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ejay\Documents\Masters Swimming\Endurance recorder\"/>
    </mc:Choice>
  </mc:AlternateContent>
  <bookViews>
    <workbookView xWindow="3180" yWindow="375" windowWidth="18750" windowHeight="14295" activeTab="1"/>
  </bookViews>
  <sheets>
    <sheet name="Progress" sheetId="79" r:id="rId1"/>
    <sheet name="Summary" sheetId="1" r:id="rId2"/>
    <sheet name="Results 2012-2023" sheetId="6" r:id="rId3"/>
    <sheet name="Ahearn J" sheetId="209" r:id="rId4"/>
    <sheet name="Alexander C" sheetId="56" r:id="rId5"/>
    <sheet name="Bredell B" sheetId="221" r:id="rId6"/>
    <sheet name="Burgess K" sheetId="59" r:id="rId7"/>
    <sheet name="Campbell D" sheetId="110" r:id="rId8"/>
    <sheet name="Carroll J" sheetId="210" r:id="rId9"/>
    <sheet name="Cass L" sheetId="201" r:id="rId10"/>
    <sheet name="Castles M" sheetId="65" r:id="rId11"/>
    <sheet name="Collins D" sheetId="208" r:id="rId12"/>
    <sheet name="Collins E" sheetId="205" r:id="rId13"/>
    <sheet name="Dando N" sheetId="67" r:id="rId14"/>
    <sheet name="De Lorenzo L" sheetId="202" r:id="rId15"/>
    <sheet name="Droop J" sheetId="223" r:id="rId16"/>
    <sheet name="Dunn B" sheetId="58" r:id="rId17"/>
    <sheet name="Falkenau A" sheetId="207" r:id="rId18"/>
    <sheet name="Foster P" sheetId="212" r:id="rId19"/>
    <sheet name="Frogatt J" sheetId="213" r:id="rId20"/>
    <sheet name="Gourley G" sheetId="188" r:id="rId21"/>
    <sheet name="Gunning S" sheetId="215" r:id="rId22"/>
    <sheet name="Harris A" sheetId="77" r:id="rId23"/>
    <sheet name="Jesiolowski L" sheetId="211" r:id="rId24"/>
    <sheet name="Kaye C" sheetId="204" r:id="rId25"/>
    <sheet name="Kennedy K" sheetId="175" r:id="rId26"/>
    <sheet name="Kennedy M" sheetId="217" r:id="rId27"/>
    <sheet name="Knight A" sheetId="203" r:id="rId28"/>
    <sheet name="Lane K" sheetId="171" r:id="rId29"/>
    <sheet name="Leary C" sheetId="193" r:id="rId30"/>
    <sheet name="Madsen K" sheetId="139" r:id="rId31"/>
    <sheet name="McGowan A" sheetId="57" r:id="rId32"/>
    <sheet name="Merenda E" sheetId="206" r:id="rId33"/>
    <sheet name="Mummery C" sheetId="115" r:id="rId34"/>
    <sheet name="Murphy G" sheetId="216" r:id="rId35"/>
    <sheet name="Murphy K" sheetId="219" r:id="rId36"/>
    <sheet name="Needham L" sheetId="198" r:id="rId37"/>
    <sheet name="Peters L" sheetId="169" r:id="rId38"/>
    <sheet name="Phillips K" sheetId="222" r:id="rId39"/>
    <sheet name="Phillips R" sheetId="152" r:id="rId40"/>
    <sheet name="Reid A" sheetId="61" r:id="rId41"/>
    <sheet name="Rohan P" sheetId="78" r:id="rId42"/>
    <sheet name="Ruus K" sheetId="220" r:id="rId43"/>
    <sheet name="Sims D" sheetId="218" r:id="rId44"/>
    <sheet name="Smith D" sheetId="154" r:id="rId45"/>
    <sheet name="Smyth A" sheetId="189" r:id="rId46"/>
    <sheet name="Stutsel G" sheetId="191" r:id="rId47"/>
    <sheet name="Van Deursen M" sheetId="214" r:id="rId48"/>
    <sheet name="Waddleton J" sheetId="60" r:id="rId49"/>
    <sheet name="Whitten C" sheetId="187" r:id="rId50"/>
    <sheet name="3000m" sheetId="2" r:id="rId51"/>
    <sheet name="5000m" sheetId="3" r:id="rId52"/>
    <sheet name="Bunbury" sheetId="4" r:id="rId53"/>
    <sheet name="Sheet3" sheetId="165" r:id="rId54"/>
    <sheet name="Makin C" sheetId="62" r:id="rId5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J33" i="6" l="1"/>
  <c r="F18" i="79" l="1"/>
  <c r="E15" i="223" l="1"/>
  <c r="I15" i="223"/>
  <c r="I22" i="223"/>
  <c r="G36" i="1" l="1"/>
  <c r="E36" i="1"/>
  <c r="D36" i="1"/>
  <c r="E25" i="1"/>
  <c r="M31" i="223"/>
  <c r="L31" i="223"/>
  <c r="K31" i="223"/>
  <c r="I31" i="223"/>
  <c r="H31" i="223"/>
  <c r="G31" i="223"/>
  <c r="E31" i="223"/>
  <c r="D31" i="223"/>
  <c r="C31" i="223"/>
  <c r="U22" i="223"/>
  <c r="T22" i="223"/>
  <c r="S22" i="223"/>
  <c r="Q22" i="223"/>
  <c r="P22" i="223"/>
  <c r="O22" i="223"/>
  <c r="M22" i="223"/>
  <c r="L22" i="223"/>
  <c r="K22" i="223"/>
  <c r="H22" i="223"/>
  <c r="G22" i="223"/>
  <c r="E22" i="223"/>
  <c r="D22" i="223"/>
  <c r="C22" i="223"/>
  <c r="U15" i="223"/>
  <c r="T15" i="223"/>
  <c r="S15" i="223"/>
  <c r="Q15" i="223"/>
  <c r="P15" i="223"/>
  <c r="O15" i="223"/>
  <c r="M15" i="223"/>
  <c r="L15" i="223"/>
  <c r="K15" i="223"/>
  <c r="H15" i="223"/>
  <c r="G15" i="223"/>
  <c r="R26" i="223" s="1"/>
  <c r="E18" i="1" s="1"/>
  <c r="D15" i="223"/>
  <c r="C15" i="223"/>
  <c r="I15" i="211"/>
  <c r="P29" i="223" l="1"/>
  <c r="G18" i="1" s="1"/>
  <c r="R25" i="223"/>
  <c r="D18" i="1" s="1"/>
  <c r="F16" i="79"/>
  <c r="F17" i="79" l="1"/>
  <c r="M22" i="208" l="1"/>
  <c r="C15" i="169" l="1"/>
  <c r="D15" i="169"/>
  <c r="E15" i="169"/>
  <c r="G15" i="169"/>
  <c r="H15" i="169"/>
  <c r="I15" i="169"/>
  <c r="K15" i="169"/>
  <c r="L15" i="169"/>
  <c r="M15" i="169"/>
  <c r="O15" i="169"/>
  <c r="P15" i="169"/>
  <c r="Q15" i="169"/>
  <c r="S15" i="169"/>
  <c r="T15" i="169"/>
  <c r="E22" i="59" l="1"/>
  <c r="I31" i="59" l="1"/>
  <c r="D65" i="1" l="1"/>
  <c r="M31" i="222"/>
  <c r="L31" i="222"/>
  <c r="K31" i="222"/>
  <c r="I31" i="222"/>
  <c r="H31" i="222"/>
  <c r="G31" i="222"/>
  <c r="E31" i="222"/>
  <c r="D31" i="222"/>
  <c r="C31" i="222"/>
  <c r="U22" i="222"/>
  <c r="T22" i="222"/>
  <c r="S22" i="222"/>
  <c r="Q22" i="222"/>
  <c r="P22" i="222"/>
  <c r="O22" i="222"/>
  <c r="M22" i="222"/>
  <c r="L22" i="222"/>
  <c r="K22" i="222"/>
  <c r="I22" i="222"/>
  <c r="H22" i="222"/>
  <c r="G22" i="222"/>
  <c r="E22" i="222"/>
  <c r="D22" i="222"/>
  <c r="C22" i="222"/>
  <c r="U15" i="222"/>
  <c r="T15" i="222"/>
  <c r="S15" i="222"/>
  <c r="Q15" i="222"/>
  <c r="P15" i="222"/>
  <c r="O15" i="222"/>
  <c r="M15" i="222"/>
  <c r="L15" i="222"/>
  <c r="K15" i="222"/>
  <c r="I15" i="222"/>
  <c r="H15" i="222"/>
  <c r="G15" i="222"/>
  <c r="E15" i="222"/>
  <c r="D15" i="222"/>
  <c r="C15" i="222"/>
  <c r="R25" i="222" l="1"/>
  <c r="D41" i="1" s="1"/>
  <c r="R26" i="222"/>
  <c r="E41" i="1" s="1"/>
  <c r="P29" i="222"/>
  <c r="G41" i="1" s="1"/>
  <c r="E15" i="221"/>
  <c r="M31" i="221"/>
  <c r="L31" i="221"/>
  <c r="K31" i="221"/>
  <c r="I31" i="221"/>
  <c r="H31" i="221"/>
  <c r="G31" i="221"/>
  <c r="E31" i="221"/>
  <c r="D31" i="221"/>
  <c r="C31" i="221"/>
  <c r="U22" i="221"/>
  <c r="T22" i="221"/>
  <c r="S22" i="221"/>
  <c r="Q22" i="221"/>
  <c r="P22" i="221"/>
  <c r="O22" i="221"/>
  <c r="M22" i="221"/>
  <c r="L22" i="221"/>
  <c r="K22" i="221"/>
  <c r="I22" i="221"/>
  <c r="H22" i="221"/>
  <c r="G22" i="221"/>
  <c r="E22" i="221"/>
  <c r="D22" i="221"/>
  <c r="C22" i="221"/>
  <c r="U15" i="221"/>
  <c r="T15" i="221"/>
  <c r="S15" i="221"/>
  <c r="Q15" i="221"/>
  <c r="P15" i="221"/>
  <c r="O15" i="221"/>
  <c r="M15" i="221"/>
  <c r="L15" i="221"/>
  <c r="K15" i="221"/>
  <c r="I15" i="221"/>
  <c r="H15" i="221"/>
  <c r="G15" i="221"/>
  <c r="D15" i="221"/>
  <c r="C15" i="221"/>
  <c r="R26" i="221" s="1"/>
  <c r="E9" i="1" s="1"/>
  <c r="K22" i="59"/>
  <c r="G22" i="59"/>
  <c r="R26" i="210"/>
  <c r="E22" i="56"/>
  <c r="R25" i="208"/>
  <c r="K31" i="59"/>
  <c r="M31" i="59"/>
  <c r="R25" i="221" l="1"/>
  <c r="D9" i="1" s="1"/>
  <c r="P29" i="221"/>
  <c r="G9" i="1" s="1"/>
  <c r="F15" i="79"/>
  <c r="I31" i="139" l="1"/>
  <c r="M22" i="59"/>
  <c r="I22" i="59"/>
  <c r="U15" i="59"/>
  <c r="T15" i="59"/>
  <c r="S15" i="59"/>
  <c r="Q15" i="59"/>
  <c r="P15" i="59"/>
  <c r="O15" i="59"/>
  <c r="M15" i="59"/>
  <c r="L15" i="59"/>
  <c r="K15" i="59"/>
  <c r="I15" i="59"/>
  <c r="H15" i="59"/>
  <c r="G15" i="59"/>
  <c r="E15" i="59"/>
  <c r="D15" i="59"/>
  <c r="C15" i="59"/>
  <c r="E15" i="209"/>
  <c r="R26" i="59" l="1"/>
  <c r="E10" i="1" s="1"/>
  <c r="R25" i="59"/>
  <c r="D10" i="1" s="1"/>
  <c r="M31" i="220"/>
  <c r="L31" i="220"/>
  <c r="K31" i="220"/>
  <c r="I31" i="220"/>
  <c r="H31" i="220"/>
  <c r="G31" i="220"/>
  <c r="E31" i="220"/>
  <c r="D31" i="220"/>
  <c r="C31" i="220"/>
  <c r="U22" i="220"/>
  <c r="T22" i="220"/>
  <c r="S22" i="220"/>
  <c r="Q22" i="220"/>
  <c r="P22" i="220"/>
  <c r="O22" i="220"/>
  <c r="M22" i="220"/>
  <c r="L22" i="220"/>
  <c r="K22" i="220"/>
  <c r="I22" i="220"/>
  <c r="H22" i="220"/>
  <c r="G22" i="220"/>
  <c r="E22" i="220"/>
  <c r="D22" i="220"/>
  <c r="C22" i="220"/>
  <c r="U15" i="220"/>
  <c r="T15" i="220"/>
  <c r="S15" i="220"/>
  <c r="Q15" i="220"/>
  <c r="P15" i="220"/>
  <c r="O15" i="220"/>
  <c r="M15" i="220"/>
  <c r="L15" i="220"/>
  <c r="K15" i="220"/>
  <c r="I15" i="220"/>
  <c r="H15" i="220"/>
  <c r="G15" i="220"/>
  <c r="E15" i="220"/>
  <c r="D15" i="220"/>
  <c r="C15" i="220"/>
  <c r="R25" i="220" l="1"/>
  <c r="D45" i="1" s="1"/>
  <c r="R26" i="220"/>
  <c r="E45" i="1" s="1"/>
  <c r="P29" i="220"/>
  <c r="G45" i="1" s="1"/>
  <c r="E31" i="208"/>
  <c r="I22" i="60" l="1"/>
  <c r="I31" i="175" l="1"/>
  <c r="I15" i="219"/>
  <c r="E15" i="219"/>
  <c r="M15" i="219"/>
  <c r="M31" i="219"/>
  <c r="L31" i="219"/>
  <c r="K31" i="219"/>
  <c r="I31" i="219"/>
  <c r="H31" i="219"/>
  <c r="G31" i="219"/>
  <c r="E31" i="219"/>
  <c r="D31" i="219"/>
  <c r="C31" i="219"/>
  <c r="U22" i="219"/>
  <c r="T22" i="219"/>
  <c r="S22" i="219"/>
  <c r="Q22" i="219"/>
  <c r="P22" i="219"/>
  <c r="O22" i="219"/>
  <c r="M22" i="219"/>
  <c r="L22" i="219"/>
  <c r="K22" i="219"/>
  <c r="I22" i="219"/>
  <c r="H22" i="219"/>
  <c r="G22" i="219"/>
  <c r="E22" i="219"/>
  <c r="D22" i="219"/>
  <c r="C22" i="219"/>
  <c r="U15" i="219"/>
  <c r="T15" i="219"/>
  <c r="S15" i="219"/>
  <c r="Q15" i="219"/>
  <c r="P15" i="219"/>
  <c r="O15" i="219"/>
  <c r="L15" i="219"/>
  <c r="K15" i="219"/>
  <c r="H15" i="219"/>
  <c r="G15" i="219"/>
  <c r="D15" i="219"/>
  <c r="C15" i="219"/>
  <c r="R25" i="219" l="1"/>
  <c r="D38" i="1" s="1"/>
  <c r="R26" i="219"/>
  <c r="E38" i="1" s="1"/>
  <c r="P29" i="219"/>
  <c r="G38" i="1" s="1"/>
  <c r="M31" i="204"/>
  <c r="AE19" i="212"/>
  <c r="E15" i="212"/>
  <c r="F13" i="79" l="1"/>
  <c r="M15" i="218" l="1"/>
  <c r="E15" i="218"/>
  <c r="D15" i="218"/>
  <c r="L15" i="218"/>
  <c r="H15" i="218"/>
  <c r="C15" i="218"/>
  <c r="K15" i="218"/>
  <c r="G15" i="218"/>
  <c r="I15" i="218"/>
  <c r="M31" i="218"/>
  <c r="L31" i="218"/>
  <c r="K31" i="218"/>
  <c r="I31" i="218"/>
  <c r="H31" i="218"/>
  <c r="G31" i="218"/>
  <c r="E31" i="218"/>
  <c r="D31" i="218"/>
  <c r="C31" i="218"/>
  <c r="P15" i="218"/>
  <c r="T15" i="218"/>
  <c r="D22" i="218"/>
  <c r="H22" i="218"/>
  <c r="L22" i="218"/>
  <c r="P22" i="218"/>
  <c r="T22" i="218"/>
  <c r="O15" i="218"/>
  <c r="S15" i="218"/>
  <c r="C22" i="218"/>
  <c r="G22" i="218"/>
  <c r="K22" i="218"/>
  <c r="O22" i="218"/>
  <c r="S22" i="218"/>
  <c r="Q15" i="218"/>
  <c r="R25" i="218" s="1"/>
  <c r="D46" i="1" s="1"/>
  <c r="U15" i="218"/>
  <c r="E22" i="218"/>
  <c r="I22" i="218"/>
  <c r="M22" i="218"/>
  <c r="Q22" i="218"/>
  <c r="U22" i="218"/>
  <c r="E15" i="216"/>
  <c r="R25" i="216" s="1"/>
  <c r="D37" i="1" s="1"/>
  <c r="E15" i="217"/>
  <c r="D15" i="217"/>
  <c r="C15" i="217"/>
  <c r="M31" i="217"/>
  <c r="L31" i="217"/>
  <c r="K31" i="217"/>
  <c r="I31" i="217"/>
  <c r="H31" i="217"/>
  <c r="G31" i="217"/>
  <c r="E31" i="217"/>
  <c r="D31" i="217"/>
  <c r="C31" i="217"/>
  <c r="H15" i="217"/>
  <c r="L15" i="217"/>
  <c r="P15" i="217"/>
  <c r="T15" i="217"/>
  <c r="D22" i="217"/>
  <c r="H22" i="217"/>
  <c r="L22" i="217"/>
  <c r="P22" i="217"/>
  <c r="T22" i="217"/>
  <c r="G15" i="217"/>
  <c r="K15" i="217"/>
  <c r="O15" i="217"/>
  <c r="S15" i="217"/>
  <c r="C22" i="217"/>
  <c r="G22" i="217"/>
  <c r="K22" i="217"/>
  <c r="O22" i="217"/>
  <c r="S22" i="217"/>
  <c r="I15" i="217"/>
  <c r="M15" i="217"/>
  <c r="Q15" i="217"/>
  <c r="U15" i="217"/>
  <c r="E22" i="217"/>
  <c r="I22" i="217"/>
  <c r="M22" i="217"/>
  <c r="Q22" i="217"/>
  <c r="U22" i="217"/>
  <c r="D15" i="216"/>
  <c r="M31" i="216"/>
  <c r="L31" i="216"/>
  <c r="K31" i="216"/>
  <c r="I31" i="216"/>
  <c r="H31" i="216"/>
  <c r="G31" i="216"/>
  <c r="E31" i="216"/>
  <c r="D31" i="216"/>
  <c r="C31" i="216"/>
  <c r="H15" i="216"/>
  <c r="L15" i="216"/>
  <c r="P15" i="216"/>
  <c r="P29" i="216" s="1"/>
  <c r="G37" i="1" s="1"/>
  <c r="T15" i="216"/>
  <c r="D22" i="216"/>
  <c r="H22" i="216"/>
  <c r="L22" i="216"/>
  <c r="P22" i="216"/>
  <c r="T22" i="216"/>
  <c r="C15" i="216"/>
  <c r="G15" i="216"/>
  <c r="K15" i="216"/>
  <c r="O15" i="216"/>
  <c r="S15" i="216"/>
  <c r="C22" i="216"/>
  <c r="G22" i="216"/>
  <c r="K22" i="216"/>
  <c r="O22" i="216"/>
  <c r="S22" i="216"/>
  <c r="R26" i="216"/>
  <c r="E37" i="1" s="1"/>
  <c r="I15" i="216"/>
  <c r="M15" i="216"/>
  <c r="Q15" i="216"/>
  <c r="U15" i="216"/>
  <c r="E22" i="216"/>
  <c r="I22" i="216"/>
  <c r="M22" i="216"/>
  <c r="Q22" i="216"/>
  <c r="U22" i="216"/>
  <c r="E15" i="215"/>
  <c r="D15" i="215"/>
  <c r="C15" i="215"/>
  <c r="R26" i="215" s="1"/>
  <c r="E24" i="1" s="1"/>
  <c r="M31" i="215"/>
  <c r="L31" i="215"/>
  <c r="K31" i="215"/>
  <c r="I31" i="215"/>
  <c r="H31" i="215"/>
  <c r="G31" i="215"/>
  <c r="E31" i="215"/>
  <c r="D31" i="215"/>
  <c r="C31" i="215"/>
  <c r="H15" i="215"/>
  <c r="L15" i="215"/>
  <c r="P15" i="215"/>
  <c r="T15" i="215"/>
  <c r="D22" i="215"/>
  <c r="H22" i="215"/>
  <c r="L22" i="215"/>
  <c r="P22" i="215"/>
  <c r="T22" i="215"/>
  <c r="G15" i="215"/>
  <c r="K15" i="215"/>
  <c r="O15" i="215"/>
  <c r="S15" i="215"/>
  <c r="C22" i="215"/>
  <c r="G22" i="215"/>
  <c r="K22" i="215"/>
  <c r="O22" i="215"/>
  <c r="S22" i="215"/>
  <c r="I15" i="215"/>
  <c r="M15" i="215"/>
  <c r="Q15" i="215"/>
  <c r="U15" i="215"/>
  <c r="E22" i="215"/>
  <c r="I22" i="215"/>
  <c r="M22" i="215"/>
  <c r="Q22" i="215"/>
  <c r="U22" i="215"/>
  <c r="E15" i="214"/>
  <c r="D15" i="214"/>
  <c r="C15" i="214"/>
  <c r="M31" i="214"/>
  <c r="L31" i="214"/>
  <c r="K31" i="214"/>
  <c r="I31" i="214"/>
  <c r="H31" i="214"/>
  <c r="G31" i="214"/>
  <c r="E31" i="214"/>
  <c r="D31" i="214"/>
  <c r="C31" i="214"/>
  <c r="H15" i="214"/>
  <c r="L15" i="214"/>
  <c r="P15" i="214"/>
  <c r="T15" i="214"/>
  <c r="D22" i="214"/>
  <c r="H22" i="214"/>
  <c r="L22" i="214"/>
  <c r="P22" i="214"/>
  <c r="T22" i="214"/>
  <c r="G15" i="214"/>
  <c r="K15" i="214"/>
  <c r="O15" i="214"/>
  <c r="S15" i="214"/>
  <c r="C22" i="214"/>
  <c r="G22" i="214"/>
  <c r="K22" i="214"/>
  <c r="O22" i="214"/>
  <c r="S22" i="214"/>
  <c r="I15" i="214"/>
  <c r="M15" i="214"/>
  <c r="Q15" i="214"/>
  <c r="U15" i="214"/>
  <c r="E22" i="214"/>
  <c r="I22" i="214"/>
  <c r="M22" i="214"/>
  <c r="Q22" i="214"/>
  <c r="U22" i="214"/>
  <c r="U15" i="187"/>
  <c r="T15" i="187"/>
  <c r="S15" i="187"/>
  <c r="E15" i="213"/>
  <c r="D15" i="213"/>
  <c r="C15" i="213"/>
  <c r="M31" i="213"/>
  <c r="L31" i="213"/>
  <c r="K31" i="213"/>
  <c r="I31" i="213"/>
  <c r="H31" i="213"/>
  <c r="G31" i="213"/>
  <c r="E31" i="213"/>
  <c r="D31" i="213"/>
  <c r="C31" i="213"/>
  <c r="H15" i="213"/>
  <c r="L15" i="213"/>
  <c r="P15" i="213"/>
  <c r="T15" i="213"/>
  <c r="D22" i="213"/>
  <c r="H22" i="213"/>
  <c r="L22" i="213"/>
  <c r="P22" i="213"/>
  <c r="T22" i="213"/>
  <c r="G15" i="213"/>
  <c r="K15" i="213"/>
  <c r="O15" i="213"/>
  <c r="S15" i="213"/>
  <c r="R26" i="213" s="1"/>
  <c r="E22" i="1" s="1"/>
  <c r="C22" i="213"/>
  <c r="G22" i="213"/>
  <c r="K22" i="213"/>
  <c r="O22" i="213"/>
  <c r="S22" i="213"/>
  <c r="Q15" i="213"/>
  <c r="U15" i="213"/>
  <c r="E22" i="213"/>
  <c r="I22" i="213"/>
  <c r="R25" i="213" s="1"/>
  <c r="D22" i="1" s="1"/>
  <c r="M22" i="213"/>
  <c r="Q22" i="213"/>
  <c r="U22" i="213"/>
  <c r="U15" i="212"/>
  <c r="T15" i="212"/>
  <c r="S15" i="212"/>
  <c r="M31" i="212"/>
  <c r="L31" i="212"/>
  <c r="K31" i="212"/>
  <c r="I31" i="212"/>
  <c r="H31" i="212"/>
  <c r="G31" i="212"/>
  <c r="E31" i="212"/>
  <c r="D31" i="212"/>
  <c r="C31" i="212"/>
  <c r="D15" i="212"/>
  <c r="H15" i="212"/>
  <c r="L15" i="212"/>
  <c r="P15" i="212"/>
  <c r="D22" i="212"/>
  <c r="H22" i="212"/>
  <c r="L22" i="212"/>
  <c r="P22" i="212"/>
  <c r="T22" i="212"/>
  <c r="C15" i="212"/>
  <c r="G15" i="212"/>
  <c r="K15" i="212"/>
  <c r="O15" i="212"/>
  <c r="C22" i="212"/>
  <c r="G22" i="212"/>
  <c r="K22" i="212"/>
  <c r="O22" i="212"/>
  <c r="S22" i="212"/>
  <c r="Q15" i="212"/>
  <c r="E22" i="212"/>
  <c r="I22" i="212"/>
  <c r="M22" i="212"/>
  <c r="Q22" i="212"/>
  <c r="R25" i="212" s="1"/>
  <c r="D21" i="1" s="1"/>
  <c r="U22" i="212"/>
  <c r="E15" i="211"/>
  <c r="Q22" i="110"/>
  <c r="I22" i="110"/>
  <c r="E22" i="110"/>
  <c r="Q15" i="110"/>
  <c r="E15" i="110"/>
  <c r="M15" i="110"/>
  <c r="E31" i="110"/>
  <c r="M31" i="211"/>
  <c r="L31" i="211"/>
  <c r="K31" i="211"/>
  <c r="I31" i="211"/>
  <c r="H31" i="211"/>
  <c r="G31" i="211"/>
  <c r="E31" i="211"/>
  <c r="D31" i="211"/>
  <c r="C31" i="211"/>
  <c r="D15" i="211"/>
  <c r="H15" i="211"/>
  <c r="P29" i="211" s="1"/>
  <c r="G26" i="1" s="1"/>
  <c r="L15" i="211"/>
  <c r="P15" i="211"/>
  <c r="T15" i="211"/>
  <c r="D22" i="211"/>
  <c r="H22" i="211"/>
  <c r="L22" i="211"/>
  <c r="P22" i="211"/>
  <c r="T22" i="211"/>
  <c r="C15" i="211"/>
  <c r="G15" i="211"/>
  <c r="K15" i="211"/>
  <c r="O15" i="211"/>
  <c r="S15" i="211"/>
  <c r="C22" i="211"/>
  <c r="G22" i="211"/>
  <c r="K22" i="211"/>
  <c r="O22" i="211"/>
  <c r="S22" i="211"/>
  <c r="R26" i="211"/>
  <c r="E26" i="1" s="1"/>
  <c r="Q15" i="211"/>
  <c r="U15" i="211"/>
  <c r="E22" i="211"/>
  <c r="I22" i="211"/>
  <c r="M22" i="211"/>
  <c r="Q22" i="211"/>
  <c r="U22" i="211"/>
  <c r="E15" i="210"/>
  <c r="R25" i="210" s="1"/>
  <c r="D12" i="1" s="1"/>
  <c r="D15" i="210"/>
  <c r="P29" i="210" s="1"/>
  <c r="G12" i="1" s="1"/>
  <c r="C15" i="210"/>
  <c r="E12" i="1" s="1"/>
  <c r="M31" i="210"/>
  <c r="L31" i="210"/>
  <c r="K31" i="210"/>
  <c r="I31" i="210"/>
  <c r="H31" i="210"/>
  <c r="G31" i="210"/>
  <c r="E31" i="210"/>
  <c r="D31" i="210"/>
  <c r="C31" i="210"/>
  <c r="H15" i="210"/>
  <c r="L15" i="210"/>
  <c r="P15" i="210"/>
  <c r="T15" i="210"/>
  <c r="D22" i="210"/>
  <c r="H22" i="210"/>
  <c r="L22" i="210"/>
  <c r="P22" i="210"/>
  <c r="T22" i="210"/>
  <c r="G15" i="210"/>
  <c r="K15" i="210"/>
  <c r="O15" i="210"/>
  <c r="S15" i="210"/>
  <c r="C22" i="210"/>
  <c r="G22" i="210"/>
  <c r="K22" i="210"/>
  <c r="O22" i="210"/>
  <c r="S22" i="210"/>
  <c r="I15" i="210"/>
  <c r="M15" i="210"/>
  <c r="Q15" i="210"/>
  <c r="U15" i="210"/>
  <c r="E22" i="210"/>
  <c r="I22" i="210"/>
  <c r="M22" i="210"/>
  <c r="Q22" i="210"/>
  <c r="U22" i="210"/>
  <c r="E31" i="175"/>
  <c r="I15" i="175"/>
  <c r="M31" i="175"/>
  <c r="M15" i="175"/>
  <c r="Q15" i="175"/>
  <c r="Q22" i="175"/>
  <c r="M22" i="175"/>
  <c r="E15" i="175"/>
  <c r="E31" i="189"/>
  <c r="I22" i="61"/>
  <c r="M22" i="61"/>
  <c r="I15" i="61"/>
  <c r="U22" i="61"/>
  <c r="U15" i="61"/>
  <c r="E22" i="61"/>
  <c r="Q22" i="61"/>
  <c r="M15" i="61"/>
  <c r="U15" i="206"/>
  <c r="I15" i="57"/>
  <c r="U22" i="57"/>
  <c r="E15" i="57"/>
  <c r="M31" i="57"/>
  <c r="I31" i="57"/>
  <c r="M22" i="57"/>
  <c r="Q22" i="57"/>
  <c r="I22" i="57"/>
  <c r="U15" i="57"/>
  <c r="M15" i="57"/>
  <c r="U22" i="171"/>
  <c r="I15" i="171"/>
  <c r="E15" i="171"/>
  <c r="Q15" i="171"/>
  <c r="M15" i="171"/>
  <c r="Q22" i="171"/>
  <c r="M22" i="171"/>
  <c r="I22" i="171"/>
  <c r="I22" i="58"/>
  <c r="U15" i="58"/>
  <c r="U22" i="110"/>
  <c r="U15" i="67"/>
  <c r="I15" i="209"/>
  <c r="E22" i="139"/>
  <c r="I15" i="139"/>
  <c r="I22" i="139"/>
  <c r="M15" i="139"/>
  <c r="E15" i="139"/>
  <c r="M22" i="139"/>
  <c r="I15" i="193"/>
  <c r="Q15" i="193"/>
  <c r="M15" i="193"/>
  <c r="I22" i="193"/>
  <c r="Q22" i="193"/>
  <c r="U15" i="193"/>
  <c r="E15" i="201"/>
  <c r="I15" i="60"/>
  <c r="E22" i="65"/>
  <c r="M15" i="65"/>
  <c r="E22" i="203"/>
  <c r="E15" i="203"/>
  <c r="R25" i="203" s="1"/>
  <c r="D30" i="1" s="1"/>
  <c r="E15" i="198"/>
  <c r="I15" i="198"/>
  <c r="U15" i="169"/>
  <c r="U15" i="191"/>
  <c r="E22" i="191"/>
  <c r="M22" i="191"/>
  <c r="U22" i="191"/>
  <c r="I31" i="191"/>
  <c r="M31" i="191"/>
  <c r="G22" i="188"/>
  <c r="G31" i="188"/>
  <c r="I31" i="188"/>
  <c r="I22" i="188"/>
  <c r="Q15" i="57"/>
  <c r="E31" i="139"/>
  <c r="U22" i="175"/>
  <c r="M15" i="203"/>
  <c r="U22" i="193"/>
  <c r="M22" i="193"/>
  <c r="E22" i="193"/>
  <c r="E31" i="193"/>
  <c r="E31" i="169"/>
  <c r="E22" i="171"/>
  <c r="I22" i="204"/>
  <c r="M22" i="204"/>
  <c r="E22" i="204"/>
  <c r="Q15" i="58"/>
  <c r="I15" i="58"/>
  <c r="M15" i="58"/>
  <c r="M22" i="110"/>
  <c r="I15" i="110"/>
  <c r="E15" i="61"/>
  <c r="E31" i="78"/>
  <c r="I15" i="78"/>
  <c r="U15" i="56"/>
  <c r="M22" i="65"/>
  <c r="I15" i="65"/>
  <c r="M15" i="188"/>
  <c r="I15" i="188"/>
  <c r="E15" i="191"/>
  <c r="I15" i="191"/>
  <c r="M15" i="191"/>
  <c r="I22" i="191"/>
  <c r="E31" i="191"/>
  <c r="E31" i="204"/>
  <c r="T15" i="67"/>
  <c r="S15" i="67"/>
  <c r="H15" i="209"/>
  <c r="G15" i="209"/>
  <c r="M31" i="209"/>
  <c r="L31" i="209"/>
  <c r="K31" i="209"/>
  <c r="I31" i="209"/>
  <c r="H31" i="209"/>
  <c r="G31" i="209"/>
  <c r="E31" i="209"/>
  <c r="D31" i="209"/>
  <c r="C31" i="209"/>
  <c r="D15" i="209"/>
  <c r="L15" i="209"/>
  <c r="P15" i="209"/>
  <c r="T15" i="209"/>
  <c r="D22" i="209"/>
  <c r="H22" i="209"/>
  <c r="L22" i="209"/>
  <c r="P22" i="209"/>
  <c r="T22" i="209"/>
  <c r="C15" i="209"/>
  <c r="K15" i="209"/>
  <c r="O15" i="209"/>
  <c r="S15" i="209"/>
  <c r="C22" i="209"/>
  <c r="G22" i="209"/>
  <c r="K22" i="209"/>
  <c r="O22" i="209"/>
  <c r="S22" i="209"/>
  <c r="Q15" i="209"/>
  <c r="U15" i="209"/>
  <c r="E22" i="209"/>
  <c r="I22" i="209"/>
  <c r="M22" i="209"/>
  <c r="Q22" i="209"/>
  <c r="U22" i="209"/>
  <c r="R25" i="209" s="1"/>
  <c r="D7" i="1" s="1"/>
  <c r="E15" i="205"/>
  <c r="D15" i="205"/>
  <c r="C15" i="205"/>
  <c r="C15" i="208"/>
  <c r="D15" i="208"/>
  <c r="E15" i="208"/>
  <c r="M31" i="208"/>
  <c r="L31" i="208"/>
  <c r="K31" i="208"/>
  <c r="I31" i="208"/>
  <c r="H31" i="208"/>
  <c r="G31" i="208"/>
  <c r="D31" i="208"/>
  <c r="C31" i="208"/>
  <c r="H15" i="208"/>
  <c r="L15" i="208"/>
  <c r="P15" i="208"/>
  <c r="T15" i="208"/>
  <c r="D22" i="208"/>
  <c r="H22" i="208"/>
  <c r="L22" i="208"/>
  <c r="P22" i="208"/>
  <c r="T22" i="208"/>
  <c r="G15" i="208"/>
  <c r="K15" i="208"/>
  <c r="O15" i="208"/>
  <c r="S15" i="208"/>
  <c r="C22" i="208"/>
  <c r="G22" i="208"/>
  <c r="K22" i="208"/>
  <c r="O22" i="208"/>
  <c r="S22" i="208"/>
  <c r="I15" i="208"/>
  <c r="M15" i="208"/>
  <c r="Q15" i="208"/>
  <c r="U15" i="208"/>
  <c r="E22" i="208"/>
  <c r="I22" i="208"/>
  <c r="Q22" i="208"/>
  <c r="U22" i="208"/>
  <c r="M15" i="205"/>
  <c r="I15" i="205"/>
  <c r="R25" i="205" s="1"/>
  <c r="D15" i="1" s="1"/>
  <c r="E15" i="193"/>
  <c r="I22" i="175"/>
  <c r="E15" i="62"/>
  <c r="M31" i="139"/>
  <c r="I31" i="169"/>
  <c r="I15" i="204"/>
  <c r="M15" i="204"/>
  <c r="E15" i="204"/>
  <c r="E15" i="78"/>
  <c r="U15" i="78"/>
  <c r="I22" i="78"/>
  <c r="M15" i="78"/>
  <c r="E15" i="65"/>
  <c r="U15" i="110"/>
  <c r="I15" i="56"/>
  <c r="E15" i="56"/>
  <c r="M15" i="56"/>
  <c r="E15" i="60"/>
  <c r="M15" i="60"/>
  <c r="E31" i="60"/>
  <c r="E15" i="152"/>
  <c r="E15" i="188"/>
  <c r="R25" i="188" s="1"/>
  <c r="D23" i="1" s="1"/>
  <c r="F11" i="79"/>
  <c r="I31" i="60"/>
  <c r="T15" i="206"/>
  <c r="E22" i="207"/>
  <c r="U15" i="207"/>
  <c r="E15" i="207"/>
  <c r="D15" i="207"/>
  <c r="P29" i="207" s="1"/>
  <c r="G20" i="1" s="1"/>
  <c r="T15" i="207"/>
  <c r="D22" i="207"/>
  <c r="C15" i="207"/>
  <c r="S15" i="207"/>
  <c r="C22" i="207"/>
  <c r="M31" i="207"/>
  <c r="L31" i="207"/>
  <c r="K31" i="207"/>
  <c r="I31" i="207"/>
  <c r="H31" i="207"/>
  <c r="G31" i="207"/>
  <c r="E31" i="207"/>
  <c r="D31" i="207"/>
  <c r="C31" i="207"/>
  <c r="H15" i="207"/>
  <c r="L15" i="207"/>
  <c r="P15" i="207"/>
  <c r="H22" i="207"/>
  <c r="L22" i="207"/>
  <c r="P22" i="207"/>
  <c r="T22" i="207"/>
  <c r="G15" i="207"/>
  <c r="R26" i="207" s="1"/>
  <c r="E20" i="1" s="1"/>
  <c r="K15" i="207"/>
  <c r="O15" i="207"/>
  <c r="G22" i="207"/>
  <c r="K22" i="207"/>
  <c r="O22" i="207"/>
  <c r="S22" i="207"/>
  <c r="Q15" i="207"/>
  <c r="R25" i="207" s="1"/>
  <c r="D20" i="1" s="1"/>
  <c r="I22" i="207"/>
  <c r="M22" i="207"/>
  <c r="Q22" i="207"/>
  <c r="U22" i="207"/>
  <c r="P29" i="201"/>
  <c r="M15" i="206"/>
  <c r="I15" i="206"/>
  <c r="E15" i="206"/>
  <c r="C15" i="206"/>
  <c r="R26" i="206" s="1"/>
  <c r="E35" i="1" s="1"/>
  <c r="S15" i="206"/>
  <c r="M31" i="206"/>
  <c r="L31" i="206"/>
  <c r="K31" i="206"/>
  <c r="I31" i="206"/>
  <c r="H31" i="206"/>
  <c r="G31" i="206"/>
  <c r="E31" i="206"/>
  <c r="D31" i="206"/>
  <c r="C31" i="206"/>
  <c r="D15" i="206"/>
  <c r="H15" i="206"/>
  <c r="L15" i="206"/>
  <c r="P15" i="206"/>
  <c r="D22" i="206"/>
  <c r="H22" i="206"/>
  <c r="L22" i="206"/>
  <c r="P22" i="206"/>
  <c r="T22" i="206"/>
  <c r="G15" i="206"/>
  <c r="K15" i="206"/>
  <c r="O15" i="206"/>
  <c r="C22" i="206"/>
  <c r="G22" i="206"/>
  <c r="K22" i="206"/>
  <c r="O22" i="206"/>
  <c r="S22" i="206"/>
  <c r="Q15" i="206"/>
  <c r="E22" i="206"/>
  <c r="I22" i="206"/>
  <c r="M22" i="206"/>
  <c r="Q22" i="206"/>
  <c r="U22" i="206"/>
  <c r="M31" i="205"/>
  <c r="L31" i="205"/>
  <c r="K31" i="205"/>
  <c r="I31" i="205"/>
  <c r="H31" i="205"/>
  <c r="G31" i="205"/>
  <c r="E31" i="205"/>
  <c r="D31" i="205"/>
  <c r="C31" i="205"/>
  <c r="H15" i="205"/>
  <c r="P29" i="205" s="1"/>
  <c r="G15" i="1" s="1"/>
  <c r="L15" i="205"/>
  <c r="P15" i="205"/>
  <c r="T15" i="205"/>
  <c r="D22" i="205"/>
  <c r="H22" i="205"/>
  <c r="L22" i="205"/>
  <c r="P22" i="205"/>
  <c r="T22" i="205"/>
  <c r="G15" i="205"/>
  <c r="R26" i="205" s="1"/>
  <c r="E15" i="1" s="1"/>
  <c r="K15" i="205"/>
  <c r="O15" i="205"/>
  <c r="S15" i="205"/>
  <c r="C22" i="205"/>
  <c r="G22" i="205"/>
  <c r="K22" i="205"/>
  <c r="O22" i="205"/>
  <c r="S22" i="205"/>
  <c r="Q15" i="205"/>
  <c r="U15" i="205"/>
  <c r="E22" i="205"/>
  <c r="I22" i="205"/>
  <c r="M22" i="205"/>
  <c r="Q22" i="205"/>
  <c r="U22" i="205"/>
  <c r="E22" i="202"/>
  <c r="E22" i="198"/>
  <c r="C31" i="193"/>
  <c r="I31" i="110"/>
  <c r="U15" i="175"/>
  <c r="E22" i="175"/>
  <c r="E22" i="78"/>
  <c r="E15" i="58"/>
  <c r="R25" i="58" s="1"/>
  <c r="D19" i="1" s="1"/>
  <c r="U22" i="58"/>
  <c r="I22" i="169"/>
  <c r="U15" i="171"/>
  <c r="U15" i="198"/>
  <c r="E31" i="57"/>
  <c r="E22" i="57"/>
  <c r="E22" i="189"/>
  <c r="E15" i="189"/>
  <c r="U15" i="189"/>
  <c r="E15" i="202"/>
  <c r="F10" i="79"/>
  <c r="M31" i="58"/>
  <c r="I31" i="58"/>
  <c r="E31" i="58"/>
  <c r="M22" i="58"/>
  <c r="E22" i="58"/>
  <c r="T15" i="198"/>
  <c r="D15" i="198"/>
  <c r="H15" i="198"/>
  <c r="L22" i="204"/>
  <c r="D22" i="204"/>
  <c r="L15" i="204"/>
  <c r="H15" i="204"/>
  <c r="D15" i="204"/>
  <c r="D31" i="204"/>
  <c r="H22" i="204"/>
  <c r="P15" i="198"/>
  <c r="L15" i="198"/>
  <c r="F9" i="79"/>
  <c r="M22" i="169"/>
  <c r="U15" i="204"/>
  <c r="I31" i="171"/>
  <c r="E31" i="152"/>
  <c r="E31" i="61"/>
  <c r="S15" i="198"/>
  <c r="O15" i="198"/>
  <c r="K15" i="198"/>
  <c r="G15" i="198"/>
  <c r="C15" i="198"/>
  <c r="F15" i="198"/>
  <c r="I15" i="203"/>
  <c r="I15" i="154"/>
  <c r="R25" i="154" s="1"/>
  <c r="D47" i="1" s="1"/>
  <c r="E15" i="154"/>
  <c r="M31" i="110"/>
  <c r="I31" i="204"/>
  <c r="E31" i="65"/>
  <c r="M15" i="198"/>
  <c r="I31" i="198"/>
  <c r="H31" i="198"/>
  <c r="G31" i="198"/>
  <c r="C22" i="198"/>
  <c r="E22" i="169"/>
  <c r="F8" i="79"/>
  <c r="M31" i="65"/>
  <c r="L31" i="65"/>
  <c r="K31" i="65"/>
  <c r="I31" i="65"/>
  <c r="H31" i="65"/>
  <c r="G31" i="65"/>
  <c r="D31" i="65"/>
  <c r="C31" i="65"/>
  <c r="U22" i="65"/>
  <c r="T22" i="65"/>
  <c r="S22" i="65"/>
  <c r="Q22" i="65"/>
  <c r="P22" i="65"/>
  <c r="O22" i="65"/>
  <c r="L22" i="65"/>
  <c r="K22" i="65"/>
  <c r="I22" i="65"/>
  <c r="H22" i="65"/>
  <c r="G22" i="65"/>
  <c r="D22" i="65"/>
  <c r="C22" i="65"/>
  <c r="U15" i="65"/>
  <c r="T15" i="65"/>
  <c r="S15" i="65"/>
  <c r="Q15" i="65"/>
  <c r="P15" i="65"/>
  <c r="O15" i="65"/>
  <c r="L15" i="65"/>
  <c r="K15" i="65"/>
  <c r="H15" i="65"/>
  <c r="G15" i="65"/>
  <c r="D15" i="65"/>
  <c r="C15" i="65"/>
  <c r="S15" i="204"/>
  <c r="C15" i="204"/>
  <c r="K15" i="204"/>
  <c r="G15" i="204"/>
  <c r="G22" i="204"/>
  <c r="G31" i="204"/>
  <c r="K22" i="204"/>
  <c r="C22" i="204"/>
  <c r="C31" i="204"/>
  <c r="H31" i="204"/>
  <c r="T15" i="204"/>
  <c r="L31" i="204"/>
  <c r="K31" i="204"/>
  <c r="P15" i="204"/>
  <c r="P22" i="204"/>
  <c r="T22" i="204"/>
  <c r="O15" i="204"/>
  <c r="O22" i="204"/>
  <c r="S22" i="204"/>
  <c r="Q15" i="204"/>
  <c r="Q22" i="204"/>
  <c r="U22" i="204"/>
  <c r="D15" i="188"/>
  <c r="P29" i="188" s="1"/>
  <c r="G23" i="1" s="1"/>
  <c r="H31" i="188"/>
  <c r="L15" i="188"/>
  <c r="D22" i="169"/>
  <c r="D31" i="169"/>
  <c r="L22" i="169"/>
  <c r="H22" i="169"/>
  <c r="H31" i="169"/>
  <c r="D15" i="191"/>
  <c r="H15" i="191"/>
  <c r="L15" i="191"/>
  <c r="H22" i="191"/>
  <c r="D22" i="191"/>
  <c r="H31" i="191"/>
  <c r="L22" i="191"/>
  <c r="L31" i="191"/>
  <c r="D31" i="191"/>
  <c r="T15" i="191"/>
  <c r="T22" i="191"/>
  <c r="D15" i="202"/>
  <c r="D22" i="202"/>
  <c r="L31" i="175"/>
  <c r="P15" i="175"/>
  <c r="L15" i="175"/>
  <c r="H31" i="175"/>
  <c r="T22" i="175"/>
  <c r="D31" i="175"/>
  <c r="H22" i="175"/>
  <c r="T15" i="175"/>
  <c r="L22" i="175"/>
  <c r="D15" i="175"/>
  <c r="H15" i="175"/>
  <c r="D22" i="175"/>
  <c r="P22" i="175"/>
  <c r="D22" i="58"/>
  <c r="L22" i="58"/>
  <c r="P15" i="58"/>
  <c r="T15" i="58"/>
  <c r="D15" i="58"/>
  <c r="P29" i="58" s="1"/>
  <c r="G19" i="1" s="1"/>
  <c r="T22" i="58"/>
  <c r="H15" i="58"/>
  <c r="L15" i="58"/>
  <c r="H22" i="58"/>
  <c r="H31" i="60"/>
  <c r="G31" i="60"/>
  <c r="M22" i="203"/>
  <c r="D15" i="203"/>
  <c r="D22" i="203"/>
  <c r="L15" i="203"/>
  <c r="D31" i="203"/>
  <c r="H15" i="203"/>
  <c r="L22" i="203"/>
  <c r="C15" i="203"/>
  <c r="C22" i="203"/>
  <c r="K15" i="203"/>
  <c r="C31" i="203"/>
  <c r="G15" i="203"/>
  <c r="K22" i="203"/>
  <c r="E31" i="203"/>
  <c r="M31" i="203"/>
  <c r="L31" i="203"/>
  <c r="K31" i="203"/>
  <c r="I31" i="203"/>
  <c r="H31" i="203"/>
  <c r="G31" i="203"/>
  <c r="P15" i="203"/>
  <c r="P29" i="203" s="1"/>
  <c r="G30" i="1" s="1"/>
  <c r="T15" i="203"/>
  <c r="H22" i="203"/>
  <c r="P22" i="203"/>
  <c r="T22" i="203"/>
  <c r="O15" i="203"/>
  <c r="S15" i="203"/>
  <c r="G22" i="203"/>
  <c r="R26" i="203" s="1"/>
  <c r="E30" i="1" s="1"/>
  <c r="O22" i="203"/>
  <c r="S22" i="203"/>
  <c r="Q15" i="203"/>
  <c r="U15" i="203"/>
  <c r="I22" i="203"/>
  <c r="Q22" i="203"/>
  <c r="U22" i="203"/>
  <c r="T22" i="110"/>
  <c r="S22" i="110"/>
  <c r="P22" i="110"/>
  <c r="O22" i="110"/>
  <c r="L22" i="110"/>
  <c r="K22" i="110"/>
  <c r="H22" i="110"/>
  <c r="G22" i="110"/>
  <c r="D22" i="110"/>
  <c r="C22" i="110"/>
  <c r="T15" i="110"/>
  <c r="S15" i="110"/>
  <c r="P15" i="110"/>
  <c r="O15" i="110"/>
  <c r="L15" i="110"/>
  <c r="K15" i="110"/>
  <c r="H15" i="110"/>
  <c r="G15" i="110"/>
  <c r="D15" i="110"/>
  <c r="C15" i="110"/>
  <c r="S22" i="58"/>
  <c r="Q22" i="58"/>
  <c r="P22" i="58"/>
  <c r="O22" i="58"/>
  <c r="K22" i="58"/>
  <c r="G22" i="58"/>
  <c r="C22" i="58"/>
  <c r="U15" i="202"/>
  <c r="T15" i="202"/>
  <c r="S15" i="202"/>
  <c r="Q15" i="202"/>
  <c r="P15" i="202"/>
  <c r="P29" i="202" s="1"/>
  <c r="G17" i="1" s="1"/>
  <c r="O15" i="202"/>
  <c r="M15" i="202"/>
  <c r="R25" i="202" s="1"/>
  <c r="D17" i="1" s="1"/>
  <c r="L15" i="202"/>
  <c r="K15" i="202"/>
  <c r="I15" i="202"/>
  <c r="H15" i="202"/>
  <c r="G15" i="202"/>
  <c r="C15" i="202"/>
  <c r="R26" i="202" s="1"/>
  <c r="E17" i="1" s="1"/>
  <c r="U22" i="201"/>
  <c r="T22" i="201"/>
  <c r="S22" i="201"/>
  <c r="Q22" i="201"/>
  <c r="P22" i="201"/>
  <c r="O22" i="201"/>
  <c r="M22" i="201"/>
  <c r="L22" i="201"/>
  <c r="K22" i="201"/>
  <c r="I22" i="201"/>
  <c r="H22" i="201"/>
  <c r="G22" i="201"/>
  <c r="E22" i="201"/>
  <c r="D22" i="201"/>
  <c r="C22" i="201"/>
  <c r="U15" i="201"/>
  <c r="T15" i="201"/>
  <c r="S15" i="201"/>
  <c r="R26" i="201" s="1"/>
  <c r="Q15" i="201"/>
  <c r="P15" i="201"/>
  <c r="O15" i="201"/>
  <c r="M15" i="201"/>
  <c r="L15" i="201"/>
  <c r="K15" i="201"/>
  <c r="I15" i="201"/>
  <c r="R25" i="201" s="1"/>
  <c r="H15" i="201"/>
  <c r="G15" i="201"/>
  <c r="D15" i="201"/>
  <c r="C15" i="201"/>
  <c r="U15" i="188"/>
  <c r="T15" i="188"/>
  <c r="S15" i="188"/>
  <c r="Q15" i="188"/>
  <c r="P15" i="188"/>
  <c r="O15" i="188"/>
  <c r="K15" i="188"/>
  <c r="H15" i="188"/>
  <c r="G15" i="188"/>
  <c r="C15" i="188"/>
  <c r="R26" i="188" s="1"/>
  <c r="E23" i="1" s="1"/>
  <c r="S15" i="58"/>
  <c r="O15" i="58"/>
  <c r="K15" i="58"/>
  <c r="R26" i="58" s="1"/>
  <c r="E19" i="1" s="1"/>
  <c r="G15" i="58"/>
  <c r="C15" i="58"/>
  <c r="I22" i="56"/>
  <c r="Q15" i="56"/>
  <c r="G22" i="56"/>
  <c r="S15" i="56"/>
  <c r="G15" i="56"/>
  <c r="C15" i="56"/>
  <c r="K15" i="56"/>
  <c r="C22" i="56"/>
  <c r="H22" i="56"/>
  <c r="T15" i="56"/>
  <c r="H15" i="56"/>
  <c r="D15" i="56"/>
  <c r="L15" i="56"/>
  <c r="D22" i="56"/>
  <c r="Q15" i="61"/>
  <c r="I31" i="61"/>
  <c r="M31" i="61"/>
  <c r="M31" i="171"/>
  <c r="E31" i="171"/>
  <c r="Q15" i="78"/>
  <c r="M22" i="78"/>
  <c r="I31" i="78"/>
  <c r="M31" i="78"/>
  <c r="M31" i="193"/>
  <c r="I31" i="193"/>
  <c r="M15" i="152"/>
  <c r="M22" i="152"/>
  <c r="U15" i="152"/>
  <c r="I15" i="152"/>
  <c r="Q15" i="152"/>
  <c r="E22" i="152"/>
  <c r="I22" i="152"/>
  <c r="Q22" i="152"/>
  <c r="U22" i="152"/>
  <c r="I31" i="152"/>
  <c r="M31" i="152"/>
  <c r="E31" i="62"/>
  <c r="U15" i="62"/>
  <c r="I15" i="62"/>
  <c r="M15" i="62"/>
  <c r="Q15" i="62"/>
  <c r="E22" i="62"/>
  <c r="I22" i="62"/>
  <c r="M22" i="62"/>
  <c r="Q22" i="62"/>
  <c r="U22" i="62"/>
  <c r="Q15" i="191"/>
  <c r="Q22" i="191"/>
  <c r="E31" i="115"/>
  <c r="U15" i="115"/>
  <c r="I22" i="115"/>
  <c r="I22" i="189"/>
  <c r="M22" i="189"/>
  <c r="Q22" i="189"/>
  <c r="U22" i="189"/>
  <c r="I15" i="189"/>
  <c r="M15" i="189"/>
  <c r="Q15" i="189"/>
  <c r="I31" i="189"/>
  <c r="M31" i="189"/>
  <c r="Q22" i="169"/>
  <c r="U22" i="169"/>
  <c r="M31" i="169"/>
  <c r="I22" i="198"/>
  <c r="M22" i="198"/>
  <c r="Q22" i="198"/>
  <c r="E31" i="198"/>
  <c r="M31" i="198"/>
  <c r="E15" i="67"/>
  <c r="I15" i="67"/>
  <c r="M15" i="67"/>
  <c r="Q15" i="67"/>
  <c r="E22" i="67"/>
  <c r="I22" i="67"/>
  <c r="M22" i="67"/>
  <c r="Q22" i="67"/>
  <c r="E15" i="77"/>
  <c r="I15" i="77"/>
  <c r="M15" i="77"/>
  <c r="Q15" i="77"/>
  <c r="R25" i="77" s="1"/>
  <c r="D25" i="1" s="1"/>
  <c r="U15" i="77"/>
  <c r="E22" i="77"/>
  <c r="I22" i="77"/>
  <c r="M22" i="77"/>
  <c r="E31" i="77"/>
  <c r="I31" i="77"/>
  <c r="C22" i="202"/>
  <c r="M31" i="202"/>
  <c r="L31" i="202"/>
  <c r="K31" i="202"/>
  <c r="I31" i="202"/>
  <c r="H31" i="202"/>
  <c r="G31" i="202"/>
  <c r="E31" i="202"/>
  <c r="D31" i="202"/>
  <c r="C31" i="202"/>
  <c r="H22" i="202"/>
  <c r="L22" i="202"/>
  <c r="P22" i="202"/>
  <c r="T22" i="202"/>
  <c r="G22" i="202"/>
  <c r="K22" i="202"/>
  <c r="O22" i="202"/>
  <c r="S22" i="202"/>
  <c r="I22" i="202"/>
  <c r="M22" i="202"/>
  <c r="Q22" i="202"/>
  <c r="U22" i="202"/>
  <c r="D15" i="57"/>
  <c r="H15" i="57"/>
  <c r="L15" i="57"/>
  <c r="P15" i="57"/>
  <c r="T15" i="57"/>
  <c r="H22" i="57"/>
  <c r="D22" i="57"/>
  <c r="L22" i="57"/>
  <c r="P22" i="57"/>
  <c r="T22" i="57"/>
  <c r="D31" i="57"/>
  <c r="H31" i="57"/>
  <c r="L31" i="57"/>
  <c r="C15" i="57"/>
  <c r="G15" i="57"/>
  <c r="K15" i="57"/>
  <c r="O15" i="57"/>
  <c r="S15" i="57"/>
  <c r="G22" i="57"/>
  <c r="K22" i="57"/>
  <c r="C22" i="57"/>
  <c r="O22" i="57"/>
  <c r="S22" i="57"/>
  <c r="C31" i="57"/>
  <c r="G31" i="57"/>
  <c r="K31" i="57"/>
  <c r="D31" i="77"/>
  <c r="D22" i="77"/>
  <c r="D15" i="77"/>
  <c r="P29" i="77" s="1"/>
  <c r="G25" i="1" s="1"/>
  <c r="H15" i="77"/>
  <c r="L15" i="77"/>
  <c r="P15" i="77"/>
  <c r="T15" i="77"/>
  <c r="H22" i="77"/>
  <c r="L22" i="77"/>
  <c r="P22" i="77"/>
  <c r="H31" i="77"/>
  <c r="R26" i="77"/>
  <c r="K15" i="77"/>
  <c r="C22" i="77"/>
  <c r="G15" i="77"/>
  <c r="K22" i="77"/>
  <c r="S15" i="77"/>
  <c r="C31" i="77"/>
  <c r="O15" i="77"/>
  <c r="G22" i="77"/>
  <c r="O22" i="77"/>
  <c r="G31" i="77"/>
  <c r="P15" i="191"/>
  <c r="P22" i="191"/>
  <c r="D15" i="67"/>
  <c r="P29" i="67" s="1"/>
  <c r="G16" i="1" s="1"/>
  <c r="L22" i="67"/>
  <c r="D22" i="67"/>
  <c r="L15" i="67"/>
  <c r="H15" i="67"/>
  <c r="P15" i="67"/>
  <c r="H22" i="67"/>
  <c r="P22" i="67"/>
  <c r="C15" i="67"/>
  <c r="K22" i="67"/>
  <c r="C22" i="67"/>
  <c r="K15" i="67"/>
  <c r="G15" i="67"/>
  <c r="O15" i="67"/>
  <c r="G22" i="67"/>
  <c r="O22" i="67"/>
  <c r="S22" i="67"/>
  <c r="L22" i="198"/>
  <c r="D31" i="198"/>
  <c r="L31" i="198"/>
  <c r="H22" i="198"/>
  <c r="P22" i="198"/>
  <c r="T22" i="169"/>
  <c r="P22" i="169"/>
  <c r="L31" i="169"/>
  <c r="C22" i="169"/>
  <c r="K22" i="169"/>
  <c r="G22" i="169"/>
  <c r="S22" i="169"/>
  <c r="C31" i="169"/>
  <c r="G31" i="169"/>
  <c r="O22" i="169"/>
  <c r="K31" i="169"/>
  <c r="M31" i="201"/>
  <c r="L31" i="201"/>
  <c r="K31" i="201"/>
  <c r="I31" i="201"/>
  <c r="H31" i="201"/>
  <c r="G31" i="201"/>
  <c r="E31" i="201"/>
  <c r="D31" i="201"/>
  <c r="C31" i="201"/>
  <c r="Q15" i="139"/>
  <c r="U15" i="139"/>
  <c r="Q22" i="139"/>
  <c r="U22" i="139"/>
  <c r="U22" i="198"/>
  <c r="Q22" i="78"/>
  <c r="U22" i="78"/>
  <c r="M22" i="56"/>
  <c r="Q22" i="56"/>
  <c r="U22" i="56"/>
  <c r="E31" i="56"/>
  <c r="I31" i="56"/>
  <c r="M31" i="56"/>
  <c r="U22" i="67"/>
  <c r="E31" i="67"/>
  <c r="I31" i="67"/>
  <c r="M31" i="67"/>
  <c r="E22" i="188"/>
  <c r="Q22" i="188"/>
  <c r="U22" i="188"/>
  <c r="E31" i="188"/>
  <c r="M31" i="188"/>
  <c r="I31" i="62"/>
  <c r="M31" i="62"/>
  <c r="E15" i="115"/>
  <c r="I15" i="115"/>
  <c r="M15" i="115"/>
  <c r="Q15" i="115"/>
  <c r="E22" i="115"/>
  <c r="M22" i="115"/>
  <c r="Q22" i="115"/>
  <c r="U22" i="115"/>
  <c r="I31" i="115"/>
  <c r="M31" i="115"/>
  <c r="M15" i="154"/>
  <c r="Q15" i="154"/>
  <c r="U15" i="154"/>
  <c r="E22" i="154"/>
  <c r="I22" i="154"/>
  <c r="M22" i="154"/>
  <c r="Q22" i="154"/>
  <c r="U22" i="154"/>
  <c r="E31" i="154"/>
  <c r="I31" i="154"/>
  <c r="M31" i="154"/>
  <c r="Q22" i="77"/>
  <c r="U22" i="77"/>
  <c r="M31" i="77"/>
  <c r="Q15" i="60"/>
  <c r="U15" i="60"/>
  <c r="E22" i="60"/>
  <c r="M22" i="60"/>
  <c r="Q22" i="60"/>
  <c r="U22" i="60"/>
  <c r="M31" i="60"/>
  <c r="K15" i="187"/>
  <c r="G15" i="187"/>
  <c r="C15" i="187"/>
  <c r="L15" i="187"/>
  <c r="H15" i="187"/>
  <c r="D15" i="187"/>
  <c r="P29" i="187" s="1"/>
  <c r="G52" i="1" s="1"/>
  <c r="K31" i="198"/>
  <c r="K22" i="198"/>
  <c r="C31" i="198"/>
  <c r="G22" i="198"/>
  <c r="O22" i="198"/>
  <c r="S22" i="198"/>
  <c r="T22" i="198"/>
  <c r="H15" i="115"/>
  <c r="L15" i="115"/>
  <c r="T15" i="115"/>
  <c r="D15" i="115"/>
  <c r="L31" i="115"/>
  <c r="P15" i="115"/>
  <c r="D22" i="115"/>
  <c r="H22" i="115"/>
  <c r="L22" i="115"/>
  <c r="P22" i="115"/>
  <c r="T22" i="115"/>
  <c r="D31" i="115"/>
  <c r="H31" i="115"/>
  <c r="G15" i="115"/>
  <c r="K15" i="115"/>
  <c r="S15" i="115"/>
  <c r="R26" i="115"/>
  <c r="K31" i="115"/>
  <c r="O15" i="115"/>
  <c r="C22" i="115"/>
  <c r="G22" i="115"/>
  <c r="K22" i="115"/>
  <c r="O22" i="115"/>
  <c r="S22" i="115"/>
  <c r="C31" i="115"/>
  <c r="G31" i="115"/>
  <c r="D31" i="56"/>
  <c r="L22" i="56"/>
  <c r="P15" i="56"/>
  <c r="P22" i="56"/>
  <c r="T22" i="56"/>
  <c r="H31" i="56"/>
  <c r="L31" i="56"/>
  <c r="P29" i="59"/>
  <c r="G10" i="1" s="1"/>
  <c r="H15" i="60"/>
  <c r="L15" i="60"/>
  <c r="D15" i="60"/>
  <c r="L31" i="60"/>
  <c r="L22" i="60"/>
  <c r="P15" i="60"/>
  <c r="T15" i="60"/>
  <c r="D22" i="60"/>
  <c r="H22" i="60"/>
  <c r="P22" i="60"/>
  <c r="T22" i="60"/>
  <c r="D31" i="60"/>
  <c r="H31" i="67"/>
  <c r="T22" i="67"/>
  <c r="D31" i="67"/>
  <c r="L31" i="67"/>
  <c r="H22" i="193"/>
  <c r="L15" i="193"/>
  <c r="H15" i="193"/>
  <c r="L22" i="193"/>
  <c r="T15" i="193"/>
  <c r="T22" i="193"/>
  <c r="D31" i="193"/>
  <c r="P15" i="193"/>
  <c r="D15" i="193"/>
  <c r="D22" i="193"/>
  <c r="P22" i="193"/>
  <c r="H31" i="193"/>
  <c r="L31" i="193"/>
  <c r="H31" i="62"/>
  <c r="L31" i="62"/>
  <c r="D15" i="62"/>
  <c r="D31" i="62"/>
  <c r="H22" i="62"/>
  <c r="L15" i="62"/>
  <c r="T15" i="62"/>
  <c r="P29" i="62" s="1"/>
  <c r="T22" i="62"/>
  <c r="P15" i="62"/>
  <c r="H15" i="62"/>
  <c r="L22" i="62"/>
  <c r="P22" i="62"/>
  <c r="D22" i="62"/>
  <c r="H31" i="152"/>
  <c r="P22" i="152"/>
  <c r="L15" i="152"/>
  <c r="H22" i="152"/>
  <c r="T15" i="152"/>
  <c r="D15" i="152"/>
  <c r="P15" i="152"/>
  <c r="D22" i="152"/>
  <c r="T22" i="152"/>
  <c r="L22" i="152"/>
  <c r="L31" i="152"/>
  <c r="D31" i="152"/>
  <c r="H15" i="152"/>
  <c r="H15" i="61"/>
  <c r="D15" i="61"/>
  <c r="L22" i="61"/>
  <c r="T15" i="61"/>
  <c r="H22" i="61"/>
  <c r="T22" i="61"/>
  <c r="L15" i="61"/>
  <c r="L31" i="61"/>
  <c r="H31" i="61"/>
  <c r="P15" i="61"/>
  <c r="D31" i="61"/>
  <c r="D22" i="61"/>
  <c r="P22" i="61"/>
  <c r="D15" i="78"/>
  <c r="H22" i="78"/>
  <c r="L22" i="78"/>
  <c r="L15" i="78"/>
  <c r="D31" i="78"/>
  <c r="D22" i="78"/>
  <c r="H15" i="78"/>
  <c r="L31" i="78"/>
  <c r="H31" i="78"/>
  <c r="P15" i="78"/>
  <c r="T15" i="78"/>
  <c r="P22" i="78"/>
  <c r="T22" i="78"/>
  <c r="D22" i="154"/>
  <c r="L22" i="154"/>
  <c r="D15" i="154"/>
  <c r="L31" i="154"/>
  <c r="L15" i="154"/>
  <c r="H15" i="154"/>
  <c r="P15" i="154"/>
  <c r="P29" i="154" s="1"/>
  <c r="G47" i="1" s="1"/>
  <c r="T15" i="154"/>
  <c r="H22" i="154"/>
  <c r="P22" i="154"/>
  <c r="T22" i="154"/>
  <c r="D31" i="154"/>
  <c r="H31" i="154"/>
  <c r="D31" i="188"/>
  <c r="D22" i="188"/>
  <c r="P22" i="188"/>
  <c r="T22" i="188"/>
  <c r="L31" i="188"/>
  <c r="D31" i="171"/>
  <c r="T22" i="171"/>
  <c r="H22" i="171"/>
  <c r="D15" i="171"/>
  <c r="T15" i="171"/>
  <c r="P15" i="171"/>
  <c r="H15" i="171"/>
  <c r="D22" i="171"/>
  <c r="L15" i="171"/>
  <c r="L22" i="171"/>
  <c r="P22" i="171"/>
  <c r="H31" i="171"/>
  <c r="L31" i="171"/>
  <c r="L15" i="139"/>
  <c r="L22" i="139"/>
  <c r="D15" i="139"/>
  <c r="D22" i="139"/>
  <c r="L31" i="139"/>
  <c r="D31" i="139"/>
  <c r="H15" i="139"/>
  <c r="P15" i="139"/>
  <c r="T15" i="139"/>
  <c r="H22" i="139"/>
  <c r="P22" i="139"/>
  <c r="T22" i="139"/>
  <c r="H31" i="139"/>
  <c r="D15" i="189"/>
  <c r="D31" i="189"/>
  <c r="H22" i="189"/>
  <c r="T15" i="189"/>
  <c r="H15" i="189"/>
  <c r="L15" i="189"/>
  <c r="P15" i="189"/>
  <c r="D22" i="189"/>
  <c r="L22" i="189"/>
  <c r="P22" i="189"/>
  <c r="T22" i="189"/>
  <c r="H31" i="189"/>
  <c r="L31" i="189"/>
  <c r="T22" i="77"/>
  <c r="L31" i="77"/>
  <c r="C22" i="78"/>
  <c r="C22" i="61"/>
  <c r="C22" i="152"/>
  <c r="J12" i="6"/>
  <c r="C31" i="56"/>
  <c r="K22" i="56"/>
  <c r="O15" i="56"/>
  <c r="O22" i="56"/>
  <c r="S22" i="56"/>
  <c r="G31" i="56"/>
  <c r="K31" i="56"/>
  <c r="G31" i="67"/>
  <c r="C31" i="67"/>
  <c r="K31" i="67"/>
  <c r="C31" i="188"/>
  <c r="C22" i="188"/>
  <c r="O22" i="188"/>
  <c r="S22" i="188"/>
  <c r="K31" i="188"/>
  <c r="K22" i="175"/>
  <c r="G15" i="175"/>
  <c r="C31" i="175"/>
  <c r="G22" i="175"/>
  <c r="S15" i="175"/>
  <c r="G31" i="175"/>
  <c r="K31" i="175"/>
  <c r="K15" i="175"/>
  <c r="C15" i="175"/>
  <c r="C22" i="175"/>
  <c r="O15" i="175"/>
  <c r="O22" i="175"/>
  <c r="S22" i="175"/>
  <c r="C31" i="171"/>
  <c r="S22" i="171"/>
  <c r="G22" i="171"/>
  <c r="C15" i="171"/>
  <c r="S15" i="171"/>
  <c r="O15" i="171"/>
  <c r="G15" i="171"/>
  <c r="C22" i="171"/>
  <c r="K15" i="171"/>
  <c r="K22" i="171"/>
  <c r="O22" i="171"/>
  <c r="G31" i="171"/>
  <c r="K31" i="171"/>
  <c r="G22" i="193"/>
  <c r="K15" i="193"/>
  <c r="G15" i="193"/>
  <c r="K22" i="193"/>
  <c r="S15" i="193"/>
  <c r="S22" i="193"/>
  <c r="O15" i="193"/>
  <c r="C15" i="193"/>
  <c r="C22" i="193"/>
  <c r="O22" i="193"/>
  <c r="G31" i="193"/>
  <c r="K31" i="193"/>
  <c r="K15" i="139"/>
  <c r="K22" i="139"/>
  <c r="C15" i="139"/>
  <c r="C22" i="139"/>
  <c r="K31" i="139"/>
  <c r="C31" i="139"/>
  <c r="G15" i="139"/>
  <c r="O15" i="139"/>
  <c r="S15" i="139"/>
  <c r="G22" i="139"/>
  <c r="O22" i="139"/>
  <c r="S22" i="139"/>
  <c r="G31" i="139"/>
  <c r="G31" i="62"/>
  <c r="K31" i="62"/>
  <c r="C15" i="62"/>
  <c r="R26" i="62" s="1"/>
  <c r="C31" i="62"/>
  <c r="G22" i="62"/>
  <c r="K15" i="62"/>
  <c r="S15" i="62"/>
  <c r="S22" i="62"/>
  <c r="G15" i="62"/>
  <c r="O15" i="62"/>
  <c r="K22" i="62"/>
  <c r="O22" i="62"/>
  <c r="C22" i="62"/>
  <c r="C22" i="191"/>
  <c r="S15" i="191"/>
  <c r="C15" i="191"/>
  <c r="G15" i="191"/>
  <c r="K15" i="191"/>
  <c r="O15" i="191"/>
  <c r="G22" i="191"/>
  <c r="K22" i="191"/>
  <c r="O22" i="191"/>
  <c r="S22" i="191"/>
  <c r="C31" i="191"/>
  <c r="G31" i="191"/>
  <c r="K31" i="191"/>
  <c r="G31" i="152"/>
  <c r="O22" i="152"/>
  <c r="K15" i="152"/>
  <c r="G22" i="152"/>
  <c r="S15" i="152"/>
  <c r="C15" i="152"/>
  <c r="O15" i="152"/>
  <c r="S22" i="152"/>
  <c r="K22" i="152"/>
  <c r="K31" i="152"/>
  <c r="C31" i="152"/>
  <c r="G15" i="152"/>
  <c r="G15" i="61"/>
  <c r="C15" i="61"/>
  <c r="K22" i="61"/>
  <c r="S15" i="61"/>
  <c r="G22" i="61"/>
  <c r="S22" i="61"/>
  <c r="K15" i="61"/>
  <c r="K31" i="61"/>
  <c r="G31" i="61"/>
  <c r="O15" i="61"/>
  <c r="C31" i="61"/>
  <c r="O22" i="61"/>
  <c r="C15" i="78"/>
  <c r="G22" i="78"/>
  <c r="K22" i="78"/>
  <c r="K15" i="78"/>
  <c r="C31" i="78"/>
  <c r="G15" i="78"/>
  <c r="K31" i="78"/>
  <c r="G31" i="78"/>
  <c r="O15" i="78"/>
  <c r="S15" i="78"/>
  <c r="O22" i="78"/>
  <c r="S22" i="78"/>
  <c r="C22" i="154"/>
  <c r="K22" i="154"/>
  <c r="C15" i="154"/>
  <c r="R26" i="154" s="1"/>
  <c r="E47" i="1" s="1"/>
  <c r="K31" i="154"/>
  <c r="K15" i="154"/>
  <c r="G15" i="154"/>
  <c r="O15" i="154"/>
  <c r="S15" i="154"/>
  <c r="G22" i="154"/>
  <c r="O22" i="154"/>
  <c r="S22" i="154"/>
  <c r="C31" i="154"/>
  <c r="G31" i="154"/>
  <c r="C15" i="189"/>
  <c r="C31" i="189"/>
  <c r="G22" i="189"/>
  <c r="S15" i="189"/>
  <c r="G15" i="189"/>
  <c r="K15" i="189"/>
  <c r="O15" i="189"/>
  <c r="C22" i="189"/>
  <c r="K22" i="189"/>
  <c r="O22" i="189"/>
  <c r="S22" i="189"/>
  <c r="G31" i="189"/>
  <c r="K31" i="189"/>
  <c r="S22" i="77"/>
  <c r="K31" i="77"/>
  <c r="G15" i="60"/>
  <c r="K15" i="60"/>
  <c r="C15" i="60"/>
  <c r="K31" i="60"/>
  <c r="K22" i="60"/>
  <c r="O15" i="60"/>
  <c r="S15" i="60"/>
  <c r="C22" i="60"/>
  <c r="G22" i="60"/>
  <c r="O22" i="60"/>
  <c r="S22" i="60"/>
  <c r="C31" i="60"/>
  <c r="O15" i="187"/>
  <c r="P15" i="187"/>
  <c r="Q15" i="187"/>
  <c r="R25" i="187" s="1"/>
  <c r="D52" i="1" s="1"/>
  <c r="C22" i="187"/>
  <c r="D22" i="187"/>
  <c r="E22" i="187"/>
  <c r="G22" i="187"/>
  <c r="R26" i="187" s="1"/>
  <c r="E52" i="1" s="1"/>
  <c r="H22" i="187"/>
  <c r="I22" i="187"/>
  <c r="K22" i="187"/>
  <c r="L22" i="187"/>
  <c r="M22" i="187"/>
  <c r="O22" i="187"/>
  <c r="P22" i="187"/>
  <c r="Q22" i="187"/>
  <c r="S22" i="187"/>
  <c r="T22" i="187"/>
  <c r="U22" i="187"/>
  <c r="E31" i="187"/>
  <c r="I31" i="187"/>
  <c r="M31" i="187"/>
  <c r="C31" i="187"/>
  <c r="G31" i="187"/>
  <c r="K31" i="187"/>
  <c r="D31" i="187"/>
  <c r="H31" i="187"/>
  <c r="L31" i="187"/>
  <c r="G5" i="6"/>
  <c r="J5" i="6"/>
  <c r="G7" i="6"/>
  <c r="J7" i="6"/>
  <c r="G8" i="6"/>
  <c r="J8" i="6"/>
  <c r="G9" i="6"/>
  <c r="J9" i="6"/>
  <c r="G10" i="6"/>
  <c r="J10" i="6"/>
  <c r="J11" i="6"/>
  <c r="J27" i="6"/>
  <c r="F12" i="79"/>
  <c r="R25" i="62" l="1"/>
  <c r="R25" i="115"/>
  <c r="P29" i="115"/>
  <c r="R26" i="218"/>
  <c r="E46" i="1" s="1"/>
  <c r="P29" i="218"/>
  <c r="G46" i="1" s="1"/>
  <c r="R25" i="215"/>
  <c r="D24" i="1" s="1"/>
  <c r="R25" i="56"/>
  <c r="D8" i="1" s="1"/>
  <c r="P29" i="56"/>
  <c r="G8" i="1" s="1"/>
  <c r="R26" i="56"/>
  <c r="E8" i="1" s="1"/>
  <c r="R26" i="60"/>
  <c r="E51" i="1" s="1"/>
  <c r="P29" i="60"/>
  <c r="G51" i="1" s="1"/>
  <c r="P29" i="78"/>
  <c r="G44" i="1" s="1"/>
  <c r="P29" i="209"/>
  <c r="G7" i="1" s="1"/>
  <c r="P29" i="217"/>
  <c r="G29" i="1" s="1"/>
  <c r="R25" i="206"/>
  <c r="D35" i="1" s="1"/>
  <c r="R25" i="217"/>
  <c r="D29" i="1" s="1"/>
  <c r="P29" i="189"/>
  <c r="G48" i="1" s="1"/>
  <c r="R26" i="78"/>
  <c r="E44" i="1" s="1"/>
  <c r="R25" i="78"/>
  <c r="D44" i="1" s="1"/>
  <c r="P29" i="213"/>
  <c r="G22" i="1" s="1"/>
  <c r="P29" i="206"/>
  <c r="G35" i="1" s="1"/>
  <c r="D14" i="1"/>
  <c r="R26" i="189"/>
  <c r="E48" i="1" s="1"/>
  <c r="P29" i="204"/>
  <c r="G27" i="1" s="1"/>
  <c r="P29" i="65"/>
  <c r="G13" i="1" s="1"/>
  <c r="P29" i="215"/>
  <c r="G24" i="1" s="1"/>
  <c r="R26" i="212"/>
  <c r="E21" i="1" s="1"/>
  <c r="R26" i="209"/>
  <c r="E7" i="1" s="1"/>
  <c r="R25" i="60"/>
  <c r="D51" i="1" s="1"/>
  <c r="R25" i="211"/>
  <c r="D26" i="1" s="1"/>
  <c r="P29" i="212"/>
  <c r="G21" i="1" s="1"/>
  <c r="R26" i="217"/>
  <c r="E29" i="1" s="1"/>
  <c r="R25" i="191"/>
  <c r="E49" i="1" s="1"/>
  <c r="R26" i="191"/>
  <c r="D49" i="1"/>
  <c r="P29" i="191"/>
  <c r="G49" i="1" s="1"/>
  <c r="R25" i="67"/>
  <c r="D16" i="1" s="1"/>
  <c r="R25" i="204"/>
  <c r="D27" i="1" s="1"/>
  <c r="R26" i="204"/>
  <c r="E27" i="1" s="1"/>
  <c r="R26" i="110"/>
  <c r="E11" i="1" s="1"/>
  <c r="P29" i="110"/>
  <c r="G11" i="1" s="1"/>
  <c r="R26" i="139"/>
  <c r="E33" i="1" s="1"/>
  <c r="P29" i="139"/>
  <c r="G33" i="1" s="1"/>
  <c r="R25" i="171"/>
  <c r="D31" i="1" s="1"/>
  <c r="R25" i="189"/>
  <c r="D48" i="1" s="1"/>
  <c r="R26" i="208"/>
  <c r="E14" i="1" s="1"/>
  <c r="R25" i="110"/>
  <c r="D11" i="1" s="1"/>
  <c r="P29" i="169"/>
  <c r="G40" i="1" s="1"/>
  <c r="R25" i="169"/>
  <c r="D40" i="1" s="1"/>
  <c r="R26" i="169"/>
  <c r="E40" i="1" s="1"/>
  <c r="P29" i="208"/>
  <c r="G14" i="1" s="1"/>
  <c r="R25" i="214"/>
  <c r="D50" i="1" s="1"/>
  <c r="P29" i="214"/>
  <c r="G50" i="1" s="1"/>
  <c r="R26" i="214"/>
  <c r="E50" i="1" s="1"/>
  <c r="R26" i="67"/>
  <c r="E16" i="1" s="1"/>
  <c r="P29" i="171"/>
  <c r="G31" i="1" s="1"/>
  <c r="R26" i="171"/>
  <c r="E31" i="1" s="1"/>
  <c r="R26" i="61"/>
  <c r="E43" i="1" s="1"/>
  <c r="P29" i="152"/>
  <c r="G42" i="1" s="1"/>
  <c r="R25" i="152"/>
  <c r="D42" i="1" s="1"/>
  <c r="R26" i="152"/>
  <c r="E42" i="1" s="1"/>
  <c r="R26" i="198"/>
  <c r="E39" i="1" s="1"/>
  <c r="R25" i="198"/>
  <c r="D39" i="1" s="1"/>
  <c r="P29" i="198"/>
  <c r="G39" i="1" s="1"/>
  <c r="R25" i="139"/>
  <c r="D33" i="1" s="1"/>
  <c r="R25" i="175"/>
  <c r="D28" i="1" s="1"/>
  <c r="R26" i="175"/>
  <c r="E28" i="1" s="1"/>
  <c r="P29" i="175"/>
  <c r="G28" i="1" s="1"/>
  <c r="P29" i="193"/>
  <c r="G32" i="1" s="1"/>
  <c r="R26" i="193"/>
  <c r="E32" i="1" s="1"/>
  <c r="D67" i="1"/>
  <c r="R25" i="61"/>
  <c r="D43" i="1" s="1"/>
  <c r="P29" i="61"/>
  <c r="G43" i="1" s="1"/>
  <c r="R26" i="57"/>
  <c r="E34" i="1" s="1"/>
  <c r="R25" i="57"/>
  <c r="D34" i="1" s="1"/>
  <c r="P29" i="57"/>
  <c r="G34" i="1" s="1"/>
  <c r="R25" i="193"/>
  <c r="D32" i="1" s="1"/>
  <c r="R25" i="65"/>
  <c r="D13" i="1" s="1"/>
  <c r="R26" i="65"/>
  <c r="E13" i="1" s="1"/>
  <c r="D60" i="1" l="1"/>
  <c r="D61" i="1"/>
  <c r="G54" i="1"/>
  <c r="K12" i="6" s="1"/>
  <c r="E54" i="1"/>
  <c r="L12" i="6" s="1"/>
  <c r="D54" i="1"/>
  <c r="E19" i="79" s="1"/>
  <c r="F19" i="79" s="1"/>
</calcChain>
</file>

<file path=xl/comments1.xml><?xml version="1.0" encoding="utf-8"?>
<comments xmlns="http://schemas.openxmlformats.org/spreadsheetml/2006/main">
  <authors>
    <author>Jane Lindsay</author>
  </authors>
  <commentList>
    <comment ref="S31" authorId="0" shapeId="0">
      <text>
        <r>
          <rPr>
            <b/>
            <sz val="9"/>
            <color indexed="81"/>
            <rFont val="Arial"/>
            <family val="2"/>
          </rPr>
          <t>Jane Lindsay: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<sst xmlns="http://schemas.openxmlformats.org/spreadsheetml/2006/main" count="5561" uniqueCount="393">
  <si>
    <t>Age Group</t>
  </si>
  <si>
    <t>Name</t>
  </si>
  <si>
    <t>Points</t>
  </si>
  <si>
    <t>Km</t>
  </si>
  <si>
    <t xml:space="preserve"> </t>
  </si>
  <si>
    <t>Total points/distance</t>
  </si>
  <si>
    <t>Reg No</t>
  </si>
  <si>
    <t>Date</t>
  </si>
  <si>
    <t>Time</t>
  </si>
  <si>
    <t>Stroke</t>
  </si>
  <si>
    <t>SC/LC</t>
  </si>
  <si>
    <t>Split</t>
  </si>
  <si>
    <t>Catherine Alexander</t>
  </si>
  <si>
    <t>Entry fee $10</t>
  </si>
  <si>
    <t>Freestyle</t>
  </si>
  <si>
    <t>Backstroke</t>
  </si>
  <si>
    <t>Breaststroke/Butterfly</t>
  </si>
  <si>
    <t>Total</t>
  </si>
  <si>
    <t>S/L</t>
  </si>
  <si>
    <t>No</t>
  </si>
  <si>
    <t>Age</t>
  </si>
  <si>
    <t xml:space="preserve">     *    Indicates a split time</t>
  </si>
  <si>
    <t>Award Year</t>
  </si>
  <si>
    <t>Breaststroke</t>
  </si>
  <si>
    <t>Butterfly</t>
  </si>
  <si>
    <t>Individual Medley</t>
  </si>
  <si>
    <t>Event</t>
  </si>
  <si>
    <t>400m</t>
  </si>
  <si>
    <t>800m</t>
  </si>
  <si>
    <t>Total Points</t>
  </si>
  <si>
    <t>Time/Dist</t>
  </si>
  <si>
    <t>Total Distance</t>
  </si>
  <si>
    <t>1500m</t>
  </si>
  <si>
    <t>30 min</t>
  </si>
  <si>
    <t>45 min</t>
  </si>
  <si>
    <t>Endurance 1000 Recorder</t>
  </si>
  <si>
    <t>60 min</t>
  </si>
  <si>
    <t>Year</t>
  </si>
  <si>
    <t>Champion Club</t>
  </si>
  <si>
    <t>Average Points</t>
  </si>
  <si>
    <t>Participation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</si>
  <si>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</si>
  <si>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</si>
  <si>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</si>
  <si>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</si>
  <si>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</si>
  <si>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</si>
  <si>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Distance Swum  (Km)</t>
  </si>
  <si>
    <t>TUGGERANONG AEROBIC SWIMS 2003-2011</t>
  </si>
  <si>
    <t>-</t>
  </si>
  <si>
    <t>2007**</t>
  </si>
  <si>
    <t>15</t>
  </si>
  <si>
    <t>6</t>
  </si>
  <si>
    <t>9</t>
  </si>
  <si>
    <t>5</t>
  </si>
  <si>
    <t>7</t>
  </si>
  <si>
    <t>**</t>
  </si>
  <si>
    <t>ENDURANCE 1000 SWIMS</t>
  </si>
  <si>
    <t>60-64</t>
  </si>
  <si>
    <t>Alexander, Catherine</t>
  </si>
  <si>
    <t>TUGGERANONG MASTERS SWIMMING ACT INC</t>
  </si>
  <si>
    <t>Member</t>
  </si>
  <si>
    <t>55-59</t>
  </si>
  <si>
    <t>Click on your name to go to your sheet</t>
  </si>
  <si>
    <t>These are the correct totals for 2007; next line is official results, where 45 points were "lost" by the national recorder.</t>
  </si>
  <si>
    <t>Note:   Any times recorded in red on your sheet were swum at meets</t>
  </si>
  <si>
    <t>Potential Entries</t>
  </si>
  <si>
    <t>(Old scoring system)</t>
  </si>
  <si>
    <t>65-69</t>
  </si>
  <si>
    <t>Katrina Burgess</t>
  </si>
  <si>
    <t>Burgess, Katrina</t>
  </si>
  <si>
    <t>Reid, Ann</t>
  </si>
  <si>
    <t>Waddleton, Jane</t>
  </si>
  <si>
    <t>50-54</t>
  </si>
  <si>
    <t>40-44</t>
  </si>
  <si>
    <t>Jane Waddleton</t>
  </si>
  <si>
    <t>Ann Reid</t>
  </si>
  <si>
    <t>Distance</t>
  </si>
  <si>
    <t>Cecelia Kaye</t>
  </si>
  <si>
    <t>Kaye, Cecelia</t>
  </si>
  <si>
    <t>Rohan, Pauline</t>
  </si>
  <si>
    <t>Pauline Rohan</t>
  </si>
  <si>
    <t>December</t>
  </si>
  <si>
    <t>November</t>
  </si>
  <si>
    <t>October</t>
  </si>
  <si>
    <t>September</t>
  </si>
  <si>
    <t>July</t>
  </si>
  <si>
    <t>June</t>
  </si>
  <si>
    <t>May</t>
  </si>
  <si>
    <t>April</t>
  </si>
  <si>
    <t>March</t>
  </si>
  <si>
    <t>February</t>
  </si>
  <si>
    <t>January</t>
  </si>
  <si>
    <t>Difference</t>
  </si>
  <si>
    <t>Month</t>
  </si>
  <si>
    <t>✔</t>
  </si>
  <si>
    <t>★</t>
  </si>
  <si>
    <t>Total male points:</t>
  </si>
  <si>
    <t>F</t>
  </si>
  <si>
    <t>M</t>
  </si>
  <si>
    <t>Total female points:</t>
  </si>
  <si>
    <t>✖</t>
  </si>
  <si>
    <t>Campbell, Donna</t>
  </si>
  <si>
    <t>Donna Campbell</t>
  </si>
  <si>
    <t>?</t>
  </si>
  <si>
    <t>August</t>
  </si>
  <si>
    <t>Swims</t>
  </si>
  <si>
    <t>Total Number of Swims</t>
  </si>
  <si>
    <t>Total male swimmers</t>
  </si>
  <si>
    <t>Total female swimmers</t>
  </si>
  <si>
    <t>How are we going?</t>
  </si>
  <si>
    <t>- - - - -   Cumulative  - - - - -</t>
  </si>
  <si>
    <t xml:space="preserve">Kirsten Madsen </t>
  </si>
  <si>
    <t>Madsen Kirsten</t>
  </si>
  <si>
    <t>70-74</t>
  </si>
  <si>
    <t>Richard Phillips</t>
  </si>
  <si>
    <t xml:space="preserve">Phillips, Richard </t>
  </si>
  <si>
    <t xml:space="preserve">Don Smith </t>
  </si>
  <si>
    <t>Smith, Don</t>
  </si>
  <si>
    <t xml:space="preserve">Bunbury AUSSI Stingers </t>
  </si>
  <si>
    <t>Leisa Cass</t>
  </si>
  <si>
    <t xml:space="preserve">Kylie Lane </t>
  </si>
  <si>
    <t>Lane, Kylie</t>
  </si>
  <si>
    <t>Kristine Kennedy</t>
  </si>
  <si>
    <t>Kennedy, Kristine</t>
  </si>
  <si>
    <t>Greg Gourley</t>
  </si>
  <si>
    <t xml:space="preserve">Gourley, Greg </t>
  </si>
  <si>
    <t>Castles , Maria</t>
  </si>
  <si>
    <t>SC</t>
  </si>
  <si>
    <t>Anne Smyth</t>
  </si>
  <si>
    <t xml:space="preserve">Smyth, Anne </t>
  </si>
  <si>
    <t>Total participants</t>
  </si>
  <si>
    <t>Christine Leary</t>
  </si>
  <si>
    <t>Leary,Chris</t>
  </si>
  <si>
    <t>*</t>
  </si>
  <si>
    <t xml:space="preserve">  </t>
  </si>
  <si>
    <t>Gender</t>
  </si>
  <si>
    <t xml:space="preserve">Age </t>
  </si>
  <si>
    <t>Donna Sims</t>
  </si>
  <si>
    <t>LC</t>
  </si>
  <si>
    <t>P29</t>
  </si>
  <si>
    <t>2021 Winter 3 X 400m Postal Swim</t>
  </si>
  <si>
    <t>5000m Swims 2021</t>
  </si>
  <si>
    <t>5 JAN</t>
  </si>
  <si>
    <t>1 JAN</t>
  </si>
  <si>
    <t>35-39</t>
  </si>
  <si>
    <t>BA</t>
  </si>
  <si>
    <t>Liesl Peters</t>
  </si>
  <si>
    <t>Peters, Liesl</t>
  </si>
  <si>
    <t>Gary Stutsel</t>
  </si>
  <si>
    <t>80-84</t>
  </si>
  <si>
    <t>Stutsel, Gary</t>
  </si>
  <si>
    <t>Atsuko McGowan</t>
  </si>
  <si>
    <t>McGowan, Atsuko</t>
  </si>
  <si>
    <t>Lesley De Lorenzo</t>
  </si>
  <si>
    <t>De Lorenzo, Lesley</t>
  </si>
  <si>
    <t>10 JAN</t>
  </si>
  <si>
    <t>17 JAN</t>
  </si>
  <si>
    <t>7 JAN</t>
  </si>
  <si>
    <t>21 JAN</t>
  </si>
  <si>
    <t>14 JAN</t>
  </si>
  <si>
    <t>Swum in 2022</t>
  </si>
  <si>
    <t>Bex Dunn</t>
  </si>
  <si>
    <t>Dunn, Bex</t>
  </si>
  <si>
    <t xml:space="preserve">17 JAN </t>
  </si>
  <si>
    <t>45-49</t>
  </si>
  <si>
    <t>75-79</t>
  </si>
  <si>
    <t>3 JAN</t>
  </si>
  <si>
    <t>24 JAN</t>
  </si>
  <si>
    <t xml:space="preserve">Endurance 2023  -  Points Progress </t>
  </si>
  <si>
    <t>28 JAN</t>
  </si>
  <si>
    <t>31 JAN</t>
  </si>
  <si>
    <t>Caz Makin</t>
  </si>
  <si>
    <t>Maria Castles</t>
  </si>
  <si>
    <t>3000m Swims 2023</t>
  </si>
  <si>
    <t>01/01/2023</t>
  </si>
  <si>
    <t>61.35.34</t>
  </si>
  <si>
    <t>7 FEB</t>
  </si>
  <si>
    <t>4 FEB</t>
  </si>
  <si>
    <t xml:space="preserve">7 FEB </t>
  </si>
  <si>
    <t>Needham, Liz</t>
  </si>
  <si>
    <t>Liz Needham</t>
  </si>
  <si>
    <t>11 FEB</t>
  </si>
  <si>
    <t>14 FEB</t>
  </si>
  <si>
    <t>14/02/2023</t>
  </si>
  <si>
    <t>FR</t>
  </si>
  <si>
    <t>18 FEB</t>
  </si>
  <si>
    <t>21 FEB</t>
  </si>
  <si>
    <t>21FEB</t>
  </si>
  <si>
    <t>28 FEB</t>
  </si>
  <si>
    <t>Adam Knight</t>
  </si>
  <si>
    <t>Knight, Adam</t>
  </si>
  <si>
    <t>2 FEB</t>
  </si>
  <si>
    <t>9 FEB</t>
  </si>
  <si>
    <t>23 FEB</t>
  </si>
  <si>
    <t>4 MAR</t>
  </si>
  <si>
    <t>11 MAR</t>
  </si>
  <si>
    <t>7 MAR</t>
  </si>
  <si>
    <t>14 MAR</t>
  </si>
  <si>
    <t>11/03/2023</t>
  </si>
  <si>
    <t>18 MAR</t>
  </si>
  <si>
    <t>21 MAR</t>
  </si>
  <si>
    <t>25 MAR</t>
  </si>
  <si>
    <t>28 MAR</t>
  </si>
  <si>
    <t>29 MAR</t>
  </si>
  <si>
    <t>30 MAR</t>
  </si>
  <si>
    <t>2 MAR</t>
  </si>
  <si>
    <t>4 APR</t>
  </si>
  <si>
    <t>6 APR</t>
  </si>
  <si>
    <t>13 APR</t>
  </si>
  <si>
    <t>18 APR</t>
  </si>
  <si>
    <t>20 APR</t>
  </si>
  <si>
    <t>25 APR</t>
  </si>
  <si>
    <t>27 APR</t>
  </si>
  <si>
    <t>22 APR</t>
  </si>
  <si>
    <t>21 APR</t>
  </si>
  <si>
    <t>8 APR</t>
  </si>
  <si>
    <t xml:space="preserve">8 APR </t>
  </si>
  <si>
    <t>15 APR</t>
  </si>
  <si>
    <t>29 APR</t>
  </si>
  <si>
    <t>1 APR</t>
  </si>
  <si>
    <t>Elizabeth Merenda</t>
  </si>
  <si>
    <t>Merenda, Elizabeth</t>
  </si>
  <si>
    <t>Andreas Falkenau</t>
  </si>
  <si>
    <t>31 MAR</t>
  </si>
  <si>
    <t>2 MAY</t>
  </si>
  <si>
    <t>6 MAY</t>
  </si>
  <si>
    <t>7 MAY</t>
  </si>
  <si>
    <t>Darryl Collins</t>
  </si>
  <si>
    <t>Collins, Darryl</t>
  </si>
  <si>
    <t>Ellen Collins</t>
  </si>
  <si>
    <t>Collins, Ellen</t>
  </si>
  <si>
    <t xml:space="preserve">Janelle Ahearn </t>
  </si>
  <si>
    <t>Ahearn, Janelle</t>
  </si>
  <si>
    <t>Nick Dando</t>
  </si>
  <si>
    <t>Dando, Nick</t>
  </si>
  <si>
    <t>9 MAY</t>
  </si>
  <si>
    <t>13 MAY</t>
  </si>
  <si>
    <t>16 MAY</t>
  </si>
  <si>
    <t xml:space="preserve">SC </t>
  </si>
  <si>
    <t>23 MAY</t>
  </si>
  <si>
    <t>20 MAY</t>
  </si>
  <si>
    <t>30 MAY</t>
  </si>
  <si>
    <t>31 MAY</t>
  </si>
  <si>
    <t>25 MAY</t>
  </si>
  <si>
    <t>4 MAY</t>
  </si>
  <si>
    <t>18 MAY</t>
  </si>
  <si>
    <t>11 MAY</t>
  </si>
  <si>
    <t>3 JUN</t>
  </si>
  <si>
    <t>6 JUN</t>
  </si>
  <si>
    <t>4 JUN</t>
  </si>
  <si>
    <t>S</t>
  </si>
  <si>
    <t>Jann Carroll</t>
  </si>
  <si>
    <t>Carroll, Jann</t>
  </si>
  <si>
    <t>Lucy Jesiolowski</t>
  </si>
  <si>
    <t>Jesiolowski, Lucy</t>
  </si>
  <si>
    <t>Phillip Foster</t>
  </si>
  <si>
    <t>Foster, Phillip</t>
  </si>
  <si>
    <t>Josh Frogatt</t>
  </si>
  <si>
    <t>Frogatt, Josh</t>
  </si>
  <si>
    <t>Cameron Whitten</t>
  </si>
  <si>
    <t>Whitten, Cameron</t>
  </si>
  <si>
    <t>Suzie Gunning</t>
  </si>
  <si>
    <t>Gunning Suzie</t>
  </si>
  <si>
    <t>Georgia Murphy</t>
  </si>
  <si>
    <t>25-29</t>
  </si>
  <si>
    <t>Murphy, Georgia</t>
  </si>
  <si>
    <t>Mark Van Deursen</t>
  </si>
  <si>
    <t>Van Deursen Mark</t>
  </si>
  <si>
    <t>Michael Kennedy</t>
  </si>
  <si>
    <t>Kennedy, Michael</t>
  </si>
  <si>
    <t>10 JUN</t>
  </si>
  <si>
    <t>13 JUN</t>
  </si>
  <si>
    <t>Sims. Donna</t>
  </si>
  <si>
    <t>1 JUN</t>
  </si>
  <si>
    <t>8 JUN</t>
  </si>
  <si>
    <t>17 JUN</t>
  </si>
  <si>
    <t>20 JUN</t>
  </si>
  <si>
    <t>27 JUN</t>
  </si>
  <si>
    <t>24 JUN</t>
  </si>
  <si>
    <t>2 JUL</t>
  </si>
  <si>
    <t>4 JUL</t>
  </si>
  <si>
    <t>25 JUN</t>
  </si>
  <si>
    <t>4 jul</t>
  </si>
  <si>
    <t>sc</t>
  </si>
  <si>
    <t>1 JUL</t>
  </si>
  <si>
    <t xml:space="preserve">1 JUL </t>
  </si>
  <si>
    <t>Kate Murphy</t>
  </si>
  <si>
    <t>8 JUL</t>
  </si>
  <si>
    <t>15 JUL</t>
  </si>
  <si>
    <t>11 JUL</t>
  </si>
  <si>
    <t>25 JUL</t>
  </si>
  <si>
    <t>22 JUL</t>
  </si>
  <si>
    <t>18 JUL</t>
  </si>
  <si>
    <t>13 JUL</t>
  </si>
  <si>
    <t>10 JUL</t>
  </si>
  <si>
    <t>9 JUL</t>
  </si>
  <si>
    <t>7 JUL</t>
  </si>
  <si>
    <t>29 JUL</t>
  </si>
  <si>
    <t>22 AUG</t>
  </si>
  <si>
    <t>5 AUG</t>
  </si>
  <si>
    <t>L</t>
  </si>
  <si>
    <t>15 AUG</t>
  </si>
  <si>
    <t>19 AUG</t>
  </si>
  <si>
    <t>26 AUG</t>
  </si>
  <si>
    <t>8 AUG</t>
  </si>
  <si>
    <t>1 AUG</t>
  </si>
  <si>
    <t>05/08/2023</t>
  </si>
  <si>
    <t>60.09.23</t>
  </si>
  <si>
    <t>5  AUG</t>
  </si>
  <si>
    <t xml:space="preserve"> JUL</t>
  </si>
  <si>
    <t>6 AUG</t>
  </si>
  <si>
    <t>Kristy Ruus</t>
  </si>
  <si>
    <t>Ruus, Kristi</t>
  </si>
  <si>
    <t>9 AUG</t>
  </si>
  <si>
    <t xml:space="preserve">19 AUG </t>
  </si>
  <si>
    <t>29 AUG</t>
  </si>
  <si>
    <t>12 AUG</t>
  </si>
  <si>
    <t>2 SEPT</t>
  </si>
  <si>
    <t>7 AUG</t>
  </si>
  <si>
    <t>6  JUN</t>
  </si>
  <si>
    <t>21 JUL</t>
  </si>
  <si>
    <t>29 JUN</t>
  </si>
  <si>
    <t>27 JUL</t>
  </si>
  <si>
    <t>3 AUG</t>
  </si>
  <si>
    <t>5 JUL</t>
  </si>
  <si>
    <t>2 AUG</t>
  </si>
  <si>
    <t>----------</t>
  </si>
  <si>
    <t>29/04/2023</t>
  </si>
  <si>
    <t>50.37.16</t>
  </si>
  <si>
    <t>18/03/2023</t>
  </si>
  <si>
    <t>26/08/2023</t>
  </si>
  <si>
    <t>Kylie Lane</t>
  </si>
  <si>
    <t>07/07/2023</t>
  </si>
  <si>
    <t>05/07/2023</t>
  </si>
  <si>
    <t>19 SEP</t>
  </si>
  <si>
    <t>2 SEP</t>
  </si>
  <si>
    <t>5 SEP</t>
  </si>
  <si>
    <t>3 OCT</t>
  </si>
  <si>
    <t>7 OCT</t>
  </si>
  <si>
    <t>10 OCT</t>
  </si>
  <si>
    <t>6 OCT</t>
  </si>
  <si>
    <t>9 SEP</t>
  </si>
  <si>
    <t>24 SEP</t>
  </si>
  <si>
    <t>30 SEP</t>
  </si>
  <si>
    <t>1 OCT</t>
  </si>
  <si>
    <t>2 OCT</t>
  </si>
  <si>
    <t>26 SEP</t>
  </si>
  <si>
    <t>8  AUG</t>
  </si>
  <si>
    <t>16 SEP</t>
  </si>
  <si>
    <t>12 SEP</t>
  </si>
  <si>
    <t>Belinda Bredell</t>
  </si>
  <si>
    <t>Bredell, Belinda</t>
  </si>
  <si>
    <t>1  AUG</t>
  </si>
  <si>
    <t>7 SEP</t>
  </si>
  <si>
    <t>Phillips, Katrina</t>
  </si>
  <si>
    <t>Katrina Phillips</t>
  </si>
  <si>
    <t>17 OCT</t>
  </si>
  <si>
    <t>21 OCT</t>
  </si>
  <si>
    <t>18 OCT</t>
  </si>
  <si>
    <t>24 OCT</t>
  </si>
  <si>
    <t>26 OCT</t>
  </si>
  <si>
    <t>28 PCT</t>
  </si>
  <si>
    <t>28 OCT</t>
  </si>
  <si>
    <t>31 OCT</t>
  </si>
  <si>
    <t>29 OCT</t>
  </si>
  <si>
    <t>27 OCT</t>
  </si>
  <si>
    <t>1 NOV</t>
  </si>
  <si>
    <t>4 NOV</t>
  </si>
  <si>
    <t>7 NOV</t>
  </si>
  <si>
    <t>12 NOV</t>
  </si>
  <si>
    <t>14 NOV</t>
  </si>
  <si>
    <t>11 NOV</t>
  </si>
  <si>
    <t>18 NOV</t>
  </si>
  <si>
    <t>Jeanette Droop</t>
  </si>
  <si>
    <t>Droop, Jeanette</t>
  </si>
  <si>
    <t>Amy Harris</t>
  </si>
  <si>
    <t>Harris, Amy</t>
  </si>
  <si>
    <t>Christine Mummery</t>
  </si>
  <si>
    <t>30-34</t>
  </si>
  <si>
    <t>Mummery, Christine</t>
  </si>
  <si>
    <t>21 NOV</t>
  </si>
  <si>
    <t>25 NOV</t>
  </si>
  <si>
    <t>28 NOV</t>
  </si>
  <si>
    <t>5 DEC</t>
  </si>
  <si>
    <t>2 DEC</t>
  </si>
  <si>
    <t>9 DEC</t>
  </si>
  <si>
    <t>12 DEC</t>
  </si>
  <si>
    <t xml:space="preserve">4 NOV </t>
  </si>
  <si>
    <t>16 DEC</t>
  </si>
  <si>
    <t>19DEC</t>
  </si>
  <si>
    <t>POINTS AND DISTANCE SUMMARY TO 31 DECEMBER</t>
  </si>
  <si>
    <t>TUGGERANONG ENDURANCE SWIMS from 2012 - 2023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</si>
</sst>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mm:ss.00"/>
    <numFmt numFmtId="167" formatCode="00&quot;:&quot;00&quot;.&quot;00"/>
    <numFmt numFmtId="168" formatCode="#,##0_ ;[Red]\-#,##0\ "/>
    <numFmt numFmtId="169" formatCode=";;;"/>
  </numFmts>
  <fonts count="6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8"/>
      <name val="Algerian"/>
      <family val="5"/>
    </font>
    <font>
      <sz val="18"/>
      <color indexed="10"/>
      <name val="Algerian"/>
      <family val="5"/>
    </font>
    <font>
      <sz val="16"/>
      <name val="Algerian"/>
      <family val="5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0"/>
      <color indexed="11"/>
      <name val="Arial"/>
      <family val="2"/>
    </font>
    <font>
      <b/>
      <sz val="16"/>
      <color indexed="1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2"/>
      <name val="Wingdings"/>
      <charset val="2"/>
    </font>
    <font>
      <sz val="9"/>
      <name val="Arial"/>
      <family val="2"/>
    </font>
    <font>
      <sz val="10"/>
      <name val="Apple Chancery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2"/>
      <color rgb="FF0000FF"/>
      <name val="Zapf Dingbats"/>
    </font>
    <font>
      <sz val="10"/>
      <color rgb="FF008000"/>
      <name val="Arial"/>
      <family val="2"/>
    </font>
    <font>
      <sz val="10"/>
      <color rgb="FFFABB73"/>
      <name val="Zapf Dingbats"/>
    </font>
    <font>
      <sz val="12"/>
      <color rgb="FFFABB73"/>
      <name val="Libian SC Regular"/>
    </font>
    <font>
      <sz val="12"/>
      <color rgb="FF0000FF"/>
      <name val="Arial"/>
      <family val="2"/>
    </font>
    <font>
      <b/>
      <sz val="12"/>
      <color rgb="FFFF770C"/>
      <name val="Arial"/>
      <family val="2"/>
    </font>
    <font>
      <sz val="10"/>
      <color theme="8" tint="0.39997558519241921"/>
      <name val="Arial"/>
      <family val="2"/>
    </font>
    <font>
      <sz val="12"/>
      <color rgb="FFFF0000"/>
      <name val="Zapf Dingbats"/>
    </font>
    <font>
      <b/>
      <sz val="14"/>
      <color rgb="FF8F4999"/>
      <name val="Apple Chancery"/>
    </font>
    <font>
      <b/>
      <sz val="10"/>
      <color rgb="FF8F4999"/>
      <name val="Arial"/>
      <family val="2"/>
    </font>
    <font>
      <sz val="10"/>
      <color rgb="FF8F4999"/>
      <name val="Arial"/>
      <family val="2"/>
    </font>
    <font>
      <b/>
      <sz val="14"/>
      <color rgb="FFFF0000"/>
      <name val="Apple Chancery"/>
    </font>
    <font>
      <sz val="14"/>
      <color rgb="FFFF0000"/>
      <name val="Arial"/>
      <family val="2"/>
    </font>
    <font>
      <b/>
      <sz val="12"/>
      <color rgb="FF008000"/>
      <name val="Arial"/>
      <family val="2"/>
    </font>
    <font>
      <sz val="11"/>
      <color rgb="FF008000"/>
      <name val="Arial"/>
      <family val="2"/>
    </font>
    <font>
      <sz val="12"/>
      <color rgb="FF39AD12"/>
      <name val="Arial"/>
      <family val="2"/>
    </font>
    <font>
      <b/>
      <sz val="10"/>
      <color rgb="FFFF0000"/>
      <name val="Arial"/>
      <family val="2"/>
    </font>
    <font>
      <b/>
      <sz val="11"/>
      <color rgb="FF4EB913"/>
      <name val="Arial"/>
      <family val="2"/>
    </font>
    <font>
      <sz val="20"/>
      <color rgb="FFC00000"/>
      <name val="Lucida Calligraphy"/>
      <family val="4"/>
    </font>
    <font>
      <sz val="16"/>
      <color rgb="FFC00000"/>
      <name val="Algerian"/>
      <family val="5"/>
    </font>
    <font>
      <sz val="12"/>
      <color rgb="FFFF0000"/>
      <name val="Arial"/>
      <family val="2"/>
    </font>
    <font>
      <sz val="10"/>
      <name val="Zapf Dingbats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441">
    <xf numFmtId="0" fontId="0" fillId="0" borderId="0" xfId="0"/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1" applyAlignment="1" applyProtection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2" xfId="0" applyBorder="1"/>
    <xf numFmtId="0" fontId="0" fillId="0" borderId="9" xfId="0" applyBorder="1" applyAlignment="1">
      <alignment horizontal="center"/>
    </xf>
    <xf numFmtId="49" fontId="0" fillId="0" borderId="5" xfId="0" applyNumberFormat="1" applyBorder="1"/>
    <xf numFmtId="49" fontId="11" fillId="0" borderId="5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" fillId="0" borderId="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49" fontId="0" fillId="0" borderId="6" xfId="0" applyNumberForma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20" xfId="0" applyBorder="1"/>
    <xf numFmtId="49" fontId="5" fillId="0" borderId="16" xfId="0" applyNumberFormat="1" applyFont="1" applyBorder="1" applyAlignment="1">
      <alignment horizontal="center"/>
    </xf>
    <xf numFmtId="0" fontId="22" fillId="0" borderId="20" xfId="0" applyFont="1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20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4" fontId="12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24" fillId="0" borderId="0" xfId="0" applyFont="1"/>
    <xf numFmtId="3" fontId="0" fillId="0" borderId="16" xfId="0" applyNumberFormat="1" applyBorder="1" applyAlignment="1">
      <alignment horizontal="center"/>
    </xf>
    <xf numFmtId="3" fontId="0" fillId="0" borderId="23" xfId="0" applyNumberFormat="1" applyBorder="1"/>
    <xf numFmtId="2" fontId="0" fillId="0" borderId="23" xfId="0" applyNumberFormat="1" applyBorder="1"/>
    <xf numFmtId="2" fontId="0" fillId="0" borderId="22" xfId="0" applyNumberFormat="1" applyBorder="1"/>
    <xf numFmtId="2" fontId="22" fillId="0" borderId="14" xfId="0" applyNumberFormat="1" applyFont="1" applyBorder="1" applyAlignment="1">
      <alignment horizontal="center"/>
    </xf>
    <xf numFmtId="0" fontId="13" fillId="0" borderId="0" xfId="3" applyFont="1" applyAlignment="1">
      <alignment horizontal="left" vertical="center"/>
    </xf>
    <xf numFmtId="0" fontId="1" fillId="0" borderId="0" xfId="3"/>
    <xf numFmtId="0" fontId="14" fillId="0" borderId="0" xfId="3" applyFont="1" applyAlignment="1">
      <alignment horizontal="center" vertical="center"/>
    </xf>
    <xf numFmtId="0" fontId="1" fillId="0" borderId="0" xfId="3" applyAlignment="1">
      <alignment horizontal="center"/>
    </xf>
    <xf numFmtId="0" fontId="15" fillId="0" borderId="0" xfId="3" applyFont="1" applyAlignment="1">
      <alignment horizontal="center" vertical="center"/>
    </xf>
    <xf numFmtId="0" fontId="18" fillId="0" borderId="24" xfId="3" applyFont="1" applyBorder="1" applyAlignment="1">
      <alignment horizontal="center" vertical="center" wrapText="1"/>
    </xf>
    <xf numFmtId="49" fontId="11" fillId="0" borderId="24" xfId="3" applyNumberFormat="1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1" fontId="1" fillId="0" borderId="24" xfId="3" applyNumberFormat="1" applyBorder="1" applyAlignment="1">
      <alignment horizontal="center" vertical="center" wrapText="1"/>
    </xf>
    <xf numFmtId="166" fontId="1" fillId="0" borderId="24" xfId="3" applyNumberFormat="1" applyBorder="1" applyAlignment="1">
      <alignment horizontal="center" vertical="center" wrapText="1"/>
    </xf>
    <xf numFmtId="0" fontId="16" fillId="0" borderId="24" xfId="3" applyFont="1" applyBorder="1" applyAlignment="1">
      <alignment horizontal="center" vertical="center" wrapText="1"/>
    </xf>
    <xf numFmtId="1" fontId="19" fillId="0" borderId="2" xfId="3" applyNumberFormat="1" applyFont="1" applyBorder="1" applyAlignment="1">
      <alignment horizontal="left" vertical="center" wrapText="1"/>
    </xf>
    <xf numFmtId="3" fontId="1" fillId="0" borderId="24" xfId="3" applyNumberFormat="1" applyBorder="1" applyAlignment="1">
      <alignment horizontal="center" vertical="center"/>
    </xf>
    <xf numFmtId="1" fontId="33" fillId="0" borderId="3" xfId="3" applyNumberFormat="1" applyFont="1" applyBorder="1" applyAlignment="1">
      <alignment vertical="center" wrapText="1"/>
    </xf>
    <xf numFmtId="1" fontId="19" fillId="0" borderId="1" xfId="3" applyNumberFormat="1" applyFont="1" applyBorder="1" applyAlignment="1">
      <alignment vertical="center" wrapText="1"/>
    </xf>
    <xf numFmtId="1" fontId="33" fillId="0" borderId="24" xfId="3" applyNumberFormat="1" applyFont="1" applyBorder="1" applyAlignment="1">
      <alignment vertical="center" wrapText="1"/>
    </xf>
    <xf numFmtId="0" fontId="18" fillId="0" borderId="7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1" fontId="19" fillId="0" borderId="24" xfId="3" applyNumberFormat="1" applyFont="1" applyBorder="1" applyAlignment="1">
      <alignment vertical="center" wrapText="1"/>
    </xf>
    <xf numFmtId="0" fontId="11" fillId="0" borderId="0" xfId="3" applyFont="1"/>
    <xf numFmtId="0" fontId="11" fillId="0" borderId="1" xfId="3" applyFont="1" applyBorder="1" applyAlignment="1">
      <alignment horizontal="center" wrapText="1"/>
    </xf>
    <xf numFmtId="0" fontId="17" fillId="0" borderId="5" xfId="3" applyFont="1" applyBorder="1" applyAlignment="1">
      <alignment horizontal="center" vertical="center" wrapText="1"/>
    </xf>
    <xf numFmtId="1" fontId="17" fillId="0" borderId="0" xfId="3" applyNumberFormat="1" applyFont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8" fillId="0" borderId="25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2" fontId="17" fillId="0" borderId="0" xfId="3" applyNumberFormat="1" applyFont="1" applyAlignment="1">
      <alignment horizontal="center" wrapText="1"/>
    </xf>
    <xf numFmtId="0" fontId="11" fillId="0" borderId="0" xfId="3" applyFont="1" applyAlignment="1">
      <alignment horizontal="center" vertical="center" wrapText="1"/>
    </xf>
    <xf numFmtId="0" fontId="1" fillId="0" borderId="24" xfId="3" applyBorder="1" applyAlignment="1">
      <alignment horizontal="center" vertical="center" wrapText="1"/>
    </xf>
    <xf numFmtId="49" fontId="1" fillId="0" borderId="24" xfId="3" applyNumberFormat="1" applyBorder="1" applyAlignment="1">
      <alignment horizontal="center" vertical="center" wrapText="1"/>
    </xf>
    <xf numFmtId="166" fontId="1" fillId="0" borderId="5" xfId="3" applyNumberFormat="1" applyBorder="1" applyAlignment="1">
      <alignment horizontal="center" vertical="center" wrapText="1"/>
    </xf>
    <xf numFmtId="0" fontId="11" fillId="0" borderId="0" xfId="3" applyFont="1" applyAlignment="1">
      <alignment horizontal="center" vertical="top" wrapText="1"/>
    </xf>
    <xf numFmtId="3" fontId="1" fillId="0" borderId="24" xfId="3" applyNumberFormat="1" applyBorder="1" applyAlignment="1">
      <alignment horizontal="center" vertical="center" wrapText="1"/>
    </xf>
    <xf numFmtId="3" fontId="1" fillId="0" borderId="5" xfId="3" applyNumberFormat="1" applyBorder="1" applyAlignment="1">
      <alignment horizontal="center" vertical="center" wrapText="1"/>
    </xf>
    <xf numFmtId="1" fontId="1" fillId="0" borderId="0" xfId="3" applyNumberFormat="1" applyAlignment="1">
      <alignment horizontal="center" vertical="center" wrapText="1"/>
    </xf>
    <xf numFmtId="0" fontId="3" fillId="0" borderId="0" xfId="3" applyFont="1" applyAlignment="1">
      <alignment wrapText="1"/>
    </xf>
    <xf numFmtId="1" fontId="34" fillId="0" borderId="24" xfId="3" applyNumberFormat="1" applyFont="1" applyBorder="1" applyAlignment="1">
      <alignment horizontal="center" vertical="center" wrapText="1"/>
    </xf>
    <xf numFmtId="3" fontId="1" fillId="0" borderId="5" xfId="3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3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1" fillId="0" borderId="5" xfId="0" applyNumberFormat="1" applyFont="1" applyBorder="1"/>
    <xf numFmtId="0" fontId="1" fillId="0" borderId="5" xfId="0" applyFont="1" applyBorder="1"/>
    <xf numFmtId="49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166" fontId="1" fillId="0" borderId="0" xfId="3" applyNumberFormat="1" applyAlignment="1">
      <alignment horizontal="center" vertical="center"/>
    </xf>
    <xf numFmtId="166" fontId="1" fillId="0" borderId="0" xfId="3" applyNumberFormat="1" applyAlignment="1">
      <alignment horizontal="center" vertical="center" wrapText="1"/>
    </xf>
    <xf numFmtId="1" fontId="1" fillId="0" borderId="5" xfId="3" applyNumberForma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6" fontId="11" fillId="0" borderId="6" xfId="3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 vertical="center" wrapText="1"/>
    </xf>
    <xf numFmtId="167" fontId="1" fillId="0" borderId="24" xfId="3" applyNumberFormat="1" applyBorder="1" applyAlignment="1">
      <alignment horizontal="center" vertical="center"/>
    </xf>
    <xf numFmtId="167" fontId="1" fillId="0" borderId="24" xfId="3" applyNumberFormat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1" fillId="0" borderId="24" xfId="3" applyBorder="1" applyAlignment="1">
      <alignment horizontal="center" vertical="center"/>
    </xf>
    <xf numFmtId="0" fontId="1" fillId="0" borderId="24" xfId="3" applyBorder="1" applyAlignment="1">
      <alignment horizontal="center" vertical="center" wrapText="1"/>
    </xf>
    <xf numFmtId="3" fontId="0" fillId="0" borderId="24" xfId="3" applyNumberFormat="1" applyFont="1" applyBorder="1" applyAlignment="1">
      <alignment horizontal="center" vertical="center" wrapText="1"/>
    </xf>
    <xf numFmtId="0" fontId="0" fillId="0" borderId="24" xfId="3" applyFont="1" applyBorder="1" applyAlignment="1">
      <alignment horizontal="center" vertical="center" wrapText="1"/>
    </xf>
    <xf numFmtId="49" fontId="0" fillId="0" borderId="24" xfId="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168" fontId="36" fillId="0" borderId="0" xfId="0" applyNumberFormat="1" applyFont="1" applyAlignment="1">
      <alignment horizontal="center"/>
    </xf>
    <xf numFmtId="3" fontId="0" fillId="0" borderId="0" xfId="0" applyNumberFormat="1"/>
    <xf numFmtId="0" fontId="2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8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/>
    <xf numFmtId="0" fontId="40" fillId="0" borderId="0" xfId="0" applyFont="1"/>
    <xf numFmtId="1" fontId="0" fillId="0" borderId="0" xfId="0" applyNumberForma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8" fillId="0" borderId="6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11" fillId="0" borderId="0" xfId="3" applyNumberFormat="1" applyFont="1" applyAlignment="1">
      <alignment horizontal="center" vertical="center" wrapText="1"/>
    </xf>
    <xf numFmtId="166" fontId="0" fillId="0" borderId="2" xfId="0" applyNumberFormat="1" applyBorder="1"/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49" fontId="0" fillId="0" borderId="5" xfId="3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3" fillId="0" borderId="0" xfId="0" applyFont="1"/>
    <xf numFmtId="0" fontId="44" fillId="0" borderId="0" xfId="0" applyFont="1" applyAlignment="1">
      <alignment horizontal="center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center" vertical="center" wrapText="1"/>
    </xf>
    <xf numFmtId="0" fontId="35" fillId="0" borderId="0" xfId="0" applyFont="1"/>
    <xf numFmtId="0" fontId="49" fillId="0" borderId="0" xfId="0" applyFont="1"/>
    <xf numFmtId="0" fontId="50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wrapText="1"/>
    </xf>
    <xf numFmtId="0" fontId="6" fillId="0" borderId="0" xfId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169" fontId="19" fillId="0" borderId="3" xfId="3" applyNumberFormat="1" applyFont="1" applyBorder="1" applyAlignment="1">
      <alignment vertical="center" wrapText="1"/>
    </xf>
    <xf numFmtId="169" fontId="19" fillId="0" borderId="24" xfId="3" applyNumberFormat="1" applyFont="1" applyBorder="1" applyAlignment="1">
      <alignment vertical="center" wrapText="1"/>
    </xf>
    <xf numFmtId="169" fontId="1" fillId="0" borderId="0" xfId="3" applyNumberFormat="1"/>
    <xf numFmtId="49" fontId="0" fillId="0" borderId="14" xfId="0" applyNumberFormat="1" applyBorder="1"/>
    <xf numFmtId="1" fontId="0" fillId="0" borderId="20" xfId="0" applyNumberFormat="1" applyBorder="1" applyAlignment="1">
      <alignment horizontal="center"/>
    </xf>
    <xf numFmtId="0" fontId="30" fillId="0" borderId="15" xfId="0" applyFont="1" applyBorder="1" applyAlignment="1">
      <alignment horizontal="center"/>
    </xf>
    <xf numFmtId="168" fontId="35" fillId="0" borderId="0" xfId="0" applyNumberFormat="1" applyFont="1"/>
    <xf numFmtId="0" fontId="31" fillId="0" borderId="24" xfId="3" applyFont="1" applyBorder="1" applyAlignment="1">
      <alignment horizontal="center" vertical="center" wrapText="1"/>
    </xf>
    <xf numFmtId="0" fontId="31" fillId="0" borderId="0" xfId="0" applyFont="1"/>
    <xf numFmtId="49" fontId="32" fillId="0" borderId="24" xfId="3" applyNumberFormat="1" applyFont="1" applyBorder="1" applyAlignment="1">
      <alignment horizontal="center" vertical="center" wrapText="1"/>
    </xf>
    <xf numFmtId="3" fontId="32" fillId="0" borderId="24" xfId="3" applyNumberFormat="1" applyFont="1" applyBorder="1" applyAlignment="1">
      <alignment horizontal="center" vertical="center" wrapText="1"/>
    </xf>
    <xf numFmtId="168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center"/>
    </xf>
    <xf numFmtId="1" fontId="32" fillId="0" borderId="24" xfId="3" applyNumberFormat="1" applyFont="1" applyBorder="1" applyAlignment="1">
      <alignment horizontal="center" vertical="center" wrapText="1"/>
    </xf>
    <xf numFmtId="0" fontId="32" fillId="0" borderId="24" xfId="3" applyFont="1" applyBorder="1" applyAlignment="1">
      <alignment horizontal="center" vertical="center" wrapText="1"/>
    </xf>
    <xf numFmtId="0" fontId="32" fillId="0" borderId="0" xfId="3" applyFont="1"/>
    <xf numFmtId="2" fontId="32" fillId="0" borderId="20" xfId="0" applyNumberFormat="1" applyFont="1" applyBorder="1" applyAlignment="1">
      <alignment horizontal="center"/>
    </xf>
    <xf numFmtId="1" fontId="32" fillId="0" borderId="20" xfId="0" applyNumberFormat="1" applyFont="1" applyBorder="1" applyAlignment="1">
      <alignment horizontal="center"/>
    </xf>
    <xf numFmtId="166" fontId="32" fillId="0" borderId="24" xfId="3" applyNumberFormat="1" applyFont="1" applyBorder="1" applyAlignment="1">
      <alignment horizontal="center" vertical="center" wrapText="1"/>
    </xf>
    <xf numFmtId="0" fontId="0" fillId="0" borderId="0" xfId="0" quotePrefix="1"/>
    <xf numFmtId="3" fontId="32" fillId="0" borderId="24" xfId="3" applyNumberFormat="1" applyFont="1" applyBorder="1" applyAlignment="1">
      <alignment horizontal="center" vertical="center"/>
    </xf>
    <xf numFmtId="0" fontId="32" fillId="0" borderId="0" xfId="3" applyFont="1" applyAlignment="1">
      <alignment horizontal="center" vertical="center" wrapText="1"/>
    </xf>
    <xf numFmtId="166" fontId="32" fillId="0" borderId="5" xfId="3" applyNumberFormat="1" applyFont="1" applyBorder="1" applyAlignment="1">
      <alignment horizontal="center" vertical="center" wrapText="1"/>
    </xf>
    <xf numFmtId="3" fontId="32" fillId="0" borderId="5" xfId="3" applyNumberFormat="1" applyFont="1" applyBorder="1" applyAlignment="1">
      <alignment horizontal="center" vertical="center" wrapText="1"/>
    </xf>
    <xf numFmtId="1" fontId="32" fillId="0" borderId="0" xfId="3" applyNumberFormat="1" applyFont="1" applyAlignment="1">
      <alignment horizontal="center" vertical="center" wrapText="1"/>
    </xf>
    <xf numFmtId="169" fontId="32" fillId="0" borderId="0" xfId="3" applyNumberFormat="1" applyFont="1"/>
    <xf numFmtId="3" fontId="32" fillId="0" borderId="5" xfId="3" applyNumberFormat="1" applyFont="1" applyBorder="1" applyAlignment="1">
      <alignment horizontal="center"/>
    </xf>
    <xf numFmtId="0" fontId="32" fillId="0" borderId="0" xfId="0" applyFont="1"/>
    <xf numFmtId="1" fontId="35" fillId="0" borderId="24" xfId="3" applyNumberFormat="1" applyFont="1" applyBorder="1" applyAlignment="1">
      <alignment horizontal="center" vertical="center" wrapText="1"/>
    </xf>
    <xf numFmtId="167" fontId="35" fillId="0" borderId="24" xfId="3" applyNumberFormat="1" applyFont="1" applyBorder="1" applyAlignment="1">
      <alignment horizontal="center" vertical="center"/>
    </xf>
    <xf numFmtId="167" fontId="35" fillId="0" borderId="24" xfId="3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7" fontId="1" fillId="0" borderId="28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3" xfId="3" applyNumberFormat="1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1" fontId="1" fillId="0" borderId="3" xfId="3" applyNumberForma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" fontId="1" fillId="0" borderId="24" xfId="3" applyNumberFormat="1" applyBorder="1" applyAlignment="1">
      <alignment vertical="center" wrapText="1"/>
    </xf>
    <xf numFmtId="1" fontId="1" fillId="0" borderId="1" xfId="3" applyNumberFormat="1" applyBorder="1" applyAlignment="1">
      <alignment vertical="center" wrapText="1"/>
    </xf>
    <xf numFmtId="169" fontId="1" fillId="0" borderId="24" xfId="3" applyNumberFormat="1" applyBorder="1" applyAlignment="1">
      <alignment vertical="center" wrapText="1"/>
    </xf>
    <xf numFmtId="1" fontId="3" fillId="0" borderId="2" xfId="3" applyNumberFormat="1" applyFont="1" applyBorder="1" applyAlignment="1">
      <alignment horizontal="left" vertical="center" wrapText="1"/>
    </xf>
    <xf numFmtId="1" fontId="3" fillId="0" borderId="1" xfId="3" applyNumberFormat="1" applyFont="1" applyBorder="1" applyAlignment="1">
      <alignment vertical="center" wrapText="1"/>
    </xf>
    <xf numFmtId="169" fontId="3" fillId="0" borderId="3" xfId="3" applyNumberFormat="1" applyFont="1" applyBorder="1" applyAlignment="1">
      <alignment vertical="center" wrapText="1"/>
    </xf>
    <xf numFmtId="1" fontId="3" fillId="0" borderId="24" xfId="3" applyNumberFormat="1" applyFont="1" applyBorder="1" applyAlignment="1">
      <alignment vertical="center" wrapText="1"/>
    </xf>
    <xf numFmtId="169" fontId="3" fillId="0" borderId="24" xfId="3" applyNumberFormat="1" applyFont="1" applyBorder="1" applyAlignment="1">
      <alignment vertical="center" wrapText="1"/>
    </xf>
    <xf numFmtId="1" fontId="1" fillId="0" borderId="2" xfId="3" applyNumberFormat="1" applyBorder="1" applyAlignment="1">
      <alignment horizontal="left" vertical="center" wrapText="1"/>
    </xf>
    <xf numFmtId="169" fontId="1" fillId="0" borderId="3" xfId="3" applyNumberFormat="1" applyBorder="1" applyAlignment="1">
      <alignment vertical="center" wrapText="1"/>
    </xf>
    <xf numFmtId="1" fontId="1" fillId="0" borderId="3" xfId="3" applyNumberFormat="1" applyBorder="1" applyAlignment="1">
      <alignment vertical="center" wrapText="1"/>
    </xf>
    <xf numFmtId="1" fontId="60" fillId="0" borderId="3" xfId="3" applyNumberFormat="1" applyFont="1" applyBorder="1" applyAlignment="1">
      <alignment vertical="center" wrapText="1"/>
    </xf>
    <xf numFmtId="1" fontId="60" fillId="0" borderId="24" xfId="3" applyNumberFormat="1" applyFont="1" applyBorder="1" applyAlignment="1">
      <alignment vertical="center" wrapText="1"/>
    </xf>
    <xf numFmtId="1" fontId="61" fillId="0" borderId="24" xfId="3" applyNumberFormat="1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28" fillId="0" borderId="24" xfId="3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1" fontId="3" fillId="0" borderId="3" xfId="3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35" fillId="0" borderId="24" xfId="3" applyNumberFormat="1" applyFont="1" applyBorder="1" applyAlignment="1">
      <alignment horizontal="center" vertical="center" wrapText="1"/>
    </xf>
    <xf numFmtId="0" fontId="35" fillId="0" borderId="24" xfId="3" applyFont="1" applyBorder="1" applyAlignment="1">
      <alignment horizontal="center" vertical="center" wrapText="1"/>
    </xf>
    <xf numFmtId="0" fontId="35" fillId="0" borderId="24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/>
    </xf>
    <xf numFmtId="2" fontId="1" fillId="0" borderId="0" xfId="3" applyNumberFormat="1" applyAlignment="1">
      <alignment horizontal="center" wrapText="1"/>
    </xf>
    <xf numFmtId="1" fontId="61" fillId="0" borderId="3" xfId="3" applyNumberFormat="1" applyFont="1" applyBorder="1" applyAlignment="1">
      <alignment vertical="center" wrapText="1"/>
    </xf>
    <xf numFmtId="1" fontId="61" fillId="0" borderId="24" xfId="3" applyNumberFormat="1" applyFont="1" applyBorder="1" applyAlignment="1">
      <alignment vertical="center" wrapText="1"/>
    </xf>
    <xf numFmtId="0" fontId="1" fillId="0" borderId="0" xfId="0" applyFont="1"/>
    <xf numFmtId="167" fontId="1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vertical="center"/>
    </xf>
    <xf numFmtId="2" fontId="0" fillId="0" borderId="0" xfId="0" applyNumberFormat="1"/>
    <xf numFmtId="49" fontId="35" fillId="0" borderId="24" xfId="0" applyNumberFormat="1" applyFont="1" applyBorder="1" applyAlignment="1">
      <alignment horizontal="center" vertical="center" wrapText="1"/>
    </xf>
    <xf numFmtId="167" fontId="35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 wrapText="1"/>
    </xf>
    <xf numFmtId="1" fontId="35" fillId="0" borderId="28" xfId="0" applyNumberFormat="1" applyFont="1" applyBorder="1" applyAlignment="1">
      <alignment horizontal="center" vertical="center" wrapText="1"/>
    </xf>
    <xf numFmtId="0" fontId="2" fillId="0" borderId="0" xfId="3" applyFont="1"/>
    <xf numFmtId="0" fontId="2" fillId="0" borderId="29" xfId="3" applyFont="1" applyBorder="1" applyAlignment="1">
      <alignment vertical="center"/>
    </xf>
    <xf numFmtId="0" fontId="3" fillId="0" borderId="29" xfId="3" applyFont="1" applyBorder="1" applyAlignment="1">
      <alignment vertical="center" wrapText="1"/>
    </xf>
    <xf numFmtId="0" fontId="2" fillId="0" borderId="0" xfId="3" applyFont="1" applyAlignment="1">
      <alignment vertical="center"/>
    </xf>
    <xf numFmtId="49" fontId="1" fillId="0" borderId="0" xfId="3" applyNumberFormat="1" applyAlignment="1">
      <alignment vertical="center"/>
    </xf>
    <xf numFmtId="49" fontId="35" fillId="0" borderId="0" xfId="3" applyNumberFormat="1" applyFont="1" applyAlignment="1">
      <alignment horizontal="center" vertical="center"/>
    </xf>
    <xf numFmtId="0" fontId="35" fillId="0" borderId="0" xfId="3" applyFont="1" applyAlignment="1">
      <alignment horizontal="center" vertical="center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" fontId="1" fillId="0" borderId="0" xfId="3" applyNumberFormat="1"/>
    <xf numFmtId="0" fontId="32" fillId="0" borderId="0" xfId="3" applyFont="1" applyAlignment="1">
      <alignment horizontal="center"/>
    </xf>
    <xf numFmtId="168" fontId="0" fillId="0" borderId="0" xfId="0" quotePrefix="1" applyNumberFormat="1" applyAlignment="1">
      <alignment horizontal="center"/>
    </xf>
    <xf numFmtId="0" fontId="0" fillId="0" borderId="0" xfId="0"/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" fillId="0" borderId="0" xfId="3"/>
    <xf numFmtId="0" fontId="1" fillId="0" borderId="24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49" fontId="1" fillId="0" borderId="24" xfId="3" applyNumberFormat="1" applyFont="1" applyBorder="1" applyAlignment="1">
      <alignment horizontal="center" vertical="center" wrapText="1"/>
    </xf>
    <xf numFmtId="0" fontId="0" fillId="0" borderId="0" xfId="0"/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" fillId="0" borderId="0" xfId="3"/>
    <xf numFmtId="0" fontId="1" fillId="0" borderId="24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167" fontId="32" fillId="0" borderId="24" xfId="3" applyNumberFormat="1" applyFont="1" applyBorder="1" applyAlignment="1">
      <alignment horizontal="center" vertical="center" wrapText="1"/>
    </xf>
    <xf numFmtId="167" fontId="32" fillId="0" borderId="0" xfId="3" applyNumberFormat="1" applyFont="1"/>
    <xf numFmtId="0" fontId="0" fillId="0" borderId="0" xfId="0" applyAlignment="1">
      <alignment horizontal="center" vertical="center"/>
    </xf>
    <xf numFmtId="0" fontId="0" fillId="0" borderId="0" xfId="0"/>
    <xf numFmtId="0" fontId="18" fillId="0" borderId="24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" fillId="0" borderId="0" xfId="3"/>
    <xf numFmtId="0" fontId="1" fillId="0" borderId="24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167" fontId="1" fillId="0" borderId="24" xfId="3" applyNumberFormat="1" applyFont="1" applyBorder="1" applyAlignment="1">
      <alignment horizontal="center" vertical="center"/>
    </xf>
    <xf numFmtId="16" fontId="1" fillId="0" borderId="24" xfId="3" applyNumberFormat="1" applyFont="1" applyBorder="1" applyAlignment="1">
      <alignment horizontal="center" vertical="center" wrapText="1"/>
    </xf>
    <xf numFmtId="1" fontId="1" fillId="0" borderId="24" xfId="3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9" fillId="0" borderId="24" xfId="0" applyFont="1" applyBorder="1"/>
    <xf numFmtId="49" fontId="9" fillId="0" borderId="2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 vertical="center"/>
    </xf>
    <xf numFmtId="0" fontId="0" fillId="0" borderId="24" xfId="0" applyBorder="1"/>
    <xf numFmtId="49" fontId="1" fillId="0" borderId="24" xfId="0" applyNumberFormat="1" applyFont="1" applyBorder="1" applyAlignment="1">
      <alignment horizontal="center"/>
    </xf>
    <xf numFmtId="167" fontId="32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0" fontId="1" fillId="0" borderId="24" xfId="0" applyFont="1" applyBorder="1"/>
    <xf numFmtId="0" fontId="0" fillId="0" borderId="0" xfId="0"/>
    <xf numFmtId="0" fontId="0" fillId="0" borderId="30" xfId="0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8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168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" fillId="0" borderId="3" xfId="3" applyBorder="1"/>
    <xf numFmtId="0" fontId="17" fillId="0" borderId="27" xfId="3" applyFont="1" applyBorder="1" applyAlignment="1">
      <alignment horizontal="center" vertical="center" wrapText="1"/>
    </xf>
    <xf numFmtId="0" fontId="17" fillId="0" borderId="26" xfId="3" applyFont="1" applyBorder="1" applyAlignment="1">
      <alignment horizontal="center" vertical="center" wrapText="1"/>
    </xf>
    <xf numFmtId="0" fontId="1" fillId="0" borderId="8" xfId="3" applyBorder="1"/>
    <xf numFmtId="0" fontId="13" fillId="0" borderId="0" xfId="3" applyFont="1" applyAlignment="1">
      <alignment horizontal="center" vertical="center"/>
    </xf>
    <xf numFmtId="0" fontId="1" fillId="0" borderId="0" xfId="3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0" xfId="3" applyAlignment="1">
      <alignment vertical="center"/>
    </xf>
    <xf numFmtId="0" fontId="55" fillId="0" borderId="0" xfId="3" applyFont="1" applyAlignment="1">
      <alignment horizontal="center" vertical="center"/>
    </xf>
    <xf numFmtId="0" fontId="55" fillId="0" borderId="0" xfId="3" applyFont="1"/>
    <xf numFmtId="0" fontId="15" fillId="0" borderId="0" xfId="3" applyFont="1" applyAlignment="1">
      <alignment horizontal="center" vertical="center"/>
    </xf>
    <xf numFmtId="0" fontId="1" fillId="0" borderId="0" xfId="3"/>
    <xf numFmtId="0" fontId="56" fillId="0" borderId="0" xfId="3" applyFont="1" applyAlignment="1">
      <alignment horizontal="center" vertical="center"/>
    </xf>
    <xf numFmtId="0" fontId="16" fillId="0" borderId="1" xfId="3" applyFont="1" applyBorder="1" applyAlignment="1">
      <alignment horizontal="center" wrapText="1"/>
    </xf>
    <xf numFmtId="0" fontId="16" fillId="0" borderId="7" xfId="3" applyFont="1" applyBorder="1" applyAlignment="1">
      <alignment horizontal="center" wrapText="1"/>
    </xf>
    <xf numFmtId="0" fontId="1" fillId="0" borderId="3" xfId="3" applyBorder="1" applyAlignment="1">
      <alignment horizontal="center" vertical="center" wrapText="1"/>
    </xf>
    <xf numFmtId="0" fontId="1" fillId="0" borderId="8" xfId="3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6" fillId="0" borderId="6" xfId="3" applyFont="1" applyBorder="1" applyAlignment="1">
      <alignment horizontal="left" wrapText="1"/>
    </xf>
    <xf numFmtId="0" fontId="16" fillId="0" borderId="4" xfId="3" applyFont="1" applyBorder="1" applyAlignment="1">
      <alignment horizontal="left" wrapText="1"/>
    </xf>
    <xf numFmtId="0" fontId="1" fillId="0" borderId="5" xfId="3" applyBorder="1" applyAlignment="1">
      <alignment wrapText="1"/>
    </xf>
    <xf numFmtId="0" fontId="19" fillId="0" borderId="29" xfId="3" applyFont="1" applyBorder="1" applyAlignment="1">
      <alignment horizontal="center" vertical="center" wrapText="1"/>
    </xf>
    <xf numFmtId="0" fontId="1" fillId="0" borderId="29" xfId="3" applyBorder="1" applyAlignment="1">
      <alignment vertical="center"/>
    </xf>
    <xf numFmtId="0" fontId="11" fillId="0" borderId="0" xfId="3" applyFont="1" applyAlignment="1">
      <alignment horizontal="center" wrapText="1"/>
    </xf>
    <xf numFmtId="0" fontId="1" fillId="0" borderId="0" xfId="3" applyAlignment="1">
      <alignment wrapText="1"/>
    </xf>
    <xf numFmtId="0" fontId="17" fillId="0" borderId="25" xfId="3" applyFont="1" applyBorder="1" applyAlignment="1">
      <alignment horizontal="center" vertical="center" wrapText="1"/>
    </xf>
    <xf numFmtId="0" fontId="17" fillId="0" borderId="29" xfId="3" applyFont="1" applyBorder="1" applyAlignment="1">
      <alignment horizontal="center" vertical="center" wrapText="1"/>
    </xf>
    <xf numFmtId="0" fontId="17" fillId="0" borderId="28" xfId="3" applyFont="1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9" fillId="0" borderId="0" xfId="3" applyFont="1" applyAlignment="1">
      <alignment horizontal="left" wrapText="1"/>
    </xf>
    <xf numFmtId="0" fontId="11" fillId="0" borderId="0" xfId="3" applyFont="1" applyAlignment="1">
      <alignment horizontal="left" wrapText="1"/>
    </xf>
    <xf numFmtId="0" fontId="1" fillId="0" borderId="0" xfId="3" applyAlignment="1">
      <alignment horizontal="left" wrapText="1"/>
    </xf>
    <xf numFmtId="0" fontId="9" fillId="0" borderId="0" xfId="3" applyFont="1" applyAlignment="1">
      <alignment horizontal="center" vertical="center" wrapText="1"/>
    </xf>
    <xf numFmtId="0" fontId="32" fillId="0" borderId="29" xfId="3" applyFont="1" applyBorder="1" applyAlignment="1">
      <alignment vertical="center"/>
    </xf>
    <xf numFmtId="0" fontId="32" fillId="0" borderId="0" xfId="3" applyFont="1" applyAlignment="1">
      <alignment wrapText="1"/>
    </xf>
    <xf numFmtId="0" fontId="32" fillId="0" borderId="29" xfId="3" applyFont="1" applyBorder="1" applyAlignment="1">
      <alignment horizontal="center" vertical="center" wrapText="1"/>
    </xf>
    <xf numFmtId="0" fontId="32" fillId="0" borderId="0" xfId="3" applyFont="1" applyAlignment="1">
      <alignment horizontal="center" vertical="center" wrapText="1"/>
    </xf>
    <xf numFmtId="0" fontId="32" fillId="0" borderId="0" xfId="3" applyFont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24" xfId="3" applyFont="1" applyBorder="1" applyAlignment="1">
      <alignment horizontal="center" vertical="center" wrapText="1"/>
    </xf>
    <xf numFmtId="0" fontId="1" fillId="0" borderId="24" xfId="3" applyBorder="1" applyAlignment="1">
      <alignment horizontal="center" vertical="center" wrapText="1"/>
    </xf>
    <xf numFmtId="0" fontId="1" fillId="0" borderId="1" xfId="3" applyBorder="1" applyAlignment="1">
      <alignment horizontal="center" vertical="center" wrapText="1"/>
    </xf>
    <xf numFmtId="0" fontId="1" fillId="0" borderId="7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27" xfId="3" applyBorder="1" applyAlignment="1">
      <alignment horizontal="center" vertical="center" wrapText="1"/>
    </xf>
    <xf numFmtId="0" fontId="1" fillId="0" borderId="26" xfId="3" applyBorder="1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0" fontId="1" fillId="0" borderId="7" xfId="3" applyBorder="1" applyAlignment="1">
      <alignment horizontal="center" wrapText="1"/>
    </xf>
    <xf numFmtId="16" fontId="17" fillId="0" borderId="25" xfId="3" applyNumberFormat="1" applyFont="1" applyBorder="1" applyAlignment="1">
      <alignment horizontal="center" vertical="center" wrapText="1"/>
    </xf>
    <xf numFmtId="0" fontId="3" fillId="0" borderId="29" xfId="3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57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31</xdr:row>
      <xdr:rowOff>57150</xdr:rowOff>
    </xdr:from>
    <xdr:to>
      <xdr:col>16</xdr:col>
      <xdr:colOff>600075</xdr:colOff>
      <xdr:row>35</xdr:row>
      <xdr:rowOff>152400</xdr:rowOff>
    </xdr:to>
    <xdr:pic>
      <xdr:nvPicPr>
        <xdr:cNvPr id="409777" name="Picture 1">
          <a:extLst>
            <a:ext uri="{FF2B5EF4-FFF2-40B4-BE49-F238E27FC236}">
              <a16:creationId xmlns="" xmlns:a16="http://schemas.microsoft.com/office/drawing/2014/main" id="{00000000-0008-0000-0000-0000B14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5915025"/>
          <a:ext cx="514350" cy="742950"/>
        </a:xfrm>
        <a:prstGeom prst="rect">
          <a:avLst/>
        </a:prstGeom>
        <a:solidFill>
          <a:srgbClr val="FCD5B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3808" name="Picture 1">
          <a:extLst>
            <a:ext uri="{FF2B5EF4-FFF2-40B4-BE49-F238E27FC236}">
              <a16:creationId xmlns="" xmlns:a16="http://schemas.microsoft.com/office/drawing/2014/main" id="{00000000-0008-0000-0C00-000040D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3100-0000EDEA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7682" name="Picture 1">
          <a:extLst>
            <a:ext uri="{FF2B5EF4-FFF2-40B4-BE49-F238E27FC236}">
              <a16:creationId xmlns="" xmlns:a16="http://schemas.microsoft.com/office/drawing/2014/main" id="{00000000-0008-0000-0E00-000052C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2748" name="Picture 1">
          <a:extLst>
            <a:ext uri="{FF2B5EF4-FFF2-40B4-BE49-F238E27FC236}">
              <a16:creationId xmlns="" xmlns:a16="http://schemas.microsoft.com/office/drawing/2014/main" id="{00000000-0008-0000-1200-00004C4C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7821" name="Picture 1">
          <a:extLst>
            <a:ext uri="{FF2B5EF4-FFF2-40B4-BE49-F238E27FC236}">
              <a16:creationId xmlns="" xmlns:a16="http://schemas.microsoft.com/office/drawing/2014/main" id="{00000000-0008-0000-3100-0000EDEA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3710" name="Picture 1">
          <a:extLst>
            <a:ext uri="{FF2B5EF4-FFF2-40B4-BE49-F238E27FC236}">
              <a16:creationId xmlns="" xmlns:a16="http://schemas.microsoft.com/office/drawing/2014/main" id="{00000000-0008-0000-1600-00000E50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7796" name="Picture 1">
          <a:extLst>
            <a:ext uri="{FF2B5EF4-FFF2-40B4-BE49-F238E27FC236}">
              <a16:creationId xmlns="" xmlns:a16="http://schemas.microsoft.com/office/drawing/2014/main" id="{00000000-0008-0000-1900-0000F438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6819" name="Picture 1">
          <a:extLst>
            <a:ext uri="{FF2B5EF4-FFF2-40B4-BE49-F238E27FC236}">
              <a16:creationId xmlns="" xmlns:a16="http://schemas.microsoft.com/office/drawing/2014/main" id="{00000000-0008-0000-1A00-0000130E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8801" name="Picture 1">
          <a:extLst>
            <a:ext uri="{FF2B5EF4-FFF2-40B4-BE49-F238E27FC236}">
              <a16:creationId xmlns="" xmlns:a16="http://schemas.microsoft.com/office/drawing/2014/main" id="{00000000-0008-0000-1B00-0000C1E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5638" name="Picture 1">
          <a:extLst>
            <a:ext uri="{FF2B5EF4-FFF2-40B4-BE49-F238E27FC236}">
              <a16:creationId xmlns="" xmlns:a16="http://schemas.microsoft.com/office/drawing/2014/main" id="{00000000-0008-0000-0400-000056B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180975</xdr:colOff>
      <xdr:row>3</xdr:row>
      <xdr:rowOff>161925</xdr:rowOff>
    </xdr:to>
    <xdr:pic>
      <xdr:nvPicPr>
        <xdr:cNvPr id="376661" name="Picture 1">
          <a:extLst>
            <a:ext uri="{FF2B5EF4-FFF2-40B4-BE49-F238E27FC236}">
              <a16:creationId xmlns="" xmlns:a16="http://schemas.microsoft.com/office/drawing/2014/main" id="{00000000-0008-0000-1D00-000055BF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52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0744" name="Picture 1">
          <a:extLst>
            <a:ext uri="{FF2B5EF4-FFF2-40B4-BE49-F238E27FC236}">
              <a16:creationId xmlns="" xmlns:a16="http://schemas.microsoft.com/office/drawing/2014/main" id="{00000000-0008-0000-3200-000058F6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9748" name="Picture 1">
          <a:extLst>
            <a:ext uri="{FF2B5EF4-FFF2-40B4-BE49-F238E27FC236}">
              <a16:creationId xmlns="" xmlns:a16="http://schemas.microsoft.com/office/drawing/2014/main" id="{00000000-0008-0000-2200-00008419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3100-0000EDEA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1742" name="Picture 1">
          <a:extLst>
            <a:ext uri="{FF2B5EF4-FFF2-40B4-BE49-F238E27FC236}">
              <a16:creationId xmlns="" xmlns:a16="http://schemas.microsoft.com/office/drawing/2014/main" id="{00000000-0008-0000-2300-00004E2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0746" name="Picture 1">
          <a:extLst>
            <a:ext uri="{FF2B5EF4-FFF2-40B4-BE49-F238E27FC236}">
              <a16:creationId xmlns="" xmlns:a16="http://schemas.microsoft.com/office/drawing/2014/main" id="{00000000-0008-0000-2400-00004ACF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3100-0000EDEA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6797" name="Picture 1">
          <a:extLst>
            <a:ext uri="{FF2B5EF4-FFF2-40B4-BE49-F238E27FC236}">
              <a16:creationId xmlns="" xmlns:a16="http://schemas.microsoft.com/office/drawing/2014/main" id="{00000000-0008-0000-2500-0000EDE6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08817" name="Picture 1">
          <a:extLst>
            <a:ext uri="{FF2B5EF4-FFF2-40B4-BE49-F238E27FC236}">
              <a16:creationId xmlns="" xmlns:a16="http://schemas.microsoft.com/office/drawing/2014/main" id="{00000000-0008-0000-2800-0000F13C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2766" name="Picture 1">
          <a:extLst>
            <a:ext uri="{FF2B5EF4-FFF2-40B4-BE49-F238E27FC236}">
              <a16:creationId xmlns="" xmlns:a16="http://schemas.microsoft.com/office/drawing/2014/main" id="{00000000-0008-0000-2900-00003EF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94806" name="Picture 1">
          <a:extLst>
            <a:ext uri="{FF2B5EF4-FFF2-40B4-BE49-F238E27FC236}">
              <a16:creationId xmlns="" xmlns:a16="http://schemas.microsoft.com/office/drawing/2014/main" id="{00000000-0008-0000-2A00-00003606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9724" name="Picture 1">
          <a:extLst>
            <a:ext uri="{FF2B5EF4-FFF2-40B4-BE49-F238E27FC236}">
              <a16:creationId xmlns="" xmlns:a16="http://schemas.microsoft.com/office/drawing/2014/main" id="{00000000-0008-0000-2C00-00004CCB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411737" name="Picture 1">
          <a:extLst>
            <a:ext uri="{FF2B5EF4-FFF2-40B4-BE49-F238E27FC236}">
              <a16:creationId xmlns="" xmlns:a16="http://schemas.microsoft.com/office/drawing/2014/main" id="{00000000-0008-0000-2D00-00005948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1769" name="Picture 1">
          <a:extLst>
            <a:ext uri="{FF2B5EF4-FFF2-40B4-BE49-F238E27FC236}">
              <a16:creationId xmlns="" xmlns:a16="http://schemas.microsoft.com/office/drawing/2014/main" id="{00000000-0008-0000-1C00-000049D3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78704" name="Picture 1">
          <a:extLst>
            <a:ext uri="{FF2B5EF4-FFF2-40B4-BE49-F238E27FC236}">
              <a16:creationId xmlns="" xmlns:a16="http://schemas.microsoft.com/office/drawing/2014/main" id="{00000000-0008-0000-0500-000050C7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9824" name="Picture 1">
          <a:extLst>
            <a:ext uri="{FF2B5EF4-FFF2-40B4-BE49-F238E27FC236}">
              <a16:creationId xmlns="" xmlns:a16="http://schemas.microsoft.com/office/drawing/2014/main" id="{00000000-0008-0000-0600-0000C0F2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228600</xdr:rowOff>
    </xdr:from>
    <xdr:to>
      <xdr:col>4</xdr:col>
      <xdr:colOff>190500</xdr:colOff>
      <xdr:row>3</xdr:row>
      <xdr:rowOff>161925</xdr:rowOff>
    </xdr:to>
    <xdr:pic>
      <xdr:nvPicPr>
        <xdr:cNvPr id="382791" name="Picture 1">
          <a:extLst>
            <a:ext uri="{FF2B5EF4-FFF2-40B4-BE49-F238E27FC236}">
              <a16:creationId xmlns="" xmlns:a16="http://schemas.microsoft.com/office/drawing/2014/main" id="{00000000-0008-0000-0900-000047D7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28600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FA9"/>
  </sheetPr>
  <dimension ref="A1:R23"/>
  <sheetViews>
    <sheetView zoomScale="150" zoomScaleNormal="150" workbookViewId="0">
      <selection activeCell="H13" sqref="H13"/>
    </sheetView>
  </sheetViews>
  <sheetFormatPr defaultColWidth="11.42578125" defaultRowHeight="12.75"/>
  <cols>
    <col min="1" max="1" width="2.28515625" customWidth="1"/>
    <col min="2" max="2" width="12.42578125" style="167" customWidth="1"/>
    <col min="3" max="7" width="10.85546875" style="166" customWidth="1"/>
    <col min="8" max="9" width="11.42578125" customWidth="1"/>
    <col min="10" max="11" width="11.140625" customWidth="1"/>
    <col min="12" max="12" width="10" customWidth="1"/>
    <col min="13" max="13" width="8.85546875" customWidth="1"/>
  </cols>
  <sheetData>
    <row r="1" spans="1:18" ht="35.1" customHeight="1">
      <c r="A1" s="200"/>
      <c r="B1" s="357" t="s">
        <v>169</v>
      </c>
      <c r="C1" s="358"/>
      <c r="D1" s="358"/>
      <c r="E1" s="358"/>
      <c r="F1" s="358"/>
      <c r="G1" s="358"/>
      <c r="H1" s="358"/>
      <c r="L1" s="177"/>
      <c r="M1" s="201"/>
    </row>
    <row r="2" spans="1:18">
      <c r="B2" s="172"/>
      <c r="C2" s="173"/>
      <c r="D2" s="173"/>
      <c r="E2" s="173"/>
      <c r="F2" s="173"/>
      <c r="G2" s="173"/>
    </row>
    <row r="3" spans="1:18" ht="21" customHeight="1">
      <c r="B3" s="354" t="s">
        <v>110</v>
      </c>
      <c r="C3" s="355"/>
      <c r="D3" s="355"/>
      <c r="E3" s="355"/>
      <c r="F3" s="355"/>
      <c r="G3" s="355"/>
      <c r="H3" s="356"/>
      <c r="J3" s="189"/>
      <c r="K3" s="189"/>
    </row>
    <row r="4" spans="1:18" ht="14.1" customHeight="1"/>
    <row r="5" spans="1:18" ht="14.1" customHeight="1">
      <c r="C5" s="359" t="s">
        <v>111</v>
      </c>
      <c r="D5" s="359"/>
      <c r="E5" s="359"/>
      <c r="F5" s="360"/>
    </row>
    <row r="6" spans="1:18">
      <c r="B6" s="167" t="s">
        <v>94</v>
      </c>
      <c r="C6" s="183">
        <v>2021</v>
      </c>
      <c r="D6" s="3">
        <v>2022</v>
      </c>
      <c r="E6" s="183">
        <v>2023</v>
      </c>
      <c r="F6" s="166" t="s">
        <v>93</v>
      </c>
      <c r="H6" s="166"/>
      <c r="I6" s="166"/>
      <c r="L6" s="168"/>
    </row>
    <row r="7" spans="1:18">
      <c r="L7" s="3"/>
    </row>
    <row r="8" spans="1:18" ht="15" customHeight="1">
      <c r="B8" s="167" t="s">
        <v>92</v>
      </c>
      <c r="C8" s="166">
        <v>1438</v>
      </c>
      <c r="D8" s="166">
        <v>1383</v>
      </c>
      <c r="E8" s="166">
        <v>808</v>
      </c>
      <c r="F8" s="166">
        <f t="shared" ref="F8:F13" si="0">E8-D8</f>
        <v>-575</v>
      </c>
      <c r="H8" s="190"/>
      <c r="I8" s="171"/>
      <c r="L8" s="196"/>
      <c r="M8" s="196"/>
      <c r="N8" s="196"/>
      <c r="O8" s="188"/>
      <c r="P8" s="188"/>
    </row>
    <row r="9" spans="1:18" ht="15" customHeight="1">
      <c r="B9" s="167" t="s">
        <v>91</v>
      </c>
      <c r="C9" s="166">
        <v>2300</v>
      </c>
      <c r="D9" s="166">
        <v>2023</v>
      </c>
      <c r="E9" s="166">
        <v>1748</v>
      </c>
      <c r="F9" s="166">
        <f t="shared" si="0"/>
        <v>-275</v>
      </c>
      <c r="H9" s="190"/>
      <c r="I9" s="171"/>
      <c r="L9" s="196"/>
      <c r="M9" s="196"/>
      <c r="N9" s="196"/>
      <c r="O9" s="188"/>
      <c r="P9" s="188"/>
    </row>
    <row r="10" spans="1:18" ht="15" customHeight="1">
      <c r="B10" s="167" t="s">
        <v>90</v>
      </c>
      <c r="C10" s="166">
        <v>2865</v>
      </c>
      <c r="D10" s="166">
        <v>3037</v>
      </c>
      <c r="E10" s="166">
        <v>2812</v>
      </c>
      <c r="F10" s="166">
        <f t="shared" si="0"/>
        <v>-225</v>
      </c>
      <c r="H10" s="190"/>
      <c r="I10" s="171"/>
      <c r="L10" s="196"/>
      <c r="M10" s="196"/>
      <c r="N10" s="196"/>
      <c r="O10" s="188"/>
      <c r="P10" s="188"/>
    </row>
    <row r="11" spans="1:18" ht="15" customHeight="1">
      <c r="B11" s="167" t="s">
        <v>89</v>
      </c>
      <c r="C11" s="166">
        <v>3924</v>
      </c>
      <c r="D11" s="166">
        <v>3929</v>
      </c>
      <c r="E11" s="166">
        <v>3460</v>
      </c>
      <c r="F11" s="166">
        <f t="shared" si="0"/>
        <v>-469</v>
      </c>
      <c r="H11" s="190"/>
      <c r="I11" s="171"/>
      <c r="L11" s="197"/>
      <c r="M11" s="197"/>
      <c r="N11" s="197"/>
    </row>
    <row r="12" spans="1:18" ht="15" customHeight="1">
      <c r="B12" s="167" t="s">
        <v>88</v>
      </c>
      <c r="C12" s="166">
        <v>5019</v>
      </c>
      <c r="D12" s="166">
        <v>6065</v>
      </c>
      <c r="E12" s="166">
        <v>4770</v>
      </c>
      <c r="F12" s="166">
        <f t="shared" si="0"/>
        <v>-1295</v>
      </c>
      <c r="H12" s="190"/>
      <c r="I12" s="171"/>
      <c r="J12" s="170"/>
      <c r="K12" s="166"/>
      <c r="L12" s="210" t="s">
        <v>4</v>
      </c>
      <c r="M12" s="197"/>
      <c r="N12" s="197"/>
    </row>
    <row r="13" spans="1:18" ht="15" customHeight="1">
      <c r="B13" s="167" t="s">
        <v>87</v>
      </c>
      <c r="C13" s="166">
        <v>6132</v>
      </c>
      <c r="D13" s="166">
        <v>7176</v>
      </c>
      <c r="E13" s="166">
        <v>5786</v>
      </c>
      <c r="F13" s="166">
        <f t="shared" si="0"/>
        <v>-1390</v>
      </c>
      <c r="H13" s="190"/>
      <c r="I13" s="170"/>
      <c r="J13" s="170"/>
      <c r="K13" s="170"/>
      <c r="L13" s="197"/>
      <c r="M13" s="197"/>
      <c r="N13" s="197"/>
    </row>
    <row r="14" spans="1:18" ht="15" customHeight="1">
      <c r="B14" s="167" t="s">
        <v>86</v>
      </c>
      <c r="C14" s="166">
        <v>7320</v>
      </c>
      <c r="D14" s="166">
        <v>8252</v>
      </c>
      <c r="E14" s="295" t="s">
        <v>327</v>
      </c>
      <c r="H14" s="190"/>
      <c r="I14" s="178"/>
      <c r="J14" s="170"/>
      <c r="K14" s="170"/>
      <c r="L14" s="197"/>
      <c r="M14" s="197"/>
      <c r="N14" s="197"/>
    </row>
    <row r="15" spans="1:18" ht="15" customHeight="1">
      <c r="B15" s="167" t="s">
        <v>105</v>
      </c>
      <c r="C15" s="166">
        <v>7320</v>
      </c>
      <c r="D15" s="166">
        <v>9247</v>
      </c>
      <c r="E15" s="166">
        <v>8465</v>
      </c>
      <c r="F15" s="166">
        <f>E15-D15</f>
        <v>-782</v>
      </c>
      <c r="H15" s="190"/>
      <c r="I15" s="170"/>
      <c r="J15" s="170"/>
      <c r="K15" s="170"/>
      <c r="L15" s="197"/>
      <c r="M15" s="197"/>
      <c r="N15" s="197"/>
      <c r="O15" s="352"/>
      <c r="P15" s="353"/>
      <c r="Q15" s="353"/>
      <c r="R15" s="353"/>
    </row>
    <row r="16" spans="1:18" ht="15" customHeight="1">
      <c r="B16" s="167" t="s">
        <v>85</v>
      </c>
      <c r="C16" s="166">
        <v>7320</v>
      </c>
      <c r="D16" s="166">
        <v>9612</v>
      </c>
      <c r="E16" s="166">
        <v>9349</v>
      </c>
      <c r="F16" s="166">
        <f>E16-D16</f>
        <v>-263</v>
      </c>
      <c r="H16" s="190"/>
      <c r="I16" s="170"/>
      <c r="J16" s="170"/>
      <c r="K16" s="170"/>
      <c r="L16" s="191"/>
      <c r="M16" s="192"/>
      <c r="N16" s="192"/>
      <c r="O16" s="352"/>
      <c r="P16" s="353"/>
      <c r="Q16" s="353"/>
      <c r="R16" s="353"/>
    </row>
    <row r="17" spans="2:18" ht="15" customHeight="1">
      <c r="B17" s="167" t="s">
        <v>84</v>
      </c>
      <c r="C17" s="166">
        <v>7320</v>
      </c>
      <c r="D17" s="166">
        <v>10052</v>
      </c>
      <c r="E17" s="166">
        <v>11188</v>
      </c>
      <c r="F17" s="166">
        <f>E17-D17</f>
        <v>1136</v>
      </c>
      <c r="H17" s="190"/>
      <c r="I17" s="170"/>
      <c r="J17" s="170"/>
      <c r="K17" s="170"/>
      <c r="L17" s="192"/>
      <c r="M17" s="192"/>
      <c r="N17" s="192"/>
      <c r="O17" s="188"/>
      <c r="P17" s="188"/>
    </row>
    <row r="18" spans="2:18" ht="15" customHeight="1">
      <c r="B18" s="167" t="s">
        <v>83</v>
      </c>
      <c r="C18" s="166">
        <v>9851</v>
      </c>
      <c r="D18" s="166">
        <v>10703</v>
      </c>
      <c r="E18" s="166">
        <v>11994</v>
      </c>
      <c r="F18" s="166">
        <f>E18-D18</f>
        <v>1291</v>
      </c>
      <c r="H18" s="190"/>
      <c r="I18" s="170"/>
      <c r="J18" s="170"/>
      <c r="K18" s="170"/>
      <c r="L18" s="193"/>
      <c r="M18" s="193"/>
      <c r="N18" s="193"/>
      <c r="O18" s="188"/>
      <c r="P18" s="188"/>
    </row>
    <row r="19" spans="2:18" ht="15" customHeight="1">
      <c r="B19" s="167" t="s">
        <v>82</v>
      </c>
      <c r="C19" s="215">
        <v>11405</v>
      </c>
      <c r="D19" s="166">
        <v>10962</v>
      </c>
      <c r="E19" s="215">
        <f>Summary!D54</f>
        <v>12162</v>
      </c>
      <c r="F19" s="166">
        <f>E19-D19</f>
        <v>1200</v>
      </c>
      <c r="H19" s="190"/>
      <c r="I19" s="170"/>
      <c r="J19" s="170"/>
      <c r="K19" s="170"/>
      <c r="L19" s="194"/>
      <c r="M19" s="194"/>
      <c r="N19" s="194"/>
      <c r="O19" s="188"/>
      <c r="P19" s="188"/>
    </row>
    <row r="20" spans="2:18">
      <c r="G20" s="215"/>
      <c r="L20" s="195"/>
      <c r="M20" s="195"/>
      <c r="N20" s="195"/>
    </row>
    <row r="21" spans="2:18" ht="15">
      <c r="I21" t="s">
        <v>135</v>
      </c>
      <c r="R21" s="171" t="s">
        <v>95</v>
      </c>
    </row>
    <row r="22" spans="2:18" ht="15">
      <c r="R22" s="190" t="s">
        <v>101</v>
      </c>
    </row>
    <row r="23" spans="2:18" ht="15.75">
      <c r="R23" s="199" t="s">
        <v>104</v>
      </c>
    </row>
  </sheetData>
  <mergeCells count="5">
    <mergeCell ref="O16:R16"/>
    <mergeCell ref="O15:R15"/>
    <mergeCell ref="B3:H3"/>
    <mergeCell ref="B1:H1"/>
    <mergeCell ref="C5:F5"/>
  </mergeCells>
  <phoneticPr fontId="3" type="noConversion"/>
  <pageMargins left="0.75" right="0.75" top="1" bottom="1" header="0.5" footer="0.5"/>
  <pageSetup paperSize="9" orientation="landscape" horizontalDpi="4294967292" vertic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O10" sqref="O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120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/>
      <c r="C10" s="155"/>
      <c r="D10" s="129"/>
      <c r="E10" s="109"/>
      <c r="F10" s="130"/>
      <c r="G10" s="155"/>
      <c r="H10" s="129"/>
      <c r="I10" s="109"/>
      <c r="J10" s="130"/>
      <c r="K10" s="156"/>
      <c r="L10" s="129"/>
      <c r="M10" s="109"/>
      <c r="N10" s="130"/>
      <c r="O10" s="156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112"/>
      <c r="C15" s="113">
        <f>400*(COUNTA(C10:C14))</f>
        <v>0</v>
      </c>
      <c r="D15" s="204">
        <f>COUNTA(D10:D14)</f>
        <v>0</v>
      </c>
      <c r="E15" s="109">
        <f>SUM(E10:E14)</f>
        <v>0</v>
      </c>
      <c r="F15" s="250"/>
      <c r="G15" s="113">
        <f>400*(COUNTA(G10:G14))</f>
        <v>0</v>
      </c>
      <c r="H15" s="251">
        <f>COUNTA(H10:H14)</f>
        <v>0</v>
      </c>
      <c r="I15" s="109">
        <f>SUM(I10:I14)</f>
        <v>0</v>
      </c>
      <c r="J15" s="115"/>
      <c r="K15" s="113">
        <f>400*(COUNTA(K10:K14))</f>
        <v>0</v>
      </c>
      <c r="L15" s="251">
        <f>COUNTA(L10:L14)</f>
        <v>0</v>
      </c>
      <c r="M15" s="109">
        <f>SUM(M10:M14)</f>
        <v>0</v>
      </c>
      <c r="N15" s="115"/>
      <c r="O15" s="113">
        <f>400*(COUNTA(O10:O14))</f>
        <v>0</v>
      </c>
      <c r="P15" s="204">
        <f>COUNTA(P10:P14)</f>
        <v>0</v>
      </c>
      <c r="Q15" s="109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109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119"/>
      <c r="C22" s="113">
        <f>800*(COUNTA(C17:C21))</f>
        <v>0</v>
      </c>
      <c r="D22" s="205">
        <f>COUNTA(D17:D21)</f>
        <v>0</v>
      </c>
      <c r="E22" s="116">
        <f>SUM(E17:E21)</f>
        <v>0</v>
      </c>
      <c r="F22" s="119"/>
      <c r="G22" s="113">
        <f>800*(COUNTA(G17:G21))</f>
        <v>0</v>
      </c>
      <c r="H22" s="205">
        <f>COUNTA(H17:H21)</f>
        <v>0</v>
      </c>
      <c r="I22" s="109">
        <f>SUM(I17:I21)</f>
        <v>0</v>
      </c>
      <c r="J22" s="119"/>
      <c r="K22" s="113">
        <f>800*(COUNTA(K17:K21))</f>
        <v>0</v>
      </c>
      <c r="L22" s="205">
        <f>COUNTA(L17:L21)</f>
        <v>0</v>
      </c>
      <c r="M22" s="116">
        <f>SUM(M17:M21)</f>
        <v>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0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 t="str">
        <f>Summary!C35</f>
        <v>Merenda, Elizabeth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F27" sqref="F27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 t="s">
        <v>4</v>
      </c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173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262" t="s">
        <v>27</v>
      </c>
      <c r="B10" s="130" t="s">
        <v>157</v>
      </c>
      <c r="C10" s="155">
        <v>131757</v>
      </c>
      <c r="D10" s="129" t="s">
        <v>128</v>
      </c>
      <c r="E10" s="109">
        <v>2</v>
      </c>
      <c r="F10" s="130" t="s">
        <v>201</v>
      </c>
      <c r="G10" s="155">
        <v>135224</v>
      </c>
      <c r="H10" s="129" t="s">
        <v>128</v>
      </c>
      <c r="I10" s="109">
        <v>2</v>
      </c>
      <c r="J10" s="130" t="s">
        <v>158</v>
      </c>
      <c r="K10" s="156">
        <v>142718</v>
      </c>
      <c r="L10" s="129" t="s">
        <v>128</v>
      </c>
      <c r="M10" s="109">
        <v>2</v>
      </c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262" t="s">
        <v>27</v>
      </c>
      <c r="B11" s="130" t="s">
        <v>177</v>
      </c>
      <c r="C11" s="155">
        <v>122927</v>
      </c>
      <c r="D11" s="129" t="s">
        <v>128</v>
      </c>
      <c r="E11" s="109">
        <v>2</v>
      </c>
      <c r="F11" s="130" t="s">
        <v>242</v>
      </c>
      <c r="G11" s="155">
        <v>125158</v>
      </c>
      <c r="H11" s="129" t="s">
        <v>128</v>
      </c>
      <c r="I11" s="109">
        <v>3</v>
      </c>
      <c r="J11" s="130" t="s">
        <v>197</v>
      </c>
      <c r="K11" s="156">
        <v>142413</v>
      </c>
      <c r="L11" s="129" t="s">
        <v>128</v>
      </c>
      <c r="M11" s="109">
        <v>2</v>
      </c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262" t="s">
        <v>27</v>
      </c>
      <c r="B12" s="130" t="s">
        <v>197</v>
      </c>
      <c r="C12" s="155">
        <v>110052</v>
      </c>
      <c r="D12" s="129" t="s">
        <v>128</v>
      </c>
      <c r="E12" s="109">
        <v>2</v>
      </c>
      <c r="F12" s="130"/>
      <c r="G12" s="155"/>
      <c r="H12" s="129"/>
      <c r="I12" s="109"/>
      <c r="J12" s="130" t="s">
        <v>236</v>
      </c>
      <c r="K12" s="156">
        <v>135160</v>
      </c>
      <c r="L12" s="129" t="s">
        <v>128</v>
      </c>
      <c r="M12" s="109">
        <v>3</v>
      </c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262" t="s">
        <v>27</v>
      </c>
      <c r="B13" s="130" t="s">
        <v>210</v>
      </c>
      <c r="C13" s="155">
        <v>110641</v>
      </c>
      <c r="D13" s="129" t="s">
        <v>128</v>
      </c>
      <c r="E13" s="109">
        <v>2</v>
      </c>
      <c r="F13" s="130"/>
      <c r="G13" s="155"/>
      <c r="H13" s="129"/>
      <c r="I13" s="109"/>
      <c r="J13" s="130" t="s">
        <v>278</v>
      </c>
      <c r="K13" s="156">
        <v>142166</v>
      </c>
      <c r="L13" s="129" t="s">
        <v>128</v>
      </c>
      <c r="M13" s="109">
        <v>3</v>
      </c>
      <c r="N13" s="130"/>
      <c r="O13" s="159"/>
      <c r="P13" s="129"/>
      <c r="Q13" s="109"/>
      <c r="R13" s="130"/>
      <c r="S13" s="160"/>
      <c r="T13" s="129"/>
      <c r="U13" s="109"/>
    </row>
    <row r="14" spans="1:21" ht="21.75" customHeight="1">
      <c r="A14" s="262" t="s">
        <v>27</v>
      </c>
      <c r="B14" s="130" t="s">
        <v>236</v>
      </c>
      <c r="C14" s="155">
        <v>105588</v>
      </c>
      <c r="D14" s="129" t="s">
        <v>128</v>
      </c>
      <c r="E14" s="109">
        <v>2</v>
      </c>
      <c r="F14" s="130"/>
      <c r="G14" s="155"/>
      <c r="H14" s="129"/>
      <c r="I14" s="109"/>
      <c r="J14" s="130"/>
      <c r="K14" s="156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261" t="s">
        <v>77</v>
      </c>
      <c r="B15" s="254"/>
      <c r="C15" s="113">
        <f>400*(COUNTA(C10:C14))</f>
        <v>2000</v>
      </c>
      <c r="D15" s="255">
        <f>COUNTA(D10:D14)</f>
        <v>5</v>
      </c>
      <c r="E15" s="242">
        <f>SUM(E10:E14)</f>
        <v>10</v>
      </c>
      <c r="F15" s="247"/>
      <c r="G15" s="113">
        <f>400*(COUNTA(G10:G14))</f>
        <v>800</v>
      </c>
      <c r="H15" s="255">
        <f>COUNTA(H10:H14)</f>
        <v>2</v>
      </c>
      <c r="I15" s="242">
        <f>SUM(I10:I14)</f>
        <v>5</v>
      </c>
      <c r="J15" s="247"/>
      <c r="K15" s="113">
        <f>400*(COUNTA(K10:K14))</f>
        <v>1600</v>
      </c>
      <c r="L15" s="255">
        <f>COUNTA(L10:L14)</f>
        <v>4</v>
      </c>
      <c r="M15" s="242">
        <f>SUM(M10:M14)</f>
        <v>10</v>
      </c>
      <c r="N15" s="247"/>
      <c r="O15" s="113">
        <f>400*(COUNTA(O10:O14))</f>
        <v>0</v>
      </c>
      <c r="P15" s="255">
        <f>COUNTA(P10:P14)</f>
        <v>0</v>
      </c>
      <c r="Q15" s="256">
        <f>SUM(Q10:Q14)</f>
        <v>0</v>
      </c>
      <c r="R15" s="247"/>
      <c r="S15" s="113">
        <f>400*(COUNTA(S10:S14))</f>
        <v>0</v>
      </c>
      <c r="T15" s="255">
        <f>COUNTA(T10:T14)</f>
        <v>0</v>
      </c>
      <c r="U15" s="246">
        <f>SUM(U10:U14)</f>
        <v>0</v>
      </c>
    </row>
    <row r="16" spans="1:21" ht="21.75" customHeight="1">
      <c r="A16" s="286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7"/>
    </row>
    <row r="17" spans="1:21" ht="21.75" customHeight="1">
      <c r="A17" s="260" t="s">
        <v>28</v>
      </c>
      <c r="B17" s="130" t="s">
        <v>171</v>
      </c>
      <c r="C17" s="155">
        <v>284028</v>
      </c>
      <c r="D17" s="129" t="s">
        <v>128</v>
      </c>
      <c r="E17" s="109">
        <v>4</v>
      </c>
      <c r="F17" s="130" t="s">
        <v>283</v>
      </c>
      <c r="G17" s="155">
        <v>235898</v>
      </c>
      <c r="H17" s="129" t="s">
        <v>284</v>
      </c>
      <c r="I17" s="109">
        <v>6</v>
      </c>
      <c r="J17" s="130" t="s">
        <v>189</v>
      </c>
      <c r="K17" s="156">
        <v>292403</v>
      </c>
      <c r="L17" s="129" t="s">
        <v>128</v>
      </c>
      <c r="M17" s="109">
        <v>6</v>
      </c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260" t="s">
        <v>28</v>
      </c>
      <c r="B18" s="130" t="s">
        <v>183</v>
      </c>
      <c r="C18" s="155">
        <v>281349</v>
      </c>
      <c r="D18" s="129" t="s">
        <v>128</v>
      </c>
      <c r="E18" s="109">
        <v>4</v>
      </c>
      <c r="F18" s="130"/>
      <c r="G18" s="155"/>
      <c r="H18" s="129"/>
      <c r="I18" s="109"/>
      <c r="J18" s="130" t="s">
        <v>240</v>
      </c>
      <c r="K18" s="155">
        <v>293122</v>
      </c>
      <c r="L18" s="129" t="s">
        <v>128</v>
      </c>
      <c r="M18" s="109">
        <v>6</v>
      </c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260" t="s">
        <v>28</v>
      </c>
      <c r="B19" s="130" t="s">
        <v>198</v>
      </c>
      <c r="C19" s="155">
        <v>214196</v>
      </c>
      <c r="D19" s="129" t="s">
        <v>128</v>
      </c>
      <c r="E19" s="109">
        <v>6</v>
      </c>
      <c r="F19" s="130"/>
      <c r="G19" s="155"/>
      <c r="H19" s="129"/>
      <c r="I19" s="109"/>
      <c r="J19" s="130"/>
      <c r="K19" s="155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260" t="s">
        <v>28</v>
      </c>
      <c r="B20" s="130" t="s">
        <v>225</v>
      </c>
      <c r="C20" s="155">
        <v>215623</v>
      </c>
      <c r="D20" s="129" t="s">
        <v>128</v>
      </c>
      <c r="E20" s="109">
        <v>6</v>
      </c>
      <c r="F20" s="130"/>
      <c r="G20" s="155"/>
      <c r="H20" s="129"/>
      <c r="I20" s="109"/>
      <c r="J20" s="130"/>
      <c r="K20" s="155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260" t="s">
        <v>28</v>
      </c>
      <c r="B21" s="130" t="s">
        <v>276</v>
      </c>
      <c r="C21" s="155">
        <v>215714</v>
      </c>
      <c r="D21" s="129" t="s">
        <v>128</v>
      </c>
      <c r="E21" s="109">
        <v>6</v>
      </c>
      <c r="F21" s="130"/>
      <c r="G21" s="155"/>
      <c r="H21" s="129"/>
      <c r="I21" s="109"/>
      <c r="J21" s="130"/>
      <c r="K21" s="155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261" t="s">
        <v>77</v>
      </c>
      <c r="B22" s="246"/>
      <c r="C22" s="113">
        <f>800*(COUNTA(C17:C21))</f>
        <v>4000</v>
      </c>
      <c r="D22" s="248">
        <f>COUNTA(D17:D21)</f>
        <v>5</v>
      </c>
      <c r="E22" s="109">
        <f>SUM(E17:E21)</f>
        <v>26</v>
      </c>
      <c r="F22" s="246"/>
      <c r="G22" s="113">
        <f>800*(COUNTA(G17:G21))</f>
        <v>800</v>
      </c>
      <c r="H22" s="248">
        <f>COUNTA(H17:H21)</f>
        <v>1</v>
      </c>
      <c r="I22" s="246">
        <f>SUM(I17:I21)</f>
        <v>6</v>
      </c>
      <c r="J22" s="246"/>
      <c r="K22" s="113">
        <f>800*(COUNTA(K17:K21))</f>
        <v>1600</v>
      </c>
      <c r="L22" s="248">
        <f>COUNTA(L17:L21)</f>
        <v>2</v>
      </c>
      <c r="M22" s="109">
        <f>SUM(M17:M21)</f>
        <v>12</v>
      </c>
      <c r="N22" s="246"/>
      <c r="O22" s="113">
        <f>800*(COUNTA(O17:O21))</f>
        <v>0</v>
      </c>
      <c r="P22" s="248">
        <f>COUNTA(P17:P21)</f>
        <v>0</v>
      </c>
      <c r="Q22" s="246">
        <f>SUM(Q17:Q21)</f>
        <v>0</v>
      </c>
      <c r="R22" s="246"/>
      <c r="S22" s="113">
        <f>800*(COUNTA(S17:S21))</f>
        <v>0</v>
      </c>
      <c r="T22" s="248">
        <f>COUNTA(T17:T21)</f>
        <v>0</v>
      </c>
      <c r="U22" s="24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109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SUM((C15+G15+K15+S15+O15+C22+G22+K22+O22+S22+C31+G31+K31)/1000)</f>
        <v>13.2</v>
      </c>
      <c r="S26" s="128"/>
      <c r="T26" s="127" t="s">
        <v>4</v>
      </c>
    </row>
    <row r="27" spans="1:21" ht="21.75" customHeight="1">
      <c r="A27" s="106" t="s">
        <v>32</v>
      </c>
      <c r="B27" s="130" t="s">
        <v>384</v>
      </c>
      <c r="C27" s="156">
        <v>474854</v>
      </c>
      <c r="D27" s="129" t="s">
        <v>128</v>
      </c>
      <c r="E27" s="109">
        <v>20</v>
      </c>
      <c r="F27" s="130"/>
      <c r="G27" s="156"/>
      <c r="H27" s="110"/>
      <c r="I27" s="109"/>
      <c r="J27" s="130"/>
      <c r="K27" s="156"/>
      <c r="L27" s="130"/>
      <c r="M27" s="109"/>
      <c r="N27" s="131"/>
      <c r="O27" s="414"/>
      <c r="P27" s="414"/>
      <c r="Q27" s="414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187</v>
      </c>
      <c r="C28" s="133">
        <v>900</v>
      </c>
      <c r="D28" s="129" t="s">
        <v>139</v>
      </c>
      <c r="E28" s="109">
        <v>20</v>
      </c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21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20" t="s">
        <v>35</v>
      </c>
      <c r="T30" s="420"/>
      <c r="U30" s="365"/>
    </row>
    <row r="31" spans="1:21" ht="24" customHeight="1">
      <c r="A31" s="261" t="s">
        <v>77</v>
      </c>
      <c r="B31" s="130"/>
      <c r="C31" s="113">
        <f>SUM(C30+C29+C28+(IF(COUNTBLANK(C27),0,1500)))</f>
        <v>2400</v>
      </c>
      <c r="D31" s="248">
        <f>COUNTA(D27:D30)</f>
        <v>2</v>
      </c>
      <c r="E31" s="109">
        <f>SUM(E27:E30)</f>
        <v>40</v>
      </c>
      <c r="F31" s="109"/>
      <c r="G31" s="113">
        <f>SUM(G30+G29+G28+(IF(COUNTBLANK(G27),0,1500)))</f>
        <v>0</v>
      </c>
      <c r="H31" s="248">
        <f>COUNTA(H27:H30)</f>
        <v>0</v>
      </c>
      <c r="I31" s="109">
        <f>SUM(I27:I30)</f>
        <v>0</v>
      </c>
      <c r="J31" s="129"/>
      <c r="K31" s="113">
        <f>SUM(K30+K29+K28+(IF(COUNTBLANK(K27),0,1500)))</f>
        <v>0</v>
      </c>
      <c r="L31" s="248">
        <f>COUNTA(L27:L30)</f>
        <v>0</v>
      </c>
      <c r="M31" s="109">
        <f>SUM(M27:M30)</f>
        <v>0</v>
      </c>
      <c r="N31" s="138"/>
      <c r="S31" s="420" t="s">
        <v>4</v>
      </c>
      <c r="T31" s="420"/>
      <c r="U31" s="365"/>
    </row>
    <row r="32" spans="1:21">
      <c r="R32" s="398"/>
      <c r="S32" s="399"/>
      <c r="T32" s="400"/>
    </row>
  </sheetData>
  <mergeCells count="44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B8:B9"/>
    <mergeCell ref="S8:S9"/>
    <mergeCell ref="T8:T9"/>
    <mergeCell ref="U8:U9"/>
    <mergeCell ref="R24:T24"/>
    <mergeCell ref="R8:R9"/>
    <mergeCell ref="A8:A9"/>
    <mergeCell ref="C8:C9"/>
    <mergeCell ref="D8:D9"/>
    <mergeCell ref="E8:E9"/>
    <mergeCell ref="F8:F9"/>
    <mergeCell ref="O26:Q27"/>
    <mergeCell ref="R28:S28"/>
    <mergeCell ref="S29:U29"/>
    <mergeCell ref="R32:T32"/>
    <mergeCell ref="S31:U31"/>
    <mergeCell ref="S30:U30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workbookViewId="0">
      <selection activeCell="M15" sqref="M15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228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227</v>
      </c>
      <c r="C10" s="155">
        <v>81539</v>
      </c>
      <c r="D10" s="129" t="s">
        <v>128</v>
      </c>
      <c r="E10" s="109">
        <v>3</v>
      </c>
      <c r="F10" s="130" t="s">
        <v>304</v>
      </c>
      <c r="G10" s="155">
        <v>114847</v>
      </c>
      <c r="H10" s="129" t="s">
        <v>128</v>
      </c>
      <c r="I10" s="109">
        <v>2</v>
      </c>
      <c r="J10" s="130"/>
      <c r="K10" s="160"/>
      <c r="L10" s="129"/>
      <c r="M10" s="109"/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 t="s">
        <v>280</v>
      </c>
      <c r="C11" s="155">
        <v>885802</v>
      </c>
      <c r="D11" s="129" t="s">
        <v>128</v>
      </c>
      <c r="E11" s="109">
        <v>3</v>
      </c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 t="s">
        <v>311</v>
      </c>
      <c r="C12" s="155">
        <v>80775</v>
      </c>
      <c r="D12" s="129" t="s">
        <v>128</v>
      </c>
      <c r="E12" s="109">
        <v>3</v>
      </c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54"/>
      <c r="C15" s="113">
        <f>400*(COUNTA(C10:C14))</f>
        <v>1200</v>
      </c>
      <c r="D15" s="255">
        <f>COUNTA(D10:D14)</f>
        <v>3</v>
      </c>
      <c r="E15" s="109">
        <f>SUM(E10:E14)</f>
        <v>9</v>
      </c>
      <c r="F15" s="247"/>
      <c r="G15" s="113">
        <f>400*(COUNTA(G10:G14))</f>
        <v>400</v>
      </c>
      <c r="H15" s="255">
        <f>COUNTA(H10:H14)</f>
        <v>1</v>
      </c>
      <c r="I15" s="271">
        <f>SUM(I10:I14)</f>
        <v>2</v>
      </c>
      <c r="J15" s="247"/>
      <c r="K15" s="113">
        <f>400*(COUNTA(K10:K14))</f>
        <v>0</v>
      </c>
      <c r="L15" s="255">
        <f>COUNTA(L10:L14)</f>
        <v>0</v>
      </c>
      <c r="M15" s="271">
        <f>SUM(M10:M14)</f>
        <v>0</v>
      </c>
      <c r="N15" s="247"/>
      <c r="O15" s="113">
        <f>400*(COUNTA(O10:O14))</f>
        <v>0</v>
      </c>
      <c r="P15" s="255">
        <f>COUNTA(P10:P14)</f>
        <v>0</v>
      </c>
      <c r="Q15" s="271">
        <f>SUM(Q10:Q14)</f>
        <v>0</v>
      </c>
      <c r="R15" s="247"/>
      <c r="S15" s="113">
        <f>400*(COUNTA(S10:S14))</f>
        <v>0</v>
      </c>
      <c r="T15" s="255">
        <f>COUNTA(T10:T14)</f>
        <v>0</v>
      </c>
      <c r="U15" s="272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 t="s">
        <v>304</v>
      </c>
      <c r="K17" s="155">
        <v>225913</v>
      </c>
      <c r="L17" s="129" t="s">
        <v>128</v>
      </c>
      <c r="M17" s="109">
        <v>6</v>
      </c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46"/>
      <c r="C22" s="113">
        <f>800*(COUNTA(C17:C21))</f>
        <v>0</v>
      </c>
      <c r="D22" s="248">
        <f>COUNTA(D17:D21)</f>
        <v>0</v>
      </c>
      <c r="E22" s="272">
        <f>SUM(E17:E21)</f>
        <v>0</v>
      </c>
      <c r="F22" s="246"/>
      <c r="G22" s="113">
        <f>800*(COUNTA(G17:G21))</f>
        <v>0</v>
      </c>
      <c r="H22" s="248">
        <f>COUNTA(H17:H21)</f>
        <v>0</v>
      </c>
      <c r="I22" s="272">
        <f>SUM(I17:I21)</f>
        <v>0</v>
      </c>
      <c r="J22" s="246"/>
      <c r="K22" s="113">
        <f>800*(COUNTA(K17:K21))</f>
        <v>800</v>
      </c>
      <c r="L22" s="248">
        <f>COUNTA(L17:L21)</f>
        <v>1</v>
      </c>
      <c r="M22" s="109">
        <f>SUM(M17:M21)</f>
        <v>6</v>
      </c>
      <c r="N22" s="246"/>
      <c r="O22" s="113">
        <f>800*(COUNTA(O17:O21))</f>
        <v>0</v>
      </c>
      <c r="P22" s="248">
        <f>COUNTA(P17:P21)</f>
        <v>0</v>
      </c>
      <c r="Q22" s="272">
        <f>SUM(Q17:Q21)</f>
        <v>0</v>
      </c>
      <c r="R22" s="246"/>
      <c r="S22" s="113">
        <f>800*(COUNTA(S17:S21))</f>
        <v>0</v>
      </c>
      <c r="T22" s="248">
        <f>COUNTA(T17:T21)</f>
        <v>0</v>
      </c>
      <c r="U22" s="272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(E15+I15+M15+Q15+U15+E22+I22+M22+Q22+U22+E31+I31+M31)</f>
        <v>57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3.9</v>
      </c>
      <c r="S26" s="128"/>
      <c r="T26" s="127" t="s">
        <v>4</v>
      </c>
    </row>
    <row r="27" spans="1:21" ht="21.75" customHeight="1">
      <c r="A27" s="106" t="s">
        <v>32</v>
      </c>
      <c r="B27" s="130" t="s">
        <v>302</v>
      </c>
      <c r="C27" s="156">
        <v>310387</v>
      </c>
      <c r="D27" s="129" t="s">
        <v>128</v>
      </c>
      <c r="E27" s="109">
        <v>40</v>
      </c>
      <c r="F27" s="130"/>
      <c r="G27" s="160"/>
      <c r="H27" s="110"/>
      <c r="I27" s="109"/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6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1500</v>
      </c>
      <c r="D31" s="248">
        <f>COUNTA(D27:D30)</f>
        <v>1</v>
      </c>
      <c r="E31" s="109">
        <f>SUM(E26:E30)</f>
        <v>40</v>
      </c>
      <c r="F31" s="109"/>
      <c r="G31" s="113">
        <f>SUM(G30+G29+G28+(IF(COUNTBLANK(G27),0,1500)))</f>
        <v>0</v>
      </c>
      <c r="H31" s="248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48">
        <f>COUNTA(L27:L30)</f>
        <v>0</v>
      </c>
      <c r="M31" s="25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C10" sqref="C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230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227</v>
      </c>
      <c r="C10" s="155">
        <v>80051</v>
      </c>
      <c r="D10" s="129" t="s">
        <v>128</v>
      </c>
      <c r="E10" s="109">
        <v>3</v>
      </c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54"/>
      <c r="C15" s="113">
        <f>400*(COUNTA(C10:C14))</f>
        <v>400</v>
      </c>
      <c r="D15" s="255">
        <f>COUNTA(D10:D14)</f>
        <v>1</v>
      </c>
      <c r="E15" s="109">
        <f>SUM(E10:E14)</f>
        <v>3</v>
      </c>
      <c r="F15" s="247"/>
      <c r="G15" s="113">
        <f>400*(COUNTA(G10:G14))</f>
        <v>0</v>
      </c>
      <c r="H15" s="255">
        <f>COUNTA(H10:H14)</f>
        <v>0</v>
      </c>
      <c r="I15" s="271">
        <f>SUM(I10:I14)</f>
        <v>0</v>
      </c>
      <c r="J15" s="247"/>
      <c r="K15" s="113">
        <f>400*(COUNTA(K10:K14))</f>
        <v>0</v>
      </c>
      <c r="L15" s="255">
        <f>COUNTA(L10:L14)</f>
        <v>0</v>
      </c>
      <c r="M15" s="271">
        <f>SUM(M10:M14)</f>
        <v>0</v>
      </c>
      <c r="N15" s="247"/>
      <c r="O15" s="113">
        <f>400*(COUNTA(O10:O14))</f>
        <v>0</v>
      </c>
      <c r="P15" s="255">
        <f>COUNTA(P10:P14)</f>
        <v>0</v>
      </c>
      <c r="Q15" s="271">
        <f>SUM(Q10:Q14)</f>
        <v>0</v>
      </c>
      <c r="R15" s="247"/>
      <c r="S15" s="113">
        <f>400*(COUNTA(S10:S14))</f>
        <v>0</v>
      </c>
      <c r="T15" s="255">
        <f>COUNTA(T10:T14)</f>
        <v>0</v>
      </c>
      <c r="U15" s="272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46"/>
      <c r="C22" s="113">
        <f>800*(COUNTA(C17:C21))</f>
        <v>0</v>
      </c>
      <c r="D22" s="248">
        <f>COUNTA(D17:D21)</f>
        <v>0</v>
      </c>
      <c r="E22" s="272">
        <f>SUM(E17:E21)</f>
        <v>0</v>
      </c>
      <c r="F22" s="246"/>
      <c r="G22" s="113">
        <f>800*(COUNTA(G17:G21))</f>
        <v>0</v>
      </c>
      <c r="H22" s="248">
        <f>COUNTA(H17:H21)</f>
        <v>0</v>
      </c>
      <c r="I22" s="272">
        <f>SUM(I17:I21)</f>
        <v>0</v>
      </c>
      <c r="J22" s="246"/>
      <c r="K22" s="113">
        <f>800*(COUNTA(K17:K21))</f>
        <v>0</v>
      </c>
      <c r="L22" s="248">
        <f>COUNTA(L17:L21)</f>
        <v>0</v>
      </c>
      <c r="M22" s="272">
        <f>SUM(M17:M21)</f>
        <v>0</v>
      </c>
      <c r="N22" s="246"/>
      <c r="O22" s="113">
        <f>800*(COUNTA(O17:O21))</f>
        <v>0</v>
      </c>
      <c r="P22" s="248">
        <f>COUNTA(P17:P21)</f>
        <v>0</v>
      </c>
      <c r="Q22" s="272">
        <f>SUM(Q17:Q21)</f>
        <v>0</v>
      </c>
      <c r="R22" s="246"/>
      <c r="S22" s="113">
        <f>800*(COUNTA(S17:S21))</f>
        <v>0</v>
      </c>
      <c r="T22" s="248">
        <f>COUNTA(T17:T21)</f>
        <v>0</v>
      </c>
      <c r="U22" s="272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3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0.4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48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48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48">
        <f>COUNTA(L27:L30)</f>
        <v>0</v>
      </c>
      <c r="M31" s="25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R10" sqref="R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234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370</v>
      </c>
      <c r="C10" s="155">
        <v>53639</v>
      </c>
      <c r="D10" s="129" t="s">
        <v>128</v>
      </c>
      <c r="E10" s="109">
        <v>5</v>
      </c>
      <c r="F10" s="130" t="s">
        <v>309</v>
      </c>
      <c r="G10" s="155">
        <v>65547</v>
      </c>
      <c r="H10" s="129"/>
      <c r="I10" s="109">
        <v>5</v>
      </c>
      <c r="J10" s="130"/>
      <c r="K10" s="160"/>
      <c r="L10" s="129"/>
      <c r="M10" s="109"/>
      <c r="N10" s="130"/>
      <c r="O10" s="160"/>
      <c r="P10" s="129"/>
      <c r="Q10" s="109"/>
      <c r="R10" s="130" t="s">
        <v>227</v>
      </c>
      <c r="S10" s="156">
        <v>51078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/>
      <c r="C11" s="155"/>
      <c r="D11" s="129"/>
      <c r="E11" s="109"/>
      <c r="F11" s="130"/>
      <c r="G11" s="155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 t="s">
        <v>248</v>
      </c>
      <c r="S11" s="156">
        <v>55836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/>
      <c r="C12" s="155"/>
      <c r="D12" s="129"/>
      <c r="E12" s="109"/>
      <c r="F12" s="130"/>
      <c r="G12" s="155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 t="s">
        <v>280</v>
      </c>
      <c r="S12" s="156">
        <v>60523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/>
      <c r="C13" s="155"/>
      <c r="D13" s="129"/>
      <c r="E13" s="109"/>
      <c r="F13" s="130"/>
      <c r="G13" s="155"/>
      <c r="H13" s="129"/>
      <c r="I13" s="109"/>
      <c r="J13" s="130"/>
      <c r="K13" s="160"/>
      <c r="L13" s="129"/>
      <c r="M13" s="109"/>
      <c r="N13" s="130"/>
      <c r="O13" s="159"/>
      <c r="P13" s="129"/>
      <c r="Q13" s="109"/>
      <c r="R13" s="130"/>
      <c r="S13" s="156"/>
      <c r="T13" s="129"/>
      <c r="U13" s="109"/>
    </row>
    <row r="14" spans="1:21" ht="21.75" customHeight="1">
      <c r="A14" s="106" t="s">
        <v>27</v>
      </c>
      <c r="B14" s="130"/>
      <c r="C14" s="155"/>
      <c r="D14" s="129"/>
      <c r="E14" s="109"/>
      <c r="F14" s="130"/>
      <c r="G14" s="155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56"/>
      <c r="T14" s="129"/>
      <c r="U14" s="109"/>
    </row>
    <row r="15" spans="1:21" ht="21.75" customHeight="1">
      <c r="A15" s="111" t="s">
        <v>77</v>
      </c>
      <c r="B15" s="254"/>
      <c r="C15" s="113">
        <f>400*(COUNTA(C10:C14))</f>
        <v>400</v>
      </c>
      <c r="D15" s="255">
        <f>COUNTA(D10:D14)</f>
        <v>1</v>
      </c>
      <c r="E15" s="242">
        <f>SUM(E10:E14)</f>
        <v>5</v>
      </c>
      <c r="F15" s="247"/>
      <c r="G15" s="113">
        <f>400*(COUNTA(G10:G14))</f>
        <v>400</v>
      </c>
      <c r="H15" s="255">
        <f>COUNTA(H10:H14)</f>
        <v>0</v>
      </c>
      <c r="I15" s="242">
        <f>SUM(I10:I14)</f>
        <v>5</v>
      </c>
      <c r="J15" s="247"/>
      <c r="K15" s="113">
        <f>400*(COUNTA(K10:K14))</f>
        <v>0</v>
      </c>
      <c r="L15" s="255">
        <f>COUNTA(L10:L14)</f>
        <v>0</v>
      </c>
      <c r="M15" s="242">
        <f>SUM(M10:M14)</f>
        <v>0</v>
      </c>
      <c r="N15" s="247"/>
      <c r="O15" s="113">
        <f>400*(COUNTA(O10:O14))</f>
        <v>0</v>
      </c>
      <c r="P15" s="255">
        <f>COUNTA(P10:P14)</f>
        <v>0</v>
      </c>
      <c r="Q15" s="256">
        <f>SUM(Q10:Q14)</f>
        <v>0</v>
      </c>
      <c r="R15" s="247"/>
      <c r="S15" s="113">
        <f>400*(COUNTA(S10:S14))</f>
        <v>1200</v>
      </c>
      <c r="T15" s="255">
        <f>COUNTA(T10:T14)</f>
        <v>3</v>
      </c>
      <c r="U15" s="109">
        <f>SUM(U10:U14)</f>
        <v>15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60"/>
      <c r="L17" s="129"/>
      <c r="M17" s="109"/>
      <c r="N17" s="130"/>
      <c r="O17" s="159"/>
      <c r="P17" s="243"/>
      <c r="Q17" s="109"/>
      <c r="R17" s="130" t="s">
        <v>300</v>
      </c>
      <c r="S17" s="155">
        <v>134291</v>
      </c>
      <c r="T17" s="243" t="s">
        <v>139</v>
      </c>
      <c r="U17" s="109">
        <v>10</v>
      </c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46"/>
      <c r="C22" s="113">
        <f>800*(COUNTA(C17:C21))</f>
        <v>0</v>
      </c>
      <c r="D22" s="248">
        <f>COUNTA(D17:D21)</f>
        <v>0</v>
      </c>
      <c r="E22" s="109">
        <f>SUM(E17:E21)</f>
        <v>0</v>
      </c>
      <c r="F22" s="246"/>
      <c r="G22" s="113">
        <f>800*(COUNTA(G17:G21))</f>
        <v>0</v>
      </c>
      <c r="H22" s="248">
        <f>COUNTA(H17:H21)</f>
        <v>0</v>
      </c>
      <c r="I22" s="246">
        <f>SUM(I17:I21)</f>
        <v>0</v>
      </c>
      <c r="J22" s="246"/>
      <c r="K22" s="113">
        <f>800*(COUNTA(K17:K21))</f>
        <v>0</v>
      </c>
      <c r="L22" s="248">
        <f>COUNTA(L17:L21)</f>
        <v>0</v>
      </c>
      <c r="M22" s="109">
        <f>SUM(M17:M21)</f>
        <v>0</v>
      </c>
      <c r="N22" s="246"/>
      <c r="O22" s="113">
        <f>800*(COUNTA(O17:O21))</f>
        <v>0</v>
      </c>
      <c r="P22" s="248">
        <f>COUNTA(P17:P21)</f>
        <v>0</v>
      </c>
      <c r="Q22" s="246">
        <f>SUM(Q17:Q21)</f>
        <v>0</v>
      </c>
      <c r="R22" s="246"/>
      <c r="S22" s="113">
        <f>800*(COUNTA(S17:S21))</f>
        <v>800</v>
      </c>
      <c r="T22" s="248">
        <f>COUNTA(T17:T21)</f>
        <v>1</v>
      </c>
      <c r="U22" s="109">
        <f>SUM(U17:U21)</f>
        <v>10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75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4.3</v>
      </c>
      <c r="S26" s="128"/>
      <c r="T26" s="127" t="s">
        <v>4</v>
      </c>
    </row>
    <row r="27" spans="1:21" ht="21.75" customHeight="1">
      <c r="A27" s="106" t="s">
        <v>32</v>
      </c>
      <c r="B27" s="130" t="s">
        <v>300</v>
      </c>
      <c r="C27" s="156">
        <v>234806</v>
      </c>
      <c r="D27" s="129" t="s">
        <v>301</v>
      </c>
      <c r="E27" s="109">
        <v>40</v>
      </c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8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6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1500</v>
      </c>
      <c r="D31" s="248">
        <f>COUNTA(D27:D30)</f>
        <v>1</v>
      </c>
      <c r="E31" s="109">
        <f>SUM(E27:E30)</f>
        <v>40</v>
      </c>
      <c r="F31" s="109"/>
      <c r="G31" s="113">
        <f>SUM(G30+G29+G28+(IF(COUNTBLANK(G27),0,1500)))</f>
        <v>0</v>
      </c>
      <c r="H31" s="248">
        <f>COUNTA(H27:H30)</f>
        <v>0</v>
      </c>
      <c r="I31" s="109">
        <f>SUM(I27:I30)</f>
        <v>0</v>
      </c>
      <c r="J31" s="129"/>
      <c r="K31" s="113">
        <f>SUM(K30+K29+K28+(IF(COUNTBLANK(K27),0,1500)))</f>
        <v>0</v>
      </c>
      <c r="L31" s="248">
        <f>COUNTA(L27:L30)</f>
        <v>0</v>
      </c>
      <c r="M31" s="10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G8:G9"/>
    <mergeCell ref="H8:H9"/>
    <mergeCell ref="I8:I9"/>
    <mergeCell ref="J8:J9"/>
    <mergeCell ref="K8:K9"/>
    <mergeCell ref="L8:L9"/>
    <mergeCell ref="B8:B9"/>
    <mergeCell ref="S8:S9"/>
    <mergeCell ref="T8:T9"/>
    <mergeCell ref="U8:U9"/>
    <mergeCell ref="A16:T16"/>
    <mergeCell ref="R24:T24"/>
    <mergeCell ref="R8:R9"/>
    <mergeCell ref="A8:A9"/>
    <mergeCell ref="C8:C9"/>
    <mergeCell ref="D8:D9"/>
    <mergeCell ref="E8:E9"/>
    <mergeCell ref="F8:F9"/>
    <mergeCell ref="O26:Q27"/>
    <mergeCell ref="R28:S28"/>
    <mergeCell ref="S29:U29"/>
    <mergeCell ref="R32:T32"/>
    <mergeCell ref="S31:U31"/>
    <mergeCell ref="S30:U30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E22" sqref="E22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154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266" t="s">
        <v>170</v>
      </c>
      <c r="C10" s="233">
        <v>82823</v>
      </c>
      <c r="D10" s="267" t="s">
        <v>139</v>
      </c>
      <c r="E10" s="232">
        <v>5</v>
      </c>
      <c r="F10" s="107"/>
      <c r="G10" s="159"/>
      <c r="H10" s="108"/>
      <c r="I10" s="109"/>
      <c r="J10" s="107"/>
      <c r="K10" s="160"/>
      <c r="L10" s="108"/>
      <c r="M10" s="109"/>
      <c r="N10" s="107"/>
      <c r="O10" s="160"/>
      <c r="P10" s="108"/>
      <c r="Q10" s="109"/>
      <c r="R10" s="107"/>
      <c r="S10" s="160"/>
      <c r="T10" s="108"/>
      <c r="U10" s="109"/>
    </row>
    <row r="11" spans="1:21" ht="21.75" customHeight="1">
      <c r="A11" s="106" t="s">
        <v>27</v>
      </c>
      <c r="B11" s="266" t="s">
        <v>220</v>
      </c>
      <c r="C11" s="233">
        <v>81356</v>
      </c>
      <c r="D11" s="267" t="s">
        <v>139</v>
      </c>
      <c r="E11" s="232">
        <v>5</v>
      </c>
      <c r="F11" s="107"/>
      <c r="G11" s="159"/>
      <c r="H11" s="108"/>
      <c r="I11" s="109"/>
      <c r="J11" s="107"/>
      <c r="K11" s="160"/>
      <c r="L11" s="108"/>
      <c r="M11" s="109"/>
      <c r="N11" s="107"/>
      <c r="O11" s="160"/>
      <c r="P11" s="108"/>
      <c r="Q11" s="109"/>
      <c r="R11" s="107"/>
      <c r="S11" s="160"/>
      <c r="T11" s="108"/>
      <c r="U11" s="109"/>
    </row>
    <row r="12" spans="1:21" ht="21.75" customHeight="1">
      <c r="A12" s="106" t="s">
        <v>27</v>
      </c>
      <c r="B12" s="107"/>
      <c r="C12" s="159"/>
      <c r="D12" s="108"/>
      <c r="E12" s="109"/>
      <c r="F12" s="107"/>
      <c r="G12" s="159"/>
      <c r="H12" s="108"/>
      <c r="I12" s="109"/>
      <c r="J12" s="107"/>
      <c r="K12" s="160"/>
      <c r="L12" s="108"/>
      <c r="M12" s="109"/>
      <c r="N12" s="107"/>
      <c r="O12" s="160"/>
      <c r="P12" s="108"/>
      <c r="Q12" s="109"/>
      <c r="R12" s="107"/>
      <c r="S12" s="160"/>
      <c r="T12" s="108"/>
      <c r="U12" s="109"/>
    </row>
    <row r="13" spans="1:21" ht="21.75" customHeight="1">
      <c r="A13" s="106" t="s">
        <v>27</v>
      </c>
      <c r="B13" s="107"/>
      <c r="C13" s="159"/>
      <c r="D13" s="108"/>
      <c r="E13" s="109"/>
      <c r="F13" s="107"/>
      <c r="G13" s="159"/>
      <c r="H13" s="108"/>
      <c r="I13" s="109"/>
      <c r="J13" s="107"/>
      <c r="K13" s="160"/>
      <c r="L13" s="108"/>
      <c r="M13" s="109"/>
      <c r="N13" s="107"/>
      <c r="O13" s="160"/>
      <c r="P13" s="108"/>
      <c r="Q13" s="109"/>
      <c r="R13" s="107"/>
      <c r="S13" s="160"/>
      <c r="T13" s="108"/>
      <c r="U13" s="109"/>
    </row>
    <row r="14" spans="1:21" ht="21.75" customHeight="1">
      <c r="A14" s="106" t="s">
        <v>27</v>
      </c>
      <c r="B14" s="107"/>
      <c r="C14" s="159"/>
      <c r="D14" s="108"/>
      <c r="E14" s="109"/>
      <c r="F14" s="107"/>
      <c r="G14" s="159"/>
      <c r="H14" s="108"/>
      <c r="I14" s="109"/>
      <c r="J14" s="107"/>
      <c r="K14" s="160"/>
      <c r="L14" s="108"/>
      <c r="M14" s="109"/>
      <c r="N14" s="107"/>
      <c r="O14" s="160"/>
      <c r="P14" s="108"/>
      <c r="Q14" s="109"/>
      <c r="R14" s="107"/>
      <c r="S14" s="160"/>
      <c r="T14" s="108"/>
      <c r="U14" s="109"/>
    </row>
    <row r="15" spans="1:21" ht="21.75" customHeight="1">
      <c r="A15" s="111" t="s">
        <v>77</v>
      </c>
      <c r="B15" s="112"/>
      <c r="C15" s="113">
        <f>400*(COUNTA(C10:C14))</f>
        <v>800</v>
      </c>
      <c r="D15" s="204">
        <f>COUNTA(D10:D14)</f>
        <v>2</v>
      </c>
      <c r="E15" s="109">
        <f>SUM(E10:E14)</f>
        <v>10</v>
      </c>
      <c r="F15" s="250"/>
      <c r="G15" s="113">
        <f>400*(COUNTA(G10:G14))</f>
        <v>0</v>
      </c>
      <c r="H15" s="251">
        <f>COUNTA(H10:H14)</f>
        <v>0</v>
      </c>
      <c r="I15" s="109">
        <f>SUM(I10:I14)</f>
        <v>0</v>
      </c>
      <c r="J15" s="115"/>
      <c r="K15" s="113">
        <f>400*(COUNTA(K10:K14))</f>
        <v>0</v>
      </c>
      <c r="L15" s="251">
        <f>COUNTA(L10:L14)</f>
        <v>0</v>
      </c>
      <c r="M15" s="109">
        <f>SUM(M10:M14)</f>
        <v>0</v>
      </c>
      <c r="N15" s="115"/>
      <c r="O15" s="113">
        <f>400*(COUNTA(O10:O14))</f>
        <v>0</v>
      </c>
      <c r="P15" s="204">
        <f>COUNTA(P10:P14)</f>
        <v>0</v>
      </c>
      <c r="Q15" s="109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109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289" t="s">
        <v>224</v>
      </c>
      <c r="C17" s="233">
        <v>165516</v>
      </c>
      <c r="D17" s="290" t="s">
        <v>139</v>
      </c>
      <c r="E17" s="290">
        <v>10</v>
      </c>
      <c r="F17" s="107"/>
      <c r="G17" s="159"/>
      <c r="H17" s="108"/>
      <c r="I17" s="109"/>
      <c r="J17" s="107"/>
      <c r="K17" s="159"/>
      <c r="L17" s="108"/>
      <c r="M17" s="109"/>
      <c r="N17" s="107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266" t="s">
        <v>210</v>
      </c>
      <c r="C18" s="233">
        <v>165969</v>
      </c>
      <c r="D18" s="267" t="s">
        <v>139</v>
      </c>
      <c r="E18" s="232">
        <v>10</v>
      </c>
      <c r="F18" s="107"/>
      <c r="G18" s="159"/>
      <c r="H18" s="108"/>
      <c r="I18" s="109"/>
      <c r="J18" s="107"/>
      <c r="K18" s="159"/>
      <c r="L18" s="108"/>
      <c r="M18" s="109"/>
      <c r="N18" s="107"/>
      <c r="O18" s="159"/>
      <c r="P18" s="108"/>
      <c r="Q18" s="109"/>
      <c r="R18" s="107"/>
      <c r="S18" s="159"/>
      <c r="T18" s="108"/>
      <c r="U18" s="109"/>
    </row>
    <row r="19" spans="1:21" ht="21.75" customHeight="1">
      <c r="A19" s="117" t="s">
        <v>28</v>
      </c>
      <c r="B19" s="107"/>
      <c r="C19" s="159"/>
      <c r="D19" s="108"/>
      <c r="E19" s="109"/>
      <c r="F19" s="107"/>
      <c r="G19" s="159"/>
      <c r="H19" s="108"/>
      <c r="I19" s="109"/>
      <c r="J19" s="107"/>
      <c r="K19" s="159"/>
      <c r="L19" s="108"/>
      <c r="M19" s="109"/>
      <c r="N19" s="107"/>
      <c r="O19" s="159"/>
      <c r="P19" s="108"/>
      <c r="Q19" s="109"/>
      <c r="R19" s="107"/>
      <c r="S19" s="159"/>
      <c r="T19" s="108"/>
      <c r="U19" s="109"/>
    </row>
    <row r="20" spans="1:21" ht="21.75" customHeight="1">
      <c r="A20" s="117" t="s">
        <v>28</v>
      </c>
      <c r="B20" s="107"/>
      <c r="C20" s="159"/>
      <c r="D20" s="108"/>
      <c r="E20" s="109"/>
      <c r="F20" s="107"/>
      <c r="G20" s="159"/>
      <c r="H20" s="108"/>
      <c r="I20" s="109"/>
      <c r="J20" s="107"/>
      <c r="K20" s="159"/>
      <c r="L20" s="108"/>
      <c r="M20" s="109"/>
      <c r="N20" s="107"/>
      <c r="O20" s="159"/>
      <c r="P20" s="108"/>
      <c r="Q20" s="109"/>
      <c r="R20" s="107"/>
      <c r="S20" s="159"/>
      <c r="T20" s="108"/>
      <c r="U20" s="109"/>
    </row>
    <row r="21" spans="1:21" ht="21.75" customHeight="1">
      <c r="A21" s="117" t="s">
        <v>28</v>
      </c>
      <c r="B21" s="107"/>
      <c r="C21" s="159"/>
      <c r="D21" s="108"/>
      <c r="E21" s="109"/>
      <c r="F21" s="107"/>
      <c r="G21" s="159"/>
      <c r="H21" s="108"/>
      <c r="I21" s="109"/>
      <c r="J21" s="107"/>
      <c r="K21" s="159"/>
      <c r="L21" s="108"/>
      <c r="M21" s="109"/>
      <c r="N21" s="107"/>
      <c r="O21" s="159"/>
      <c r="P21" s="108"/>
      <c r="Q21" s="109"/>
      <c r="R21" s="107"/>
      <c r="S21" s="159"/>
      <c r="T21" s="108"/>
      <c r="U21" s="109"/>
    </row>
    <row r="22" spans="1:21" ht="21.75" customHeight="1">
      <c r="A22" s="111" t="s">
        <v>77</v>
      </c>
      <c r="B22" s="119"/>
      <c r="C22" s="113">
        <f>800*(COUNTA(C18:C21))</f>
        <v>800</v>
      </c>
      <c r="D22" s="205">
        <f>COUNTA(D18:D21)</f>
        <v>1</v>
      </c>
      <c r="E22" s="109">
        <f>SUM(E17:E21)</f>
        <v>20</v>
      </c>
      <c r="F22" s="119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119"/>
      <c r="K22" s="113">
        <f>800*(COUNTA(K17:K21))</f>
        <v>0</v>
      </c>
      <c r="L22" s="205">
        <f>COUNTA(L17:L21)</f>
        <v>0</v>
      </c>
      <c r="M22" s="116">
        <f>SUM(M17:M21)</f>
        <v>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30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1.6</v>
      </c>
      <c r="S26" s="128"/>
      <c r="T26" s="127" t="s">
        <v>4</v>
      </c>
    </row>
    <row r="27" spans="1:21" ht="21.75" customHeight="1">
      <c r="A27" s="106" t="s">
        <v>32</v>
      </c>
      <c r="B27" s="107"/>
      <c r="C27" s="160"/>
      <c r="D27" s="162"/>
      <c r="E27" s="109"/>
      <c r="F27" s="107"/>
      <c r="G27" s="160"/>
      <c r="H27" s="222"/>
      <c r="I27" s="109"/>
      <c r="J27" s="107"/>
      <c r="K27" s="160"/>
      <c r="L27" s="107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07"/>
      <c r="C28" s="133"/>
      <c r="D28" s="129"/>
      <c r="E28" s="109"/>
      <c r="F28" s="107"/>
      <c r="G28" s="133"/>
      <c r="H28" s="133"/>
      <c r="I28" s="109"/>
      <c r="J28" s="107"/>
      <c r="K28" s="133"/>
      <c r="L28" s="107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07"/>
      <c r="C29" s="133"/>
      <c r="D29" s="130"/>
      <c r="E29" s="109"/>
      <c r="F29" s="107"/>
      <c r="G29" s="133"/>
      <c r="H29" s="133"/>
      <c r="I29" s="109"/>
      <c r="J29" s="107"/>
      <c r="K29" s="133"/>
      <c r="L29" s="107"/>
      <c r="M29" s="109"/>
      <c r="N29" s="134"/>
      <c r="P29" s="206">
        <f>SUM(D15+H15+L15+P15+T15+D22+H22+L22+P22+T22+D31+H31+L31)</f>
        <v>3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07"/>
      <c r="C30" s="133"/>
      <c r="D30" s="130"/>
      <c r="E30" s="109"/>
      <c r="F30" s="107"/>
      <c r="G30" s="133"/>
      <c r="H30" s="161"/>
      <c r="I30" s="109"/>
      <c r="J30" s="107"/>
      <c r="K30" s="133"/>
      <c r="L30" s="107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0</v>
      </c>
      <c r="H31" s="205">
        <f>COUNTA(H27:H30)</f>
        <v>0</v>
      </c>
      <c r="I31" s="137">
        <f>SUM(I27:I30)</f>
        <v>0</v>
      </c>
      <c r="J31" s="129"/>
      <c r="K31" s="113">
        <f>SUM(K30+K29+K28+(IF(COUNTBLANK(K27),0,1500)))</f>
        <v>0</v>
      </c>
      <c r="L31" s="205">
        <f>COUNTA(L27:L30)</f>
        <v>0</v>
      </c>
      <c r="M31" s="137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F18" sqref="F18"/>
    </sheetView>
  </sheetViews>
  <sheetFormatPr defaultColWidth="8.85546875" defaultRowHeight="12.75"/>
  <cols>
    <col min="1" max="2" width="8.85546875" style="321"/>
    <col min="3" max="3" width="9.42578125" style="321" customWidth="1"/>
    <col min="4" max="4" width="4.7109375" style="321" customWidth="1"/>
    <col min="5" max="5" width="9.140625" style="321" customWidth="1"/>
    <col min="6" max="6" width="8.85546875" style="321"/>
    <col min="7" max="7" width="9.42578125" style="321" customWidth="1"/>
    <col min="8" max="8" width="4.7109375" style="321" customWidth="1"/>
    <col min="9" max="10" width="8.85546875" style="321"/>
    <col min="11" max="11" width="9.42578125" style="321" customWidth="1"/>
    <col min="12" max="12" width="4.7109375" style="321" customWidth="1"/>
    <col min="13" max="14" width="8.85546875" style="321"/>
    <col min="15" max="15" width="9.42578125" style="321" customWidth="1"/>
    <col min="16" max="16" width="4.7109375" style="321" customWidth="1"/>
    <col min="17" max="17" width="8.85546875" style="321"/>
    <col min="18" max="18" width="10.140625" style="321" bestFit="1" customWidth="1"/>
    <col min="19" max="19" width="9.42578125" style="321" customWidth="1"/>
    <col min="20" max="20" width="4.42578125" style="321" customWidth="1"/>
    <col min="21" max="21" width="9.140625" style="321" customWidth="1"/>
    <col min="22" max="22" width="3.7109375" style="321" customWidth="1"/>
    <col min="23" max="23" width="3.28515625" style="321" customWidth="1"/>
    <col min="24" max="24" width="2.85546875" style="321" customWidth="1"/>
    <col min="25" max="25" width="3.42578125" style="321" customWidth="1"/>
    <col min="26" max="26" width="3" style="321" customWidth="1"/>
    <col min="27" max="16384" width="8.85546875" style="321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374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320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317" t="s">
        <v>27</v>
      </c>
      <c r="B10" s="130" t="s">
        <v>386</v>
      </c>
      <c r="C10" s="155">
        <v>70672</v>
      </c>
      <c r="D10" s="322" t="s">
        <v>128</v>
      </c>
      <c r="E10" s="109">
        <v>5</v>
      </c>
      <c r="F10" s="130" t="s">
        <v>370</v>
      </c>
      <c r="G10" s="155">
        <v>81509</v>
      </c>
      <c r="H10" s="322" t="s">
        <v>128</v>
      </c>
      <c r="I10" s="109">
        <v>5</v>
      </c>
      <c r="J10" s="130"/>
      <c r="K10" s="322"/>
      <c r="L10" s="322"/>
      <c r="M10" s="109"/>
      <c r="N10" s="130"/>
      <c r="O10" s="322"/>
      <c r="P10" s="322"/>
      <c r="Q10" s="109"/>
      <c r="R10" s="130"/>
      <c r="S10" s="322"/>
      <c r="T10" s="322"/>
      <c r="U10" s="109"/>
    </row>
    <row r="11" spans="1:21" ht="21.75" customHeight="1">
      <c r="A11" s="317" t="s">
        <v>27</v>
      </c>
      <c r="B11" s="130"/>
      <c r="C11" s="155"/>
      <c r="D11" s="322"/>
      <c r="E11" s="109"/>
      <c r="F11" s="130"/>
      <c r="G11" s="155"/>
      <c r="H11" s="322"/>
      <c r="I11" s="109"/>
      <c r="J11" s="130"/>
      <c r="K11" s="322"/>
      <c r="L11" s="322"/>
      <c r="M11" s="109"/>
      <c r="N11" s="130"/>
      <c r="O11" s="322"/>
      <c r="P11" s="322"/>
      <c r="Q11" s="109"/>
      <c r="R11" s="130"/>
      <c r="S11" s="322"/>
      <c r="T11" s="322"/>
      <c r="U11" s="109"/>
    </row>
    <row r="12" spans="1:21" ht="21.75" customHeight="1">
      <c r="A12" s="317" t="s">
        <v>27</v>
      </c>
      <c r="B12" s="130"/>
      <c r="C12" s="155"/>
      <c r="D12" s="322"/>
      <c r="E12" s="109"/>
      <c r="F12" s="130"/>
      <c r="G12" s="155"/>
      <c r="H12" s="322"/>
      <c r="I12" s="109"/>
      <c r="J12" s="130"/>
      <c r="K12" s="322"/>
      <c r="L12" s="322"/>
      <c r="M12" s="109"/>
      <c r="N12" s="130"/>
      <c r="O12" s="322"/>
      <c r="P12" s="322"/>
      <c r="Q12" s="109"/>
      <c r="R12" s="130"/>
      <c r="S12" s="322"/>
      <c r="T12" s="322"/>
      <c r="U12" s="109"/>
    </row>
    <row r="13" spans="1:21" ht="21.75" customHeight="1">
      <c r="A13" s="317" t="s">
        <v>27</v>
      </c>
      <c r="B13" s="130"/>
      <c r="C13" s="155"/>
      <c r="D13" s="322"/>
      <c r="E13" s="109"/>
      <c r="F13" s="130"/>
      <c r="G13" s="155"/>
      <c r="H13" s="322"/>
      <c r="I13" s="109"/>
      <c r="J13" s="130"/>
      <c r="K13" s="322"/>
      <c r="L13" s="322"/>
      <c r="M13" s="109"/>
      <c r="N13" s="130"/>
      <c r="O13" s="322"/>
      <c r="P13" s="322"/>
      <c r="Q13" s="109"/>
      <c r="R13" s="130"/>
      <c r="S13" s="322"/>
      <c r="T13" s="322"/>
      <c r="U13" s="109"/>
    </row>
    <row r="14" spans="1:21" ht="21.75" customHeight="1">
      <c r="A14" s="317" t="s">
        <v>27</v>
      </c>
      <c r="B14" s="130"/>
      <c r="C14" s="155"/>
      <c r="D14" s="322"/>
      <c r="E14" s="109"/>
      <c r="F14" s="130"/>
      <c r="G14" s="155"/>
      <c r="H14" s="322"/>
      <c r="I14" s="109"/>
      <c r="J14" s="130"/>
      <c r="K14" s="322"/>
      <c r="L14" s="322"/>
      <c r="M14" s="109"/>
      <c r="N14" s="130"/>
      <c r="O14" s="322"/>
      <c r="P14" s="322"/>
      <c r="Q14" s="109"/>
      <c r="R14" s="130"/>
      <c r="S14" s="322"/>
      <c r="T14" s="322"/>
      <c r="U14" s="109"/>
    </row>
    <row r="15" spans="1:21" ht="21.75" customHeight="1">
      <c r="A15" s="111" t="s">
        <v>77</v>
      </c>
      <c r="B15" s="249"/>
      <c r="C15" s="113">
        <f>400*(COUNTA(C10:C14))</f>
        <v>400</v>
      </c>
      <c r="D15" s="251">
        <f>COUNTA(D10:D14)</f>
        <v>1</v>
      </c>
      <c r="E15" s="109">
        <f>SUM(E10:E14)</f>
        <v>5</v>
      </c>
      <c r="F15" s="250"/>
      <c r="G15" s="113">
        <f>400*(COUNTA(G10:G14))</f>
        <v>400</v>
      </c>
      <c r="H15" s="251">
        <f>COUNTA(H10:H14)</f>
        <v>1</v>
      </c>
      <c r="I15" s="109">
        <f>SUM(I10:I14)</f>
        <v>5</v>
      </c>
      <c r="J15" s="250"/>
      <c r="K15" s="113">
        <f>400*(COUNTA(K10:K14))</f>
        <v>0</v>
      </c>
      <c r="L15" s="251">
        <f>COUNTA(L10:L14)</f>
        <v>0</v>
      </c>
      <c r="M15" s="257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318" t="s">
        <v>28</v>
      </c>
      <c r="B17" s="130"/>
      <c r="C17" s="155"/>
      <c r="D17" s="322"/>
      <c r="E17" s="109"/>
      <c r="F17" s="130" t="s">
        <v>386</v>
      </c>
      <c r="G17" s="155">
        <v>161875</v>
      </c>
      <c r="H17" s="322" t="s">
        <v>128</v>
      </c>
      <c r="I17" s="109">
        <v>10</v>
      </c>
      <c r="J17" s="130"/>
      <c r="K17" s="159"/>
      <c r="L17" s="322"/>
      <c r="M17" s="109"/>
      <c r="N17" s="130"/>
      <c r="O17" s="159"/>
      <c r="P17" s="323"/>
      <c r="Q17" s="109"/>
      <c r="R17" s="130"/>
      <c r="S17" s="159"/>
      <c r="T17" s="323"/>
      <c r="U17" s="109"/>
    </row>
    <row r="18" spans="1:21" ht="21.75" customHeight="1">
      <c r="A18" s="318" t="s">
        <v>28</v>
      </c>
      <c r="B18" s="130"/>
      <c r="C18" s="155"/>
      <c r="D18" s="322"/>
      <c r="E18" s="109"/>
      <c r="F18" s="130"/>
      <c r="G18" s="155"/>
      <c r="H18" s="322"/>
      <c r="I18" s="109"/>
      <c r="J18" s="130"/>
      <c r="K18" s="159"/>
      <c r="L18" s="322"/>
      <c r="M18" s="109"/>
      <c r="N18" s="130"/>
      <c r="O18" s="159"/>
      <c r="P18" s="322"/>
      <c r="Q18" s="109"/>
      <c r="R18" s="130"/>
      <c r="S18" s="159"/>
      <c r="T18" s="322"/>
      <c r="U18" s="109"/>
    </row>
    <row r="19" spans="1:21" ht="21.75" customHeight="1">
      <c r="A19" s="318" t="s">
        <v>28</v>
      </c>
      <c r="B19" s="130"/>
      <c r="C19" s="155"/>
      <c r="D19" s="322"/>
      <c r="E19" s="109"/>
      <c r="F19" s="130"/>
      <c r="G19" s="155"/>
      <c r="H19" s="322"/>
      <c r="I19" s="109"/>
      <c r="J19" s="130"/>
      <c r="K19" s="159"/>
      <c r="L19" s="322"/>
      <c r="M19" s="109"/>
      <c r="N19" s="130"/>
      <c r="O19" s="159"/>
      <c r="P19" s="322"/>
      <c r="Q19" s="109"/>
      <c r="R19" s="130"/>
      <c r="S19" s="159"/>
      <c r="T19" s="322"/>
      <c r="U19" s="109"/>
    </row>
    <row r="20" spans="1:21" ht="21.75" customHeight="1">
      <c r="A20" s="318" t="s">
        <v>28</v>
      </c>
      <c r="B20" s="130"/>
      <c r="C20" s="155"/>
      <c r="D20" s="322"/>
      <c r="E20" s="109"/>
      <c r="F20" s="130"/>
      <c r="G20" s="155"/>
      <c r="H20" s="322"/>
      <c r="I20" s="109"/>
      <c r="J20" s="130"/>
      <c r="K20" s="159"/>
      <c r="L20" s="322"/>
      <c r="M20" s="109"/>
      <c r="N20" s="130"/>
      <c r="O20" s="159"/>
      <c r="P20" s="322"/>
      <c r="Q20" s="109"/>
      <c r="R20" s="130"/>
      <c r="S20" s="159"/>
      <c r="T20" s="322"/>
      <c r="U20" s="109"/>
    </row>
    <row r="21" spans="1:21" ht="21.75" customHeight="1">
      <c r="A21" s="318" t="s">
        <v>28</v>
      </c>
      <c r="B21" s="130"/>
      <c r="C21" s="155"/>
      <c r="D21" s="322"/>
      <c r="E21" s="109"/>
      <c r="F21" s="130"/>
      <c r="G21" s="155"/>
      <c r="H21" s="322"/>
      <c r="I21" s="109"/>
      <c r="J21" s="130"/>
      <c r="K21" s="159"/>
      <c r="L21" s="322"/>
      <c r="M21" s="109"/>
      <c r="N21" s="130"/>
      <c r="O21" s="159"/>
      <c r="P21" s="322"/>
      <c r="Q21" s="109"/>
      <c r="R21" s="130"/>
      <c r="S21" s="159"/>
      <c r="T21" s="322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800</v>
      </c>
      <c r="H22" s="253">
        <f>COUNTA(H17:H21)</f>
        <v>1</v>
      </c>
      <c r="I22" s="109">
        <f>SUM(I17:I21)</f>
        <v>10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20</v>
      </c>
      <c r="S25" s="319"/>
      <c r="T25" s="123" t="s">
        <v>4</v>
      </c>
    </row>
    <row r="26" spans="1:21" ht="24" customHeight="1">
      <c r="A26" s="318" t="s">
        <v>26</v>
      </c>
      <c r="B26" s="317" t="s">
        <v>7</v>
      </c>
      <c r="C26" s="317" t="s">
        <v>30</v>
      </c>
      <c r="D26" s="317" t="s">
        <v>18</v>
      </c>
      <c r="E26" s="317" t="s">
        <v>2</v>
      </c>
      <c r="F26" s="317" t="s">
        <v>7</v>
      </c>
      <c r="G26" s="317" t="s">
        <v>30</v>
      </c>
      <c r="H26" s="317" t="s">
        <v>18</v>
      </c>
      <c r="I26" s="317" t="s">
        <v>2</v>
      </c>
      <c r="J26" s="317" t="s">
        <v>7</v>
      </c>
      <c r="K26" s="317" t="s">
        <v>30</v>
      </c>
      <c r="L26" s="317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1.6</v>
      </c>
      <c r="S26" s="128"/>
      <c r="T26" s="127" t="s">
        <v>4</v>
      </c>
    </row>
    <row r="27" spans="1:21" ht="21.75" customHeight="1">
      <c r="A27" s="317" t="s">
        <v>32</v>
      </c>
      <c r="B27" s="130"/>
      <c r="C27" s="322"/>
      <c r="D27" s="322"/>
      <c r="E27" s="109"/>
      <c r="F27" s="130"/>
      <c r="G27" s="322"/>
      <c r="H27" s="110"/>
      <c r="I27" s="109"/>
      <c r="J27" s="130"/>
      <c r="K27" s="322"/>
      <c r="L27" s="130"/>
      <c r="M27" s="109"/>
      <c r="N27" s="131"/>
      <c r="O27" s="414"/>
      <c r="P27" s="414"/>
      <c r="Q27" s="414"/>
      <c r="R27" s="319" t="s">
        <v>3</v>
      </c>
      <c r="S27" s="319"/>
      <c r="T27" s="132"/>
    </row>
    <row r="28" spans="1:21" ht="21.75" customHeight="1">
      <c r="A28" s="317" t="s">
        <v>33</v>
      </c>
      <c r="B28" s="130"/>
      <c r="C28" s="133"/>
      <c r="D28" s="322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319"/>
      <c r="P28" s="135"/>
      <c r="Q28" s="135"/>
      <c r="R28" s="411"/>
      <c r="S28" s="413"/>
      <c r="T28" s="136"/>
    </row>
    <row r="29" spans="1:21" ht="21.75" customHeight="1">
      <c r="A29" s="317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3</v>
      </c>
      <c r="S29" s="412" t="s">
        <v>4</v>
      </c>
      <c r="T29" s="413"/>
      <c r="U29" s="404"/>
    </row>
    <row r="30" spans="1:21" ht="21.75" customHeight="1">
      <c r="A30" s="317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322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V11" sqref="V11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 t="s">
        <v>140</v>
      </c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162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160</v>
      </c>
      <c r="C10" s="155">
        <v>73966</v>
      </c>
      <c r="D10" s="129" t="s">
        <v>128</v>
      </c>
      <c r="E10" s="109">
        <v>3</v>
      </c>
      <c r="F10" s="130" t="s">
        <v>216</v>
      </c>
      <c r="G10" s="155">
        <v>90742</v>
      </c>
      <c r="H10" s="129" t="s">
        <v>128</v>
      </c>
      <c r="I10" s="109">
        <v>3</v>
      </c>
      <c r="J10" s="130" t="s">
        <v>160</v>
      </c>
      <c r="K10" s="156">
        <v>94813</v>
      </c>
      <c r="L10" s="129" t="s">
        <v>128</v>
      </c>
      <c r="M10" s="109">
        <v>3</v>
      </c>
      <c r="N10" s="130" t="s">
        <v>202</v>
      </c>
      <c r="O10" s="156">
        <v>84165</v>
      </c>
      <c r="P10" s="129" t="s">
        <v>128</v>
      </c>
      <c r="Q10" s="109">
        <v>5</v>
      </c>
      <c r="R10" s="130" t="s">
        <v>211</v>
      </c>
      <c r="S10" s="156">
        <v>80837</v>
      </c>
      <c r="T10" s="129" t="s">
        <v>139</v>
      </c>
      <c r="U10" s="109">
        <v>5</v>
      </c>
    </row>
    <row r="11" spans="1:21" ht="21.75" customHeight="1">
      <c r="A11" s="106" t="s">
        <v>27</v>
      </c>
      <c r="B11" s="130" t="s">
        <v>215</v>
      </c>
      <c r="C11" s="155">
        <v>72539</v>
      </c>
      <c r="D11" s="129" t="s">
        <v>139</v>
      </c>
      <c r="E11" s="109">
        <v>3</v>
      </c>
      <c r="F11" s="130" t="s">
        <v>237</v>
      </c>
      <c r="G11" s="155">
        <v>84156</v>
      </c>
      <c r="H11" s="129" t="s">
        <v>128</v>
      </c>
      <c r="I11" s="109">
        <v>3</v>
      </c>
      <c r="J11" s="130" t="s">
        <v>237</v>
      </c>
      <c r="K11" s="156">
        <v>90317</v>
      </c>
      <c r="L11" s="129" t="s">
        <v>128</v>
      </c>
      <c r="M11" s="109">
        <v>3</v>
      </c>
      <c r="N11" s="130" t="s">
        <v>237</v>
      </c>
      <c r="O11" s="156">
        <v>85739</v>
      </c>
      <c r="P11" s="129" t="s">
        <v>128</v>
      </c>
      <c r="Q11" s="109">
        <v>5</v>
      </c>
      <c r="R11" s="130" t="s">
        <v>250</v>
      </c>
      <c r="S11" s="156">
        <v>83400</v>
      </c>
      <c r="T11" s="129" t="s">
        <v>128</v>
      </c>
      <c r="U11" s="109">
        <v>3</v>
      </c>
    </row>
    <row r="12" spans="1:21" ht="21.75" customHeight="1">
      <c r="A12" s="106" t="s">
        <v>27</v>
      </c>
      <c r="B12" s="130"/>
      <c r="C12" s="155"/>
      <c r="D12" s="129"/>
      <c r="E12" s="109"/>
      <c r="F12" s="130"/>
      <c r="G12" s="155"/>
      <c r="H12" s="129"/>
      <c r="I12" s="109"/>
      <c r="J12" s="130"/>
      <c r="K12" s="155"/>
      <c r="L12" s="129"/>
      <c r="M12" s="109"/>
      <c r="N12" s="130"/>
      <c r="O12" s="156"/>
      <c r="P12" s="129"/>
      <c r="Q12" s="109"/>
      <c r="R12" s="130"/>
      <c r="S12" s="156"/>
      <c r="T12" s="129"/>
      <c r="U12" s="109"/>
    </row>
    <row r="13" spans="1:21" ht="21.75" customHeight="1">
      <c r="A13" s="106" t="s">
        <v>27</v>
      </c>
      <c r="B13" s="264"/>
      <c r="C13" s="236"/>
      <c r="D13" s="265"/>
      <c r="E13" s="237"/>
      <c r="F13" s="130"/>
      <c r="G13" s="155"/>
      <c r="H13" s="129"/>
      <c r="I13" s="109"/>
      <c r="J13" s="130"/>
      <c r="K13" s="156"/>
      <c r="L13" s="129"/>
      <c r="M13" s="109"/>
      <c r="N13" s="130"/>
      <c r="O13" s="156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5"/>
      <c r="D14" s="129"/>
      <c r="E14" s="109"/>
      <c r="F14" s="130"/>
      <c r="G14" s="155"/>
      <c r="H14" s="129"/>
      <c r="I14" s="109"/>
      <c r="J14" s="130"/>
      <c r="K14" s="156"/>
      <c r="L14" s="129"/>
      <c r="M14" s="109"/>
      <c r="N14" s="130"/>
      <c r="O14" s="156"/>
      <c r="P14" s="129"/>
      <c r="Q14" s="109"/>
      <c r="R14" s="130"/>
      <c r="S14" s="156"/>
      <c r="T14" s="129"/>
      <c r="U14" s="109"/>
    </row>
    <row r="15" spans="1:21" ht="21.75" customHeight="1">
      <c r="A15" s="111" t="s">
        <v>77</v>
      </c>
      <c r="B15" s="112"/>
      <c r="C15" s="113">
        <f>400*(COUNTA(C10:C14))</f>
        <v>800</v>
      </c>
      <c r="D15" s="204">
        <f>COUNTA(D10:D14)</f>
        <v>2</v>
      </c>
      <c r="E15" s="109">
        <f>SUM(E10:E14)</f>
        <v>6</v>
      </c>
      <c r="F15" s="250"/>
      <c r="G15" s="113">
        <f>400*(COUNTA(G10:G14))</f>
        <v>800</v>
      </c>
      <c r="H15" s="251">
        <f>COUNTA(H10:H14)</f>
        <v>2</v>
      </c>
      <c r="I15" s="109">
        <f>SUM(I10:I14)</f>
        <v>6</v>
      </c>
      <c r="J15" s="115"/>
      <c r="K15" s="113">
        <f>400*(COUNTA(K10:K14))</f>
        <v>800</v>
      </c>
      <c r="L15" s="251">
        <f>COUNTA(L10:L14)</f>
        <v>2</v>
      </c>
      <c r="M15" s="109">
        <f>SUM(M10:M14)</f>
        <v>6</v>
      </c>
      <c r="N15" s="115"/>
      <c r="O15" s="113">
        <f>400*(COUNTA(O10:O14))</f>
        <v>800</v>
      </c>
      <c r="P15" s="204">
        <f>COUNTA(P10:P14)</f>
        <v>2</v>
      </c>
      <c r="Q15" s="109">
        <f>SUM(Q10:Q14)</f>
        <v>10</v>
      </c>
      <c r="R15" s="250"/>
      <c r="S15" s="113">
        <f>400*(COUNTA(S10:S14))</f>
        <v>800</v>
      </c>
      <c r="T15" s="251">
        <f>COUNTA(T10:T14)</f>
        <v>2</v>
      </c>
      <c r="U15" s="109">
        <f>SUM(U10:U14)</f>
        <v>8</v>
      </c>
    </row>
    <row r="16" spans="1:21" ht="21.75" customHeight="1">
      <c r="A16" s="401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</row>
    <row r="17" spans="1:21" ht="21.75" customHeight="1">
      <c r="A17" s="117" t="s">
        <v>28</v>
      </c>
      <c r="B17" s="130" t="s">
        <v>200</v>
      </c>
      <c r="C17" s="155">
        <v>154561</v>
      </c>
      <c r="D17" s="129" t="s">
        <v>128</v>
      </c>
      <c r="E17" s="109">
        <v>6</v>
      </c>
      <c r="F17" s="130" t="s">
        <v>248</v>
      </c>
      <c r="G17" s="155">
        <v>191213</v>
      </c>
      <c r="H17" s="129" t="s">
        <v>128</v>
      </c>
      <c r="I17" s="109">
        <v>6</v>
      </c>
      <c r="J17" s="130" t="s">
        <v>200</v>
      </c>
      <c r="K17" s="155">
        <v>173689</v>
      </c>
      <c r="L17" s="129" t="s">
        <v>128</v>
      </c>
      <c r="M17" s="109">
        <v>10</v>
      </c>
      <c r="N17" s="130"/>
      <c r="O17" s="155"/>
      <c r="P17" s="243"/>
      <c r="Q17" s="109"/>
      <c r="R17" s="130" t="s">
        <v>216</v>
      </c>
      <c r="S17" s="155">
        <v>182963</v>
      </c>
      <c r="T17" s="129" t="s">
        <v>128</v>
      </c>
      <c r="U17" s="109">
        <v>10</v>
      </c>
    </row>
    <row r="18" spans="1:21" ht="21.75" customHeight="1">
      <c r="A18" s="117" t="s">
        <v>28</v>
      </c>
      <c r="B18" s="130"/>
      <c r="C18" s="155"/>
      <c r="D18" s="129"/>
      <c r="E18" s="109"/>
      <c r="F18" s="130"/>
      <c r="G18" s="155"/>
      <c r="H18" s="129"/>
      <c r="I18" s="109"/>
      <c r="J18" s="130"/>
      <c r="K18" s="155"/>
      <c r="L18" s="129"/>
      <c r="M18" s="109"/>
      <c r="N18" s="130"/>
      <c r="O18" s="155"/>
      <c r="P18" s="129"/>
      <c r="Q18" s="109"/>
      <c r="R18" s="130"/>
      <c r="S18" s="155"/>
      <c r="T18" s="129"/>
      <c r="U18" s="109"/>
    </row>
    <row r="19" spans="1:21" ht="21.75" customHeight="1">
      <c r="A19" s="117" t="s">
        <v>28</v>
      </c>
      <c r="B19" s="130"/>
      <c r="C19" s="155"/>
      <c r="D19" s="129"/>
      <c r="E19" s="109"/>
      <c r="F19" s="130"/>
      <c r="G19" s="155"/>
      <c r="H19" s="129"/>
      <c r="I19" s="109"/>
      <c r="J19" s="130"/>
      <c r="K19" s="155"/>
      <c r="L19" s="129"/>
      <c r="M19" s="109"/>
      <c r="N19" s="130"/>
      <c r="O19" s="155"/>
      <c r="P19" s="129"/>
      <c r="Q19" s="109"/>
      <c r="R19" s="130"/>
      <c r="S19" s="155"/>
      <c r="T19" s="129"/>
      <c r="U19" s="109"/>
    </row>
    <row r="20" spans="1:21" ht="21.75" customHeight="1">
      <c r="A20" s="117" t="s">
        <v>28</v>
      </c>
      <c r="B20" s="130"/>
      <c r="C20" s="155"/>
      <c r="D20" s="129"/>
      <c r="E20" s="109"/>
      <c r="F20" s="130"/>
      <c r="G20" s="155"/>
      <c r="H20" s="129"/>
      <c r="I20" s="109"/>
      <c r="J20" s="130"/>
      <c r="K20" s="155"/>
      <c r="L20" s="129"/>
      <c r="M20" s="109"/>
      <c r="N20" s="130"/>
      <c r="O20" s="155"/>
      <c r="P20" s="129"/>
      <c r="Q20" s="109"/>
      <c r="R20" s="130"/>
      <c r="S20" s="155"/>
      <c r="T20" s="129"/>
      <c r="U20" s="109"/>
    </row>
    <row r="21" spans="1:21" ht="21.75" customHeight="1">
      <c r="A21" s="117" t="s">
        <v>28</v>
      </c>
      <c r="B21" s="130"/>
      <c r="C21" s="155"/>
      <c r="D21" s="129"/>
      <c r="E21" s="109"/>
      <c r="F21" s="130"/>
      <c r="G21" s="155"/>
      <c r="H21" s="129"/>
      <c r="I21" s="109"/>
      <c r="J21" s="130"/>
      <c r="K21" s="155"/>
      <c r="L21" s="129"/>
      <c r="M21" s="109"/>
      <c r="N21" s="130"/>
      <c r="O21" s="155"/>
      <c r="P21" s="129"/>
      <c r="Q21" s="109"/>
      <c r="R21" s="130"/>
      <c r="S21" s="155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800</v>
      </c>
      <c r="D22" s="253">
        <f>COUNTA(D17:D21)</f>
        <v>1</v>
      </c>
      <c r="E22" s="109">
        <f>SUM(E17:E21)</f>
        <v>6</v>
      </c>
      <c r="F22" s="252"/>
      <c r="G22" s="113">
        <f>800*(COUNTA(G17:G21))</f>
        <v>800</v>
      </c>
      <c r="H22" s="253">
        <f>COUNTA(H17:H21)</f>
        <v>1</v>
      </c>
      <c r="I22" s="109">
        <f>SUM(I17:I21)</f>
        <v>6</v>
      </c>
      <c r="J22" s="252"/>
      <c r="K22" s="113">
        <f>800*(COUNTA(K17:K21))</f>
        <v>800</v>
      </c>
      <c r="L22" s="253">
        <f>COUNTA(L17:L21)</f>
        <v>1</v>
      </c>
      <c r="M22" s="109">
        <f>SUM(M17:M21)</f>
        <v>10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800</v>
      </c>
      <c r="T22" s="253">
        <f>COUNTA(T17:T21)</f>
        <v>1</v>
      </c>
      <c r="U22" s="258">
        <f>SUM(U17:U21)</f>
        <v>10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98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7.2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56"/>
      <c r="D27" s="129"/>
      <c r="E27" s="109"/>
      <c r="F27" s="130"/>
      <c r="G27" s="156"/>
      <c r="H27" s="110"/>
      <c r="I27" s="109"/>
      <c r="J27" s="130"/>
      <c r="K27" s="156"/>
      <c r="L27" s="130"/>
      <c r="M27" s="109"/>
      <c r="N27" s="131"/>
      <c r="O27" s="414"/>
      <c r="P27" s="414"/>
      <c r="Q27" s="414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202</v>
      </c>
      <c r="C28" s="133">
        <v>1500</v>
      </c>
      <c r="D28" s="129" t="s">
        <v>128</v>
      </c>
      <c r="E28" s="109">
        <v>30</v>
      </c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14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/>
      <c r="D31" s="253"/>
      <c r="E31" s="109">
        <f>SUM(E26:E30)</f>
        <v>30</v>
      </c>
      <c r="F31" s="109"/>
      <c r="G31" s="113"/>
      <c r="H31" s="248"/>
      <c r="I31" s="109">
        <f>SUM(I26:I30)</f>
        <v>0</v>
      </c>
      <c r="J31" s="129"/>
      <c r="K31" s="113"/>
      <c r="L31" s="248"/>
      <c r="M31" s="109">
        <f>SUM(M26:M30)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S10" sqref="S10:S11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223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215</v>
      </c>
      <c r="C10" s="155">
        <v>61282</v>
      </c>
      <c r="D10" s="129" t="s">
        <v>139</v>
      </c>
      <c r="E10" s="109">
        <v>5</v>
      </c>
      <c r="F10" s="130"/>
      <c r="G10" s="159"/>
      <c r="H10" s="108"/>
      <c r="I10" s="109"/>
      <c r="J10" s="107"/>
      <c r="K10" s="160"/>
      <c r="L10" s="108"/>
      <c r="M10" s="109"/>
      <c r="N10" s="107"/>
      <c r="O10" s="160"/>
      <c r="P10" s="108"/>
      <c r="Q10" s="109"/>
      <c r="R10" s="130" t="s">
        <v>211</v>
      </c>
      <c r="S10" s="156">
        <v>65405</v>
      </c>
      <c r="T10" s="129" t="s">
        <v>139</v>
      </c>
      <c r="U10" s="109">
        <v>5</v>
      </c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08"/>
      <c r="I11" s="109"/>
      <c r="J11" s="107"/>
      <c r="K11" s="160"/>
      <c r="L11" s="108"/>
      <c r="M11" s="109"/>
      <c r="N11" s="107"/>
      <c r="O11" s="160"/>
      <c r="P11" s="108"/>
      <c r="Q11" s="109"/>
      <c r="R11" s="130" t="s">
        <v>319</v>
      </c>
      <c r="S11" s="156">
        <v>64801</v>
      </c>
      <c r="T11" s="129" t="s">
        <v>139</v>
      </c>
      <c r="U11" s="109">
        <v>5</v>
      </c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08"/>
      <c r="I12" s="109"/>
      <c r="J12" s="107"/>
      <c r="K12" s="160"/>
      <c r="L12" s="108"/>
      <c r="M12" s="109"/>
      <c r="N12" s="107"/>
      <c r="O12" s="160"/>
      <c r="P12" s="108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08"/>
      <c r="I13" s="109"/>
      <c r="J13" s="107"/>
      <c r="K13" s="160"/>
      <c r="L13" s="108"/>
      <c r="M13" s="109"/>
      <c r="N13" s="107"/>
      <c r="O13" s="160"/>
      <c r="P13" s="108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08"/>
      <c r="I14" s="109"/>
      <c r="J14" s="107"/>
      <c r="K14" s="160"/>
      <c r="L14" s="108"/>
      <c r="M14" s="109"/>
      <c r="N14" s="107"/>
      <c r="O14" s="160"/>
      <c r="P14" s="108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400</v>
      </c>
      <c r="D15" s="251">
        <f>COUNTA(D10:D14)</f>
        <v>1</v>
      </c>
      <c r="E15" s="109">
        <f>SUM(E10:E14)</f>
        <v>5</v>
      </c>
      <c r="F15" s="250"/>
      <c r="G15" s="113">
        <f>400*(COUNTA(G10:G14))</f>
        <v>0</v>
      </c>
      <c r="H15" s="204">
        <f>COUNTA(H10:H14)</f>
        <v>0</v>
      </c>
      <c r="I15" s="114"/>
      <c r="J15" s="115"/>
      <c r="K15" s="113">
        <f>400*(COUNTA(K10:K14))</f>
        <v>0</v>
      </c>
      <c r="L15" s="204">
        <f>COUNTA(L10:L14)</f>
        <v>0</v>
      </c>
      <c r="M15" s="114"/>
      <c r="N15" s="115"/>
      <c r="O15" s="113">
        <f>400*(COUNTA(O10:O14))</f>
        <v>0</v>
      </c>
      <c r="P15" s="204">
        <f>COUNTA(P10:P14)</f>
        <v>0</v>
      </c>
      <c r="Q15" s="263">
        <f>SUM(Q10:Q14)</f>
        <v>0</v>
      </c>
      <c r="R15" s="250"/>
      <c r="S15" s="113">
        <f>400*(COUNTA(S10:S14))</f>
        <v>800</v>
      </c>
      <c r="T15" s="251">
        <f>COUNTA(T10:T14)</f>
        <v>2</v>
      </c>
      <c r="U15" s="109">
        <f>SUM(U10:U14)</f>
        <v>10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200</v>
      </c>
      <c r="C17" s="155">
        <v>134562</v>
      </c>
      <c r="D17" s="129" t="s">
        <v>139</v>
      </c>
      <c r="E17" s="109">
        <v>10</v>
      </c>
      <c r="F17" s="130"/>
      <c r="G17" s="159"/>
      <c r="H17" s="108"/>
      <c r="I17" s="109"/>
      <c r="J17" s="107"/>
      <c r="K17" s="159"/>
      <c r="L17" s="108"/>
      <c r="M17" s="109"/>
      <c r="N17" s="107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08"/>
      <c r="I18" s="109"/>
      <c r="J18" s="107"/>
      <c r="K18" s="159"/>
      <c r="L18" s="108"/>
      <c r="M18" s="109"/>
      <c r="N18" s="107"/>
      <c r="O18" s="159"/>
      <c r="P18" s="108"/>
      <c r="Q18" s="109"/>
      <c r="R18" s="107"/>
      <c r="S18" s="159"/>
      <c r="T18" s="108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08"/>
      <c r="I19" s="109"/>
      <c r="J19" s="107"/>
      <c r="K19" s="159"/>
      <c r="L19" s="108"/>
      <c r="M19" s="109"/>
      <c r="N19" s="107"/>
      <c r="O19" s="159"/>
      <c r="P19" s="108"/>
      <c r="Q19" s="109"/>
      <c r="R19" s="107"/>
      <c r="S19" s="159"/>
      <c r="T19" s="108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08"/>
      <c r="I20" s="109"/>
      <c r="J20" s="107"/>
      <c r="K20" s="159"/>
      <c r="L20" s="108"/>
      <c r="M20" s="109"/>
      <c r="N20" s="107"/>
      <c r="O20" s="159"/>
      <c r="P20" s="108"/>
      <c r="Q20" s="109"/>
      <c r="R20" s="107"/>
      <c r="S20" s="159"/>
      <c r="T20" s="108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08"/>
      <c r="I21" s="109"/>
      <c r="J21" s="107"/>
      <c r="K21" s="159"/>
      <c r="L21" s="108"/>
      <c r="M21" s="109"/>
      <c r="N21" s="107"/>
      <c r="O21" s="159"/>
      <c r="P21" s="108"/>
      <c r="Q21" s="109"/>
      <c r="R21" s="107"/>
      <c r="S21" s="159"/>
      <c r="T21" s="108"/>
      <c r="U21" s="109"/>
    </row>
    <row r="22" spans="1:21" ht="21.75" customHeight="1">
      <c r="A22" s="111" t="s">
        <v>77</v>
      </c>
      <c r="B22" s="252"/>
      <c r="C22" s="113">
        <f>800*(COUNTA(C17:C21))</f>
        <v>800</v>
      </c>
      <c r="D22" s="253">
        <f>COUNTA(D17:D21)</f>
        <v>1</v>
      </c>
      <c r="E22" s="109">
        <f>SUM(E17:E21)</f>
        <v>10</v>
      </c>
      <c r="F22" s="252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119"/>
      <c r="K22" s="113">
        <f>800*(COUNTA(K17:K21))</f>
        <v>0</v>
      </c>
      <c r="L22" s="205">
        <f>COUNTA(L17:L21)</f>
        <v>0</v>
      </c>
      <c r="M22" s="116">
        <f>SUM(M17:M21)</f>
        <v>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25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2</v>
      </c>
      <c r="S26" s="128"/>
      <c r="T26" s="127" t="s">
        <v>4</v>
      </c>
    </row>
    <row r="27" spans="1:21" ht="21.75" customHeight="1">
      <c r="A27" s="106" t="s">
        <v>32</v>
      </c>
      <c r="B27" s="107"/>
      <c r="C27" s="160"/>
      <c r="D27" s="162"/>
      <c r="E27" s="109"/>
      <c r="F27" s="107"/>
      <c r="G27" s="160"/>
      <c r="H27" s="222"/>
      <c r="I27" s="109"/>
      <c r="J27" s="107"/>
      <c r="K27" s="160"/>
      <c r="L27" s="107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07"/>
      <c r="C28" s="133"/>
      <c r="D28" s="129"/>
      <c r="E28" s="109"/>
      <c r="F28" s="107"/>
      <c r="G28" s="133"/>
      <c r="H28" s="133"/>
      <c r="I28" s="109"/>
      <c r="J28" s="107"/>
      <c r="K28" s="133"/>
      <c r="L28" s="107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07"/>
      <c r="C29" s="133"/>
      <c r="D29" s="130"/>
      <c r="E29" s="109"/>
      <c r="F29" s="107"/>
      <c r="G29" s="133"/>
      <c r="H29" s="133"/>
      <c r="I29" s="109"/>
      <c r="J29" s="107"/>
      <c r="K29" s="133"/>
      <c r="L29" s="107"/>
      <c r="M29" s="109"/>
      <c r="N29" s="134"/>
      <c r="P29" s="206">
        <f>SUM(D15+H15+L15+P15+T15+D22+H22+L22+P22+T22+D31+H31+L31)</f>
        <v>4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07"/>
      <c r="C30" s="133"/>
      <c r="D30" s="130"/>
      <c r="E30" s="109"/>
      <c r="F30" s="107"/>
      <c r="G30" s="133"/>
      <c r="H30" s="161"/>
      <c r="I30" s="109"/>
      <c r="J30" s="107"/>
      <c r="K30" s="133"/>
      <c r="L30" s="107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0</v>
      </c>
      <c r="H31" s="205">
        <f>COUNTA(H27:H30)</f>
        <v>0</v>
      </c>
      <c r="I31" s="137">
        <f>SUM(I27:I30)</f>
        <v>0</v>
      </c>
      <c r="J31" s="129"/>
      <c r="K31" s="113">
        <f>SUM(K30+K29+K28+(IF(COUNTBLANK(K27),0,1500)))</f>
        <v>0</v>
      </c>
      <c r="L31" s="205">
        <f>COUNTA(L27:L30)</f>
        <v>0</v>
      </c>
      <c r="M31" s="137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showZeros="0" workbookViewId="0">
      <selection activeCell="C10" sqref="C10:C11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256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280</v>
      </c>
      <c r="C10" s="155">
        <v>53088</v>
      </c>
      <c r="D10" s="108" t="s">
        <v>128</v>
      </c>
      <c r="E10" s="109">
        <v>5</v>
      </c>
      <c r="F10" s="130"/>
      <c r="G10" s="159"/>
      <c r="H10" s="108"/>
      <c r="I10" s="109"/>
      <c r="J10" s="130"/>
      <c r="K10" s="160"/>
      <c r="L10" s="108"/>
      <c r="M10" s="109"/>
      <c r="N10" s="130"/>
      <c r="O10" s="160"/>
      <c r="P10" s="108"/>
      <c r="Q10" s="109"/>
      <c r="R10" s="130" t="s">
        <v>250</v>
      </c>
      <c r="S10" s="160">
        <v>70531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311</v>
      </c>
      <c r="C11" s="155">
        <v>54206</v>
      </c>
      <c r="D11" s="108" t="s">
        <v>128</v>
      </c>
      <c r="E11" s="109">
        <v>5</v>
      </c>
      <c r="F11" s="130"/>
      <c r="G11" s="159"/>
      <c r="H11" s="108"/>
      <c r="I11" s="109"/>
      <c r="J11" s="130"/>
      <c r="K11" s="160"/>
      <c r="L11" s="108"/>
      <c r="M11" s="109"/>
      <c r="N11" s="130"/>
      <c r="O11" s="160"/>
      <c r="P11" s="108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08"/>
      <c r="E12" s="109"/>
      <c r="F12" s="130"/>
      <c r="G12" s="159"/>
      <c r="H12" s="108"/>
      <c r="I12" s="109"/>
      <c r="J12" s="130"/>
      <c r="K12" s="160"/>
      <c r="L12" s="108"/>
      <c r="M12" s="109"/>
      <c r="N12" s="130"/>
      <c r="O12" s="160"/>
      <c r="P12" s="108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08"/>
      <c r="E13" s="109"/>
      <c r="F13" s="130"/>
      <c r="G13" s="159"/>
      <c r="H13" s="108"/>
      <c r="I13" s="109"/>
      <c r="J13" s="130"/>
      <c r="K13" s="160"/>
      <c r="L13" s="108"/>
      <c r="M13" s="109"/>
      <c r="N13" s="130"/>
      <c r="O13" s="160"/>
      <c r="P13" s="108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08"/>
      <c r="E14" s="109"/>
      <c r="F14" s="130"/>
      <c r="G14" s="159"/>
      <c r="H14" s="108"/>
      <c r="I14" s="109"/>
      <c r="J14" s="130"/>
      <c r="K14" s="160"/>
      <c r="L14" s="108"/>
      <c r="M14" s="109"/>
      <c r="N14" s="421"/>
      <c r="O14" s="160"/>
      <c r="P14" s="108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800</v>
      </c>
      <c r="D15" s="204">
        <f>COUNTA(D10:D14)</f>
        <v>2</v>
      </c>
      <c r="E15" s="109">
        <f>SUM(E10:E14)</f>
        <v>10</v>
      </c>
      <c r="F15" s="250"/>
      <c r="G15" s="113">
        <f>400*(COUNTA(G10:G14))</f>
        <v>0</v>
      </c>
      <c r="H15" s="204">
        <f>COUNTA(H10:H14)</f>
        <v>0</v>
      </c>
      <c r="I15" s="114"/>
      <c r="J15" s="250"/>
      <c r="K15" s="113">
        <f>400*(COUNTA(K10:K14))</f>
        <v>0</v>
      </c>
      <c r="L15" s="204">
        <f>COUNTA(L10:L14)</f>
        <v>0</v>
      </c>
      <c r="M15" s="114"/>
      <c r="N15" s="421"/>
      <c r="O15" s="113">
        <f>400*(COUNTA(O10:O14))</f>
        <v>0</v>
      </c>
      <c r="P15" s="204">
        <f>COUNTA(P10:P14)</f>
        <v>0</v>
      </c>
      <c r="Q15" s="114">
        <f>SUM(Q10:Q14)</f>
        <v>0</v>
      </c>
      <c r="R15" s="250"/>
      <c r="S15" s="113">
        <f>400*(COUNTA(S10:S14))</f>
        <v>400</v>
      </c>
      <c r="T15" s="251">
        <f>COUNTA(T10:T14)</f>
        <v>1</v>
      </c>
      <c r="U15" s="109">
        <f>SUM(U10:U14)</f>
        <v>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31" ht="21.75" customHeight="1">
      <c r="A17" s="117" t="s">
        <v>28</v>
      </c>
      <c r="B17" s="130"/>
      <c r="C17" s="159"/>
      <c r="D17" s="108"/>
      <c r="E17" s="109"/>
      <c r="F17" s="130"/>
      <c r="G17" s="159"/>
      <c r="H17" s="108"/>
      <c r="I17" s="109"/>
      <c r="J17" s="130"/>
      <c r="K17" s="159"/>
      <c r="L17" s="108"/>
      <c r="M17" s="109"/>
      <c r="N17" s="130"/>
      <c r="O17" s="159"/>
      <c r="P17" s="118"/>
      <c r="Q17" s="109"/>
      <c r="R17" s="130"/>
      <c r="S17" s="159"/>
      <c r="T17" s="118"/>
      <c r="U17" s="109"/>
    </row>
    <row r="18" spans="1:31" ht="21.75" customHeight="1">
      <c r="A18" s="117" t="s">
        <v>28</v>
      </c>
      <c r="B18" s="130"/>
      <c r="C18" s="159"/>
      <c r="D18" s="108"/>
      <c r="E18" s="109"/>
      <c r="F18" s="130"/>
      <c r="G18" s="159"/>
      <c r="H18" s="108"/>
      <c r="I18" s="109"/>
      <c r="J18" s="130"/>
      <c r="K18" s="159"/>
      <c r="L18" s="108"/>
      <c r="M18" s="109"/>
      <c r="N18" s="130"/>
      <c r="O18" s="159"/>
      <c r="P18" s="108"/>
      <c r="Q18" s="109"/>
      <c r="R18" s="130"/>
      <c r="S18" s="159"/>
      <c r="T18" s="108"/>
      <c r="U18" s="109"/>
    </row>
    <row r="19" spans="1:31" ht="21.75" customHeight="1">
      <c r="A19" s="117" t="s">
        <v>28</v>
      </c>
      <c r="B19" s="130"/>
      <c r="C19" s="159"/>
      <c r="D19" s="108"/>
      <c r="E19" s="109"/>
      <c r="F19" s="130"/>
      <c r="G19" s="159"/>
      <c r="H19" s="108"/>
      <c r="I19" s="109"/>
      <c r="J19" s="130"/>
      <c r="K19" s="159"/>
      <c r="L19" s="108"/>
      <c r="M19" s="109"/>
      <c r="N19" s="130"/>
      <c r="O19" s="159"/>
      <c r="P19" s="108"/>
      <c r="Q19" s="109"/>
      <c r="R19" s="130"/>
      <c r="S19" s="159"/>
      <c r="T19" s="108"/>
      <c r="U19" s="109"/>
      <c r="AE19" s="109">
        <f>SUM(AE14:AE18)</f>
        <v>0</v>
      </c>
    </row>
    <row r="20" spans="1:31" ht="21.75" customHeight="1">
      <c r="A20" s="117" t="s">
        <v>28</v>
      </c>
      <c r="B20" s="130"/>
      <c r="C20" s="159"/>
      <c r="D20" s="108"/>
      <c r="E20" s="109"/>
      <c r="F20" s="130"/>
      <c r="G20" s="159"/>
      <c r="H20" s="108"/>
      <c r="I20" s="109"/>
      <c r="J20" s="130"/>
      <c r="K20" s="159"/>
      <c r="L20" s="108"/>
      <c r="M20" s="109"/>
      <c r="N20" s="130"/>
      <c r="O20" s="159"/>
      <c r="P20" s="108"/>
      <c r="Q20" s="109"/>
      <c r="R20" s="130"/>
      <c r="S20" s="159"/>
      <c r="T20" s="108"/>
      <c r="U20" s="109"/>
    </row>
    <row r="21" spans="1:31" ht="21.75" customHeight="1">
      <c r="A21" s="117" t="s">
        <v>28</v>
      </c>
      <c r="B21" s="130"/>
      <c r="C21" s="159"/>
      <c r="D21" s="108"/>
      <c r="E21" s="109"/>
      <c r="F21" s="130"/>
      <c r="G21" s="159"/>
      <c r="H21" s="108"/>
      <c r="I21" s="109"/>
      <c r="J21" s="130"/>
      <c r="K21" s="159"/>
      <c r="L21" s="108"/>
      <c r="M21" s="109"/>
      <c r="N21" s="130"/>
      <c r="O21" s="159"/>
      <c r="P21" s="108"/>
      <c r="Q21" s="109"/>
      <c r="R21" s="130"/>
      <c r="S21" s="159"/>
      <c r="T21" s="108"/>
      <c r="U21" s="109"/>
    </row>
    <row r="22" spans="1:31" ht="21.75" customHeight="1">
      <c r="A22" s="111" t="s">
        <v>77</v>
      </c>
      <c r="B22" s="252"/>
      <c r="C22" s="113">
        <f>800*(COUNTA(C17:C21))</f>
        <v>0</v>
      </c>
      <c r="D22" s="205">
        <f>COUNTA(D17:D21)</f>
        <v>0</v>
      </c>
      <c r="E22" s="116">
        <f>SUM(E17:E21)</f>
        <v>0</v>
      </c>
      <c r="F22" s="252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252"/>
      <c r="K22" s="113">
        <f>800*(COUNTA(K17:K21))</f>
        <v>0</v>
      </c>
      <c r="L22" s="205">
        <f>COUNTA(L17:L21)</f>
        <v>0</v>
      </c>
      <c r="M22" s="116">
        <f>SUM(M17:M21)</f>
        <v>0</v>
      </c>
      <c r="N22" s="252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252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31" ht="18.75" customHeight="1">
      <c r="A23" s="120"/>
    </row>
    <row r="24" spans="1:31" ht="18.75" customHeight="1">
      <c r="R24" s="403" t="s">
        <v>4</v>
      </c>
      <c r="S24" s="403"/>
      <c r="T24" s="404"/>
    </row>
    <row r="25" spans="1:3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15</v>
      </c>
      <c r="S25" s="124"/>
      <c r="T25" s="123" t="s">
        <v>4</v>
      </c>
    </row>
    <row r="26" spans="1:3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1.2</v>
      </c>
      <c r="S26" s="128"/>
      <c r="T26" s="127" t="s">
        <v>4</v>
      </c>
    </row>
    <row r="27" spans="1:31" ht="21.75" customHeight="1">
      <c r="A27" s="106" t="s">
        <v>32</v>
      </c>
      <c r="B27" s="130"/>
      <c r="C27" s="160"/>
      <c r="D27" s="162"/>
      <c r="E27" s="109"/>
      <c r="F27" s="130"/>
      <c r="G27" s="160"/>
      <c r="H27" s="222"/>
      <c r="I27" s="109"/>
      <c r="J27" s="130"/>
      <c r="K27" s="160"/>
      <c r="L27" s="107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3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07"/>
      <c r="M28" s="109"/>
      <c r="N28" s="134"/>
      <c r="O28" s="124"/>
      <c r="P28" s="135"/>
      <c r="Q28" s="135"/>
      <c r="R28" s="411"/>
      <c r="S28" s="411"/>
      <c r="T28" s="136"/>
    </row>
    <row r="29" spans="1:3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07"/>
      <c r="M29" s="109"/>
      <c r="N29" s="134"/>
      <c r="P29" s="206">
        <f>SUM(D15+H15+L15+P15+T15+D22+H22+L22+P22+T22+D31+H31+L31)</f>
        <v>3</v>
      </c>
      <c r="S29" s="412" t="s">
        <v>4</v>
      </c>
      <c r="T29" s="412"/>
      <c r="U29" s="412"/>
    </row>
    <row r="30" spans="1:31" ht="21.75" customHeight="1">
      <c r="A30" s="106" t="s">
        <v>36</v>
      </c>
      <c r="B30" s="130"/>
      <c r="C30" s="133"/>
      <c r="D30" s="130"/>
      <c r="E30" s="109"/>
      <c r="F30" s="130"/>
      <c r="G30" s="133"/>
      <c r="H30" s="161"/>
      <c r="I30" s="109"/>
      <c r="J30" s="130"/>
      <c r="K30" s="133"/>
      <c r="L30" s="107"/>
      <c r="M30" s="109"/>
      <c r="N30" s="134"/>
      <c r="R30" s="136"/>
      <c r="S30" s="412"/>
      <c r="T30" s="413"/>
      <c r="U30" s="404"/>
    </row>
    <row r="31" spans="1:31" ht="21.75" customHeight="1">
      <c r="A31" s="111" t="s">
        <v>77</v>
      </c>
      <c r="B31" s="130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0</v>
      </c>
      <c r="H31" s="205">
        <f>COUNTA(H27:H30)</f>
        <v>0</v>
      </c>
      <c r="I31" s="109">
        <f>SUM(I27:I30)</f>
        <v>0</v>
      </c>
      <c r="J31" s="129"/>
      <c r="K31" s="113">
        <f>SUM(K30+K29+K28+(IF(COUNTBLANK(K27),0,1500)))</f>
        <v>0</v>
      </c>
      <c r="L31" s="205">
        <f>COUNTA(L27:L30)</f>
        <v>0</v>
      </c>
      <c r="M31" s="137">
        <f>SUM(M27:M30)</f>
        <v>0</v>
      </c>
      <c r="N31" s="138"/>
      <c r="S31" s="412" t="s">
        <v>35</v>
      </c>
      <c r="T31" s="413"/>
      <c r="U31" s="404"/>
    </row>
    <row r="32" spans="1:3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14:N15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D867"/>
  </sheetPr>
  <dimension ref="A2:N97"/>
  <sheetViews>
    <sheetView tabSelected="1" topLeftCell="A37" zoomScale="150" zoomScaleNormal="150" workbookViewId="0">
      <selection activeCell="D64" sqref="D64"/>
    </sheetView>
  </sheetViews>
  <sheetFormatPr defaultColWidth="8.85546875" defaultRowHeight="12.75"/>
  <cols>
    <col min="1" max="1" width="2.28515625" customWidth="1"/>
    <col min="2" max="2" width="10" style="2" customWidth="1"/>
    <col min="3" max="3" width="19.7109375" customWidth="1"/>
    <col min="4" max="4" width="8.85546875" customWidth="1"/>
    <col min="5" max="5" width="9.5703125" customWidth="1"/>
    <col min="6" max="6" width="4.85546875" customWidth="1"/>
    <col min="7" max="7" width="7.85546875" style="139" customWidth="1"/>
    <col min="8" max="8" width="6.28515625" style="3" customWidth="1"/>
    <col min="9" max="9" width="8.140625" style="3" customWidth="1"/>
    <col min="10" max="10" width="8.140625" customWidth="1"/>
    <col min="11" max="11" width="15.28515625" style="139" customWidth="1"/>
  </cols>
  <sheetData>
    <row r="2" spans="2:11" ht="21" customHeight="1">
      <c r="B2" s="361" t="s">
        <v>391</v>
      </c>
      <c r="C2" s="361"/>
      <c r="D2" s="361"/>
      <c r="E2" s="361"/>
      <c r="F2" s="361"/>
      <c r="G2" s="361"/>
      <c r="H2" s="361"/>
      <c r="I2" s="361"/>
      <c r="J2" s="364"/>
      <c r="K2" s="1"/>
    </row>
    <row r="3" spans="2:11" ht="15">
      <c r="B3" s="362" t="s">
        <v>63</v>
      </c>
      <c r="C3" s="363"/>
      <c r="D3" s="363"/>
      <c r="E3" s="363"/>
      <c r="F3" s="363"/>
      <c r="G3" s="363"/>
      <c r="H3" s="363"/>
      <c r="I3" s="363"/>
      <c r="J3" s="365"/>
    </row>
    <row r="5" spans="2:11" ht="23.25" customHeight="1">
      <c r="B5" s="2" t="s">
        <v>0</v>
      </c>
      <c r="C5" s="3" t="s">
        <v>1</v>
      </c>
      <c r="D5" s="139" t="s">
        <v>2</v>
      </c>
      <c r="E5" s="139" t="s">
        <v>3</v>
      </c>
      <c r="G5" s="139" t="s">
        <v>106</v>
      </c>
      <c r="H5" s="275" t="s">
        <v>136</v>
      </c>
      <c r="I5" s="245" t="s">
        <v>161</v>
      </c>
      <c r="J5" s="4"/>
      <c r="K5" s="164"/>
    </row>
    <row r="6" spans="2:11">
      <c r="K6" s="164"/>
    </row>
    <row r="7" spans="2:11">
      <c r="B7" s="42" t="s">
        <v>73</v>
      </c>
      <c r="C7" s="5" t="s">
        <v>233</v>
      </c>
      <c r="D7" s="6">
        <f>'Ahearn J'!R25</f>
        <v>20</v>
      </c>
      <c r="E7" s="279">
        <f>'Ahearn J'!R26</f>
        <v>1.6</v>
      </c>
      <c r="G7" s="139">
        <f>'Ahearn J'!P29</f>
        <v>4</v>
      </c>
      <c r="H7" s="277" t="s">
        <v>98</v>
      </c>
      <c r="K7" s="164"/>
    </row>
    <row r="8" spans="2:11" ht="12.75" customHeight="1">
      <c r="B8" s="216" t="s">
        <v>68</v>
      </c>
      <c r="C8" s="5" t="s">
        <v>59</v>
      </c>
      <c r="D8" s="176">
        <f>'Alexander C'!R25</f>
        <v>186</v>
      </c>
      <c r="E8" s="278">
        <f>'Alexander C'!R26</f>
        <v>12.125</v>
      </c>
      <c r="G8" s="291">
        <f>'Alexander C'!P29</f>
        <v>22</v>
      </c>
      <c r="H8" s="276" t="s">
        <v>98</v>
      </c>
      <c r="I8" s="240" t="s">
        <v>134</v>
      </c>
    </row>
    <row r="9" spans="2:11" s="296" customFormat="1" ht="12.75" customHeight="1">
      <c r="B9" s="235" t="s">
        <v>74</v>
      </c>
      <c r="C9" s="5" t="s">
        <v>352</v>
      </c>
      <c r="D9" s="176">
        <f>'Bredell B'!R25</f>
        <v>43</v>
      </c>
      <c r="E9" s="278">
        <f>'Bredell B'!R26</f>
        <v>1.9</v>
      </c>
      <c r="G9" s="291">
        <f>'Bredell B'!P29</f>
        <v>2</v>
      </c>
      <c r="H9" s="276" t="s">
        <v>98</v>
      </c>
      <c r="I9" s="240"/>
      <c r="K9" s="139"/>
    </row>
    <row r="10" spans="2:11" ht="12.75" customHeight="1">
      <c r="B10" s="13" t="s">
        <v>62</v>
      </c>
      <c r="C10" s="5" t="s">
        <v>70</v>
      </c>
      <c r="D10" s="176">
        <f>'Burgess K'!R25</f>
        <v>210</v>
      </c>
      <c r="E10" s="278">
        <f>'Burgess K'!R26</f>
        <v>5.2</v>
      </c>
      <c r="G10" s="291">
        <f>'Burgess K'!P29</f>
        <v>6</v>
      </c>
      <c r="H10" s="276" t="s">
        <v>98</v>
      </c>
      <c r="I10" s="241" t="s">
        <v>134</v>
      </c>
    </row>
    <row r="11" spans="2:11" ht="12.75" customHeight="1">
      <c r="B11" s="13" t="s">
        <v>58</v>
      </c>
      <c r="C11" s="5" t="s">
        <v>102</v>
      </c>
      <c r="D11" s="176">
        <f>'Campbell D'!R25</f>
        <v>985</v>
      </c>
      <c r="E11" s="278">
        <f>'Campbell D'!R26</f>
        <v>30</v>
      </c>
      <c r="G11" s="291">
        <f>'Campbell D'!P29</f>
        <v>50</v>
      </c>
      <c r="H11" s="276" t="s">
        <v>98</v>
      </c>
      <c r="I11" s="203" t="s">
        <v>134</v>
      </c>
    </row>
    <row r="12" spans="2:11" ht="12.75" customHeight="1">
      <c r="B12" s="13" t="s">
        <v>62</v>
      </c>
      <c r="C12" s="5" t="s">
        <v>253</v>
      </c>
      <c r="D12" s="176">
        <f>'Carroll J'!R25</f>
        <v>5</v>
      </c>
      <c r="E12" s="278">
        <f>'Carroll J'!R26</f>
        <v>0.4</v>
      </c>
      <c r="G12" s="291">
        <f>'Carroll J'!P29</f>
        <v>1</v>
      </c>
      <c r="H12" s="276" t="s">
        <v>98</v>
      </c>
      <c r="I12" s="203"/>
    </row>
    <row r="13" spans="2:11" ht="12.75" customHeight="1">
      <c r="B13" s="235" t="s">
        <v>68</v>
      </c>
      <c r="C13" s="5" t="s">
        <v>127</v>
      </c>
      <c r="D13" s="176">
        <f>'Castles M'!R25</f>
        <v>109</v>
      </c>
      <c r="E13" s="278">
        <f>'Castles M'!R26</f>
        <v>13.2</v>
      </c>
      <c r="G13" s="291">
        <f>'Castles M'!P29</f>
        <v>21</v>
      </c>
      <c r="H13" s="276" t="s">
        <v>98</v>
      </c>
      <c r="I13" s="241" t="s">
        <v>134</v>
      </c>
    </row>
    <row r="14" spans="2:11" ht="12.75" customHeight="1">
      <c r="B14" s="235" t="s">
        <v>58</v>
      </c>
      <c r="C14" s="5" t="s">
        <v>229</v>
      </c>
      <c r="D14" s="176">
        <f>'Collins D'!R25</f>
        <v>57</v>
      </c>
      <c r="E14" s="278">
        <f>'Collins D'!R26</f>
        <v>3.9</v>
      </c>
      <c r="G14" s="291">
        <f>'Collins D'!P29</f>
        <v>6</v>
      </c>
      <c r="H14" s="276" t="s">
        <v>99</v>
      </c>
      <c r="I14" s="241"/>
    </row>
    <row r="15" spans="2:11" ht="12.75" customHeight="1">
      <c r="B15" s="235" t="s">
        <v>165</v>
      </c>
      <c r="C15" s="5" t="s">
        <v>231</v>
      </c>
      <c r="D15" s="176">
        <f>'Collins E'!R25</f>
        <v>3</v>
      </c>
      <c r="E15" s="278">
        <f>'Collins E'!R26</f>
        <v>0.4</v>
      </c>
      <c r="G15" s="291">
        <f>'Collins E'!P29</f>
        <v>1</v>
      </c>
      <c r="H15" s="276" t="s">
        <v>98</v>
      </c>
      <c r="I15" s="241"/>
    </row>
    <row r="16" spans="2:11" ht="12.75" customHeight="1">
      <c r="B16" s="235" t="s">
        <v>74</v>
      </c>
      <c r="C16" s="5" t="s">
        <v>235</v>
      </c>
      <c r="D16" s="176">
        <f>'Dando N'!R25</f>
        <v>75</v>
      </c>
      <c r="E16" s="278">
        <f>'Dando N'!R26</f>
        <v>4.3</v>
      </c>
      <c r="G16" s="291">
        <f>'Dando N'!P29</f>
        <v>6</v>
      </c>
      <c r="H16" s="276" t="s">
        <v>99</v>
      </c>
      <c r="I16" s="241"/>
    </row>
    <row r="17" spans="1:11" ht="12.75" customHeight="1">
      <c r="B17" s="235" t="s">
        <v>68</v>
      </c>
      <c r="C17" s="5" t="s">
        <v>155</v>
      </c>
      <c r="D17" s="176">
        <f>'De Lorenzo L'!R25</f>
        <v>30</v>
      </c>
      <c r="E17" s="278">
        <f>'De Lorenzo L'!R26</f>
        <v>1.6</v>
      </c>
      <c r="G17" s="291">
        <f>'De Lorenzo L'!P29</f>
        <v>3</v>
      </c>
      <c r="H17" s="276" t="s">
        <v>98</v>
      </c>
      <c r="I17" s="241" t="s">
        <v>134</v>
      </c>
    </row>
    <row r="18" spans="1:11" s="316" customFormat="1" ht="12.75" customHeight="1">
      <c r="B18" s="235" t="s">
        <v>58</v>
      </c>
      <c r="C18" s="5" t="s">
        <v>375</v>
      </c>
      <c r="D18" s="176">
        <f>'Droop J'!R25</f>
        <v>20</v>
      </c>
      <c r="E18" s="278">
        <f>'Droop J'!R26</f>
        <v>1.6</v>
      </c>
      <c r="G18" s="291">
        <f>'Droop J'!P29</f>
        <v>3</v>
      </c>
      <c r="H18" s="276" t="s">
        <v>98</v>
      </c>
      <c r="I18" s="241"/>
      <c r="K18" s="139"/>
    </row>
    <row r="19" spans="1:11" ht="12.75" customHeight="1">
      <c r="B19" s="235" t="s">
        <v>145</v>
      </c>
      <c r="C19" s="5" t="s">
        <v>163</v>
      </c>
      <c r="D19" s="176">
        <f>'Dunn B'!R25</f>
        <v>98</v>
      </c>
      <c r="E19" s="278">
        <f>'Dunn B'!R26</f>
        <v>7.2</v>
      </c>
      <c r="G19" s="291">
        <f>'Dunn B'!P29</f>
        <v>14</v>
      </c>
      <c r="H19" s="276" t="s">
        <v>98</v>
      </c>
      <c r="I19" s="241" t="s">
        <v>134</v>
      </c>
    </row>
    <row r="20" spans="1:11" ht="12.75" customHeight="1">
      <c r="B20" s="235" t="s">
        <v>58</v>
      </c>
      <c r="C20" s="5" t="s">
        <v>223</v>
      </c>
      <c r="D20" s="176">
        <f>'Falkenau A'!R25</f>
        <v>25</v>
      </c>
      <c r="E20" s="278">
        <f>'Falkenau A'!R26</f>
        <v>2</v>
      </c>
      <c r="G20" s="291">
        <f>'Falkenau A'!P29</f>
        <v>4</v>
      </c>
      <c r="H20" s="276" t="s">
        <v>99</v>
      </c>
      <c r="I20" s="241" t="s">
        <v>134</v>
      </c>
    </row>
    <row r="21" spans="1:11" ht="12.75" customHeight="1">
      <c r="B21" s="235" t="s">
        <v>145</v>
      </c>
      <c r="C21" s="5" t="s">
        <v>257</v>
      </c>
      <c r="D21" s="176">
        <f>'Foster P'!R25</f>
        <v>15</v>
      </c>
      <c r="E21" s="278">
        <f>'Foster P'!R26</f>
        <v>1.2</v>
      </c>
      <c r="G21" s="291">
        <f>'Foster P'!P29</f>
        <v>3</v>
      </c>
      <c r="H21" s="276" t="s">
        <v>99</v>
      </c>
      <c r="I21" s="241"/>
    </row>
    <row r="22" spans="1:11" ht="12.75" customHeight="1">
      <c r="B22" s="235" t="s">
        <v>73</v>
      </c>
      <c r="C22" s="5" t="s">
        <v>259</v>
      </c>
      <c r="D22" s="176">
        <f>'Frogatt J'!R25</f>
        <v>15</v>
      </c>
      <c r="E22" s="278">
        <f>'Frogatt J'!R26</f>
        <v>1.2</v>
      </c>
      <c r="G22" s="291">
        <f>'Frogatt J'!P29</f>
        <v>3</v>
      </c>
      <c r="H22" s="276" t="s">
        <v>99</v>
      </c>
      <c r="I22" s="241"/>
    </row>
    <row r="23" spans="1:11" ht="12.75" customHeight="1">
      <c r="B23" s="13" t="s">
        <v>68</v>
      </c>
      <c r="C23" s="5" t="s">
        <v>126</v>
      </c>
      <c r="D23" s="176">
        <f>'Gourley G'!R25</f>
        <v>100</v>
      </c>
      <c r="E23" s="278">
        <f>'Gourley G'!R26</f>
        <v>4.6749999999999998</v>
      </c>
      <c r="G23" s="291">
        <f>'Gourley G'!P29</f>
        <v>4</v>
      </c>
      <c r="H23" s="276" t="s">
        <v>99</v>
      </c>
      <c r="I23" s="203" t="s">
        <v>134</v>
      </c>
    </row>
    <row r="24" spans="1:11" ht="12.75" customHeight="1">
      <c r="B24" s="235" t="s">
        <v>58</v>
      </c>
      <c r="C24" s="5" t="s">
        <v>263</v>
      </c>
      <c r="D24" s="176">
        <f>'Gunning S'!R25</f>
        <v>15</v>
      </c>
      <c r="E24" s="278">
        <f>'Gunning S'!R26</f>
        <v>1.2</v>
      </c>
      <c r="G24" s="291">
        <f>'Gunning S'!P29</f>
        <v>3</v>
      </c>
      <c r="H24" s="276" t="s">
        <v>98</v>
      </c>
      <c r="I24" s="203"/>
    </row>
    <row r="25" spans="1:11" s="316" customFormat="1" ht="12.75" customHeight="1">
      <c r="B25" s="235" t="s">
        <v>379</v>
      </c>
      <c r="C25" s="5" t="s">
        <v>377</v>
      </c>
      <c r="D25" s="176">
        <f>'Harris A'!R25</f>
        <v>3</v>
      </c>
      <c r="E25" s="278">
        <f>'Harris A'!R26</f>
        <v>0</v>
      </c>
      <c r="G25" s="291">
        <f>'Harris A'!P29</f>
        <v>1</v>
      </c>
      <c r="H25" s="276" t="s">
        <v>98</v>
      </c>
      <c r="I25" s="315"/>
      <c r="K25" s="139"/>
    </row>
    <row r="26" spans="1:11" ht="12.75" customHeight="1">
      <c r="B26" s="235" t="s">
        <v>68</v>
      </c>
      <c r="C26" s="5" t="s">
        <v>255</v>
      </c>
      <c r="D26" s="176">
        <f>'Jesiolowski L'!R25</f>
        <v>16</v>
      </c>
      <c r="E26" s="278">
        <f>'Jesiolowski L'!R26</f>
        <v>1.6</v>
      </c>
      <c r="G26" s="291">
        <f>'Jesiolowski L'!P29</f>
        <v>4</v>
      </c>
      <c r="H26" s="276" t="s">
        <v>98</v>
      </c>
      <c r="I26" s="203"/>
    </row>
    <row r="27" spans="1:11" ht="12.75" customHeight="1">
      <c r="B27" s="13" t="s">
        <v>114</v>
      </c>
      <c r="C27" s="5" t="s">
        <v>79</v>
      </c>
      <c r="D27" s="176">
        <f>'Kaye C'!R25</f>
        <v>870</v>
      </c>
      <c r="E27" s="278">
        <f>'Kaye C'!R26</f>
        <v>39.450000000000003</v>
      </c>
      <c r="G27" s="291">
        <f>'Kaye C'!P29</f>
        <v>45</v>
      </c>
      <c r="H27" s="276" t="s">
        <v>98</v>
      </c>
      <c r="I27" s="203" t="s">
        <v>134</v>
      </c>
    </row>
    <row r="28" spans="1:11" ht="12.75" customHeight="1">
      <c r="B28" s="13" t="s">
        <v>62</v>
      </c>
      <c r="C28" s="5" t="s">
        <v>124</v>
      </c>
      <c r="D28" s="176">
        <f>'Kennedy K'!R25</f>
        <v>1005</v>
      </c>
      <c r="E28" s="278">
        <f>'Kennedy K'!R26</f>
        <v>53.125</v>
      </c>
      <c r="G28" s="291">
        <f>'Kennedy K'!P29</f>
        <v>62</v>
      </c>
      <c r="H28" s="276" t="s">
        <v>98</v>
      </c>
      <c r="I28" s="203" t="s">
        <v>134</v>
      </c>
    </row>
    <row r="29" spans="1:11" ht="12.75" customHeight="1">
      <c r="B29" s="235" t="s">
        <v>73</v>
      </c>
      <c r="C29" s="5" t="s">
        <v>270</v>
      </c>
      <c r="D29" s="176">
        <f>'Kennedy M'!R25</f>
        <v>12</v>
      </c>
      <c r="E29" s="278">
        <f>'Kennedy M'!R26</f>
        <v>2</v>
      </c>
      <c r="G29" s="291">
        <f>'Kennedy M'!P29</f>
        <v>5</v>
      </c>
      <c r="H29" s="276" t="s">
        <v>99</v>
      </c>
      <c r="I29" s="203"/>
    </row>
    <row r="30" spans="1:11" ht="12.75" customHeight="1">
      <c r="B30" s="235" t="s">
        <v>145</v>
      </c>
      <c r="C30" s="5" t="s">
        <v>191</v>
      </c>
      <c r="D30" s="176">
        <f>'Knight A'!R25</f>
        <v>63</v>
      </c>
      <c r="E30" s="278">
        <f>'Knight A'!R26</f>
        <v>5.9</v>
      </c>
      <c r="G30" s="291">
        <f>'Knight A'!P29</f>
        <v>9</v>
      </c>
      <c r="H30" s="276" t="s">
        <v>99</v>
      </c>
      <c r="I30" s="203" t="s">
        <v>134</v>
      </c>
    </row>
    <row r="31" spans="1:11" ht="12.75" customHeight="1">
      <c r="A31" s="223"/>
      <c r="B31" s="235" t="s">
        <v>165</v>
      </c>
      <c r="C31" s="5" t="s">
        <v>122</v>
      </c>
      <c r="D31" s="176">
        <f>'Lane K'!R25</f>
        <v>1005</v>
      </c>
      <c r="E31" s="278">
        <f>'Lane K'!R26</f>
        <v>55.774999999999999</v>
      </c>
      <c r="G31" s="291">
        <f>'Lane K'!P29</f>
        <v>62</v>
      </c>
      <c r="H31" s="276" t="s">
        <v>98</v>
      </c>
      <c r="I31" s="203" t="s">
        <v>134</v>
      </c>
    </row>
    <row r="32" spans="1:11" ht="12.75" customHeight="1">
      <c r="A32" s="223"/>
      <c r="B32" s="235" t="s">
        <v>68</v>
      </c>
      <c r="C32" s="5" t="s">
        <v>133</v>
      </c>
      <c r="D32" s="176">
        <f>'Leary C'!R25</f>
        <v>1005</v>
      </c>
      <c r="E32" s="278">
        <f>'Leary C'!R26</f>
        <v>51.924999999999997</v>
      </c>
      <c r="G32" s="291">
        <f>'Leary C'!P29</f>
        <v>62</v>
      </c>
      <c r="H32" s="276" t="s">
        <v>98</v>
      </c>
      <c r="I32" s="203" t="s">
        <v>134</v>
      </c>
    </row>
    <row r="33" spans="2:14" ht="12.75" customHeight="1">
      <c r="B33" s="235" t="s">
        <v>62</v>
      </c>
      <c r="C33" s="5" t="s">
        <v>113</v>
      </c>
      <c r="D33" s="176">
        <f>'Madsen K'!R25</f>
        <v>725</v>
      </c>
      <c r="E33" s="278">
        <f>'Madsen K'!R26</f>
        <v>37.6</v>
      </c>
      <c r="G33" s="291">
        <f>'Madsen K'!P29</f>
        <v>42</v>
      </c>
      <c r="H33" s="276" t="s">
        <v>98</v>
      </c>
      <c r="I33" s="203" t="s">
        <v>134</v>
      </c>
    </row>
    <row r="34" spans="2:14" ht="12.75" customHeight="1">
      <c r="B34" s="235" t="s">
        <v>74</v>
      </c>
      <c r="C34" s="5" t="s">
        <v>153</v>
      </c>
      <c r="D34" s="176">
        <f>'McGowan A'!R25</f>
        <v>1005</v>
      </c>
      <c r="E34" s="278">
        <f>'McGowan A'!R26</f>
        <v>57.024999999999999</v>
      </c>
      <c r="G34" s="291">
        <f>'McGowan A'!P29</f>
        <v>62</v>
      </c>
      <c r="H34" s="276" t="s">
        <v>98</v>
      </c>
      <c r="I34" s="203" t="s">
        <v>134</v>
      </c>
      <c r="K34" s="165"/>
    </row>
    <row r="35" spans="2:14" ht="12.75" customHeight="1">
      <c r="B35" s="235" t="s">
        <v>74</v>
      </c>
      <c r="C35" s="5" t="s">
        <v>222</v>
      </c>
      <c r="D35" s="176">
        <f>'Merenda E'!R25</f>
        <v>25</v>
      </c>
      <c r="E35" s="278">
        <f>'Merenda E'!R26</f>
        <v>2</v>
      </c>
      <c r="G35" s="291">
        <f>'Merenda E'!P29</f>
        <v>5</v>
      </c>
      <c r="H35" s="276" t="s">
        <v>98</v>
      </c>
      <c r="I35" s="203" t="s">
        <v>134</v>
      </c>
      <c r="K35" s="165"/>
    </row>
    <row r="36" spans="2:14" s="316" customFormat="1" ht="12.75" customHeight="1">
      <c r="B36" s="235" t="s">
        <v>68</v>
      </c>
      <c r="C36" s="5" t="s">
        <v>380</v>
      </c>
      <c r="D36" s="176">
        <f>'Mummery C'!R25</f>
        <v>5</v>
      </c>
      <c r="E36" s="278">
        <f>'Mummery C'!R26</f>
        <v>0.4</v>
      </c>
      <c r="G36" s="291">
        <f>'Mummery C'!P29</f>
        <v>1</v>
      </c>
      <c r="H36" s="276" t="s">
        <v>98</v>
      </c>
      <c r="I36" s="315"/>
      <c r="K36" s="165"/>
    </row>
    <row r="37" spans="2:14" ht="12.75" customHeight="1">
      <c r="B37" s="235" t="s">
        <v>265</v>
      </c>
      <c r="C37" s="5" t="s">
        <v>266</v>
      </c>
      <c r="D37" s="176">
        <f>'Murphy G'!R25</f>
        <v>3</v>
      </c>
      <c r="E37" s="278">
        <f>'Murphy G'!R26</f>
        <v>0.4</v>
      </c>
      <c r="G37" s="291">
        <f>'Murphy G'!P29</f>
        <v>1</v>
      </c>
      <c r="H37" s="276" t="s">
        <v>98</v>
      </c>
      <c r="I37" s="203"/>
      <c r="K37" s="165"/>
    </row>
    <row r="38" spans="2:14" ht="12.75" customHeight="1">
      <c r="B38" s="235" t="s">
        <v>62</v>
      </c>
      <c r="C38" s="5" t="s">
        <v>287</v>
      </c>
      <c r="D38" s="176">
        <f>'Murphy K'!R25</f>
        <v>11</v>
      </c>
      <c r="E38" s="278">
        <f>'Murphy K'!R26</f>
        <v>1.2</v>
      </c>
      <c r="G38" s="291">
        <f>'Murphy K'!P29</f>
        <v>3</v>
      </c>
      <c r="H38" s="276" t="s">
        <v>98</v>
      </c>
      <c r="I38" s="203"/>
      <c r="K38" s="165"/>
    </row>
    <row r="39" spans="2:14" ht="12.75" customHeight="1">
      <c r="B39" s="235" t="s">
        <v>68</v>
      </c>
      <c r="C39" s="5" t="s">
        <v>180</v>
      </c>
      <c r="D39" s="176">
        <f>'Needham L'!R25</f>
        <v>220</v>
      </c>
      <c r="E39" s="278">
        <f>'Needham L'!R26</f>
        <v>12.675000000000001</v>
      </c>
      <c r="G39" s="291">
        <f>'Needham L'!P29</f>
        <v>16</v>
      </c>
      <c r="H39" s="276" t="s">
        <v>98</v>
      </c>
      <c r="I39" s="241" t="s">
        <v>134</v>
      </c>
      <c r="K39" s="165"/>
    </row>
    <row r="40" spans="2:14" ht="12.75" customHeight="1">
      <c r="B40" s="235" t="s">
        <v>73</v>
      </c>
      <c r="C40" s="5" t="s">
        <v>148</v>
      </c>
      <c r="D40" s="176">
        <f>'Peters L'!R25</f>
        <v>938</v>
      </c>
      <c r="E40" s="278">
        <f>'Peters L'!R26</f>
        <v>48.774999999999999</v>
      </c>
      <c r="G40" s="291">
        <f>'Peters L'!P29</f>
        <v>57</v>
      </c>
      <c r="H40" s="276" t="s">
        <v>98</v>
      </c>
      <c r="I40" s="241" t="s">
        <v>134</v>
      </c>
      <c r="K40" s="165"/>
    </row>
    <row r="41" spans="2:14" s="305" customFormat="1" ht="12.75" customHeight="1">
      <c r="B41" s="235" t="s">
        <v>165</v>
      </c>
      <c r="C41" s="5" t="s">
        <v>355</v>
      </c>
      <c r="D41" s="176">
        <f>'Phillips K'!R25</f>
        <v>58</v>
      </c>
      <c r="E41" s="278">
        <f>'Phillips K'!R26</f>
        <v>4.7</v>
      </c>
      <c r="G41" s="291">
        <f>'Phillips K'!P29</f>
        <v>7</v>
      </c>
      <c r="H41" s="276" t="s">
        <v>98</v>
      </c>
      <c r="I41" s="241"/>
      <c r="K41" s="165"/>
    </row>
    <row r="42" spans="2:14" ht="12.75" customHeight="1">
      <c r="B42" s="235" t="s">
        <v>62</v>
      </c>
      <c r="C42" s="202" t="s">
        <v>116</v>
      </c>
      <c r="D42" s="176">
        <f>'Phillips R'!R25</f>
        <v>165</v>
      </c>
      <c r="E42" s="278">
        <f>'Phillips R'!R26</f>
        <v>10.074999999999999</v>
      </c>
      <c r="G42" s="291">
        <f>'Phillips R'!P29</f>
        <v>13</v>
      </c>
      <c r="H42" s="276" t="s">
        <v>99</v>
      </c>
      <c r="I42" s="203" t="s">
        <v>134</v>
      </c>
      <c r="K42" s="165"/>
      <c r="N42" s="175"/>
    </row>
    <row r="43" spans="2:14" ht="12.75" customHeight="1">
      <c r="B43" s="13" t="s">
        <v>58</v>
      </c>
      <c r="C43" s="202" t="s">
        <v>71</v>
      </c>
      <c r="D43" s="176">
        <f>'Reid A'!R25</f>
        <v>1005</v>
      </c>
      <c r="E43" s="278">
        <f>'Reid A'!R26</f>
        <v>53.85</v>
      </c>
      <c r="G43" s="291">
        <f>'Reid A'!P29</f>
        <v>62</v>
      </c>
      <c r="H43" s="276" t="s">
        <v>98</v>
      </c>
      <c r="I43" s="203" t="s">
        <v>134</v>
      </c>
      <c r="K43" s="165"/>
    </row>
    <row r="44" spans="2:14" ht="12.75" customHeight="1">
      <c r="B44" s="235" t="s">
        <v>166</v>
      </c>
      <c r="C44" s="5" t="s">
        <v>80</v>
      </c>
      <c r="D44" s="176">
        <f>'Rohan P'!R25</f>
        <v>410</v>
      </c>
      <c r="E44" s="278">
        <f>'Rohan P'!R26</f>
        <v>22.7</v>
      </c>
      <c r="G44" s="291">
        <f>'Rohan P'!P29</f>
        <v>34</v>
      </c>
      <c r="H44" s="276" t="s">
        <v>98</v>
      </c>
      <c r="I44" s="203" t="s">
        <v>134</v>
      </c>
      <c r="K44" s="165"/>
    </row>
    <row r="45" spans="2:14" ht="12.75" customHeight="1">
      <c r="B45" s="235" t="s">
        <v>145</v>
      </c>
      <c r="C45" s="5" t="s">
        <v>313</v>
      </c>
      <c r="D45" s="176">
        <f>'Ruus K'!R25</f>
        <v>6</v>
      </c>
      <c r="E45" s="278">
        <f>'Ruus K'!R26</f>
        <v>0.8</v>
      </c>
      <c r="G45" s="291">
        <f>'Ruus K'!P29</f>
        <v>2</v>
      </c>
      <c r="H45" s="276" t="s">
        <v>98</v>
      </c>
      <c r="I45" s="203"/>
      <c r="K45" s="165"/>
    </row>
    <row r="46" spans="2:14" ht="12.75" customHeight="1">
      <c r="B46" s="235" t="s">
        <v>62</v>
      </c>
      <c r="C46" s="5" t="s">
        <v>273</v>
      </c>
      <c r="D46" s="176">
        <f>'Sims D'!R25</f>
        <v>12</v>
      </c>
      <c r="E46" s="278">
        <f>'Sims D'!R26</f>
        <v>2</v>
      </c>
      <c r="G46" s="291">
        <f>'Sims D'!P29</f>
        <v>5</v>
      </c>
      <c r="H46" s="276" t="s">
        <v>98</v>
      </c>
      <c r="I46" s="203" t="s">
        <v>134</v>
      </c>
      <c r="K46" s="165"/>
    </row>
    <row r="47" spans="2:14" ht="12.75" customHeight="1">
      <c r="B47" s="235" t="s">
        <v>58</v>
      </c>
      <c r="C47" s="5" t="s">
        <v>118</v>
      </c>
      <c r="D47" s="176">
        <f>'Smith D'!R25</f>
        <v>3</v>
      </c>
      <c r="E47" s="278">
        <f>'Smith D'!R26</f>
        <v>0.4</v>
      </c>
      <c r="G47" s="291">
        <f>'Smith D'!P29</f>
        <v>1</v>
      </c>
      <c r="H47" s="276" t="s">
        <v>99</v>
      </c>
      <c r="I47" s="203" t="s">
        <v>134</v>
      </c>
      <c r="J47" s="212"/>
      <c r="K47" s="165"/>
    </row>
    <row r="48" spans="2:14" ht="12.75" customHeight="1">
      <c r="B48" s="13" t="s">
        <v>58</v>
      </c>
      <c r="C48" s="5" t="s">
        <v>130</v>
      </c>
      <c r="D48" s="176">
        <f>'Smyth A'!R25</f>
        <v>225</v>
      </c>
      <c r="E48" s="278">
        <f>'Smyth A'!R26</f>
        <v>11.5</v>
      </c>
      <c r="G48" s="291">
        <f>'Smyth A'!P29</f>
        <v>12</v>
      </c>
      <c r="H48" s="276" t="s">
        <v>98</v>
      </c>
      <c r="I48" s="241" t="s">
        <v>134</v>
      </c>
      <c r="J48" s="212"/>
      <c r="K48" s="165"/>
    </row>
    <row r="49" spans="1:12" ht="12.75" customHeight="1">
      <c r="B49" s="235" t="s">
        <v>150</v>
      </c>
      <c r="C49" s="5" t="s">
        <v>151</v>
      </c>
      <c r="D49" s="176">
        <f>'Stutsel G'!R25</f>
        <v>1005</v>
      </c>
      <c r="E49" s="278">
        <f>'Stutsel G'!R25</f>
        <v>1005</v>
      </c>
      <c r="G49" s="291">
        <f>'Stutsel G'!P29</f>
        <v>62</v>
      </c>
      <c r="H49" s="276" t="s">
        <v>99</v>
      </c>
      <c r="I49" s="241" t="s">
        <v>134</v>
      </c>
      <c r="J49" s="212"/>
      <c r="K49" s="165"/>
    </row>
    <row r="50" spans="1:12" ht="12.75" customHeight="1">
      <c r="B50" s="235" t="s">
        <v>145</v>
      </c>
      <c r="C50" s="5" t="s">
        <v>268</v>
      </c>
      <c r="D50" s="176">
        <f>'Van Deursen M'!R25</f>
        <v>70</v>
      </c>
      <c r="E50" s="278">
        <f>'Van Deursen M'!R26</f>
        <v>3.9</v>
      </c>
      <c r="G50" s="291">
        <f>'Van Deursen M'!P29</f>
        <v>6</v>
      </c>
      <c r="H50" s="276" t="s">
        <v>99</v>
      </c>
      <c r="I50" s="241"/>
      <c r="J50" s="212"/>
      <c r="K50" s="165"/>
    </row>
    <row r="51" spans="1:12" ht="12.75" customHeight="1">
      <c r="B51" s="13" t="s">
        <v>58</v>
      </c>
      <c r="C51" s="5" t="s">
        <v>72</v>
      </c>
      <c r="D51" s="176">
        <f>'Waddleton J'!R25</f>
        <v>276</v>
      </c>
      <c r="E51" s="278">
        <f>'Waddleton J'!R26</f>
        <v>13.65</v>
      </c>
      <c r="G51" s="291">
        <f>'Waddleton J'!P29</f>
        <v>15</v>
      </c>
      <c r="H51" s="276" t="s">
        <v>98</v>
      </c>
      <c r="I51" s="241" t="s">
        <v>134</v>
      </c>
      <c r="K51" s="165"/>
    </row>
    <row r="52" spans="1:12" ht="12.75" customHeight="1">
      <c r="B52" s="235" t="s">
        <v>145</v>
      </c>
      <c r="C52" s="5" t="s">
        <v>261</v>
      </c>
      <c r="D52" s="176">
        <f>'Whitten C'!R25</f>
        <v>5</v>
      </c>
      <c r="E52" s="278">
        <f>'Whitten C'!R26</f>
        <v>0.4</v>
      </c>
      <c r="G52" s="291">
        <f>'Whitten C'!P29</f>
        <v>1</v>
      </c>
      <c r="H52" s="276" t="s">
        <v>99</v>
      </c>
      <c r="I52" s="241"/>
      <c r="K52" s="165"/>
    </row>
    <row r="53" spans="1:12">
      <c r="B53" s="13"/>
      <c r="C53" s="5"/>
      <c r="D53" s="176"/>
      <c r="E53" s="278"/>
      <c r="F53" s="7"/>
      <c r="G53" s="291"/>
      <c r="H53" s="277"/>
      <c r="K53" s="165"/>
    </row>
    <row r="54" spans="1:12">
      <c r="A54" t="s">
        <v>4</v>
      </c>
      <c r="C54" t="s">
        <v>5</v>
      </c>
      <c r="D54" s="169">
        <f>SUM(D6:D53)</f>
        <v>12162</v>
      </c>
      <c r="E54" s="279">
        <f>SUM(E8:E53)</f>
        <v>1590.9250000000002</v>
      </c>
      <c r="F54" s="6"/>
      <c r="G54" s="291">
        <f>SUM(G8:G53)</f>
        <v>809</v>
      </c>
      <c r="H54" s="277"/>
      <c r="K54" s="291"/>
    </row>
    <row r="55" spans="1:12" ht="12" customHeight="1">
      <c r="D55" s="6"/>
      <c r="E55" s="8"/>
      <c r="F55" s="6"/>
      <c r="G55" s="292"/>
      <c r="H55" s="277"/>
    </row>
    <row r="56" spans="1:12">
      <c r="B56" s="141" t="s">
        <v>65</v>
      </c>
      <c r="K56" s="140"/>
      <c r="L56" t="s">
        <v>4</v>
      </c>
    </row>
    <row r="57" spans="1:12">
      <c r="K57" s="140"/>
    </row>
    <row r="58" spans="1:12">
      <c r="K58" s="140"/>
    </row>
    <row r="59" spans="1:12" ht="12" customHeight="1">
      <c r="K59" s="140"/>
    </row>
    <row r="60" spans="1:12">
      <c r="C60" t="s">
        <v>97</v>
      </c>
      <c r="D60" s="6">
        <f>SUMIF(H8:H53,"M",D8:D53)</f>
        <v>1610</v>
      </c>
      <c r="K60" s="140"/>
    </row>
    <row r="61" spans="1:12">
      <c r="C61" t="s">
        <v>100</v>
      </c>
      <c r="D61" s="6">
        <f>SUMIF(H6:H54,"F",D6:D54)</f>
        <v>10552</v>
      </c>
      <c r="E61" s="6"/>
      <c r="K61" s="140"/>
    </row>
    <row r="62" spans="1:12">
      <c r="K62" s="140"/>
    </row>
    <row r="63" spans="1:12" ht="12" customHeight="1"/>
    <row r="64" spans="1:12">
      <c r="C64" t="s">
        <v>108</v>
      </c>
      <c r="D64" s="6">
        <f>COUNTIF(H8:H68,"M")</f>
        <v>13</v>
      </c>
    </row>
    <row r="65" spans="3:4">
      <c r="C65" t="s">
        <v>109</v>
      </c>
      <c r="D65" s="6">
        <f>COUNTIF(H7:H53,"F")</f>
        <v>33</v>
      </c>
    </row>
    <row r="66" spans="3:4">
      <c r="D66" s="6"/>
    </row>
    <row r="67" spans="3:4">
      <c r="C67" s="231" t="s">
        <v>131</v>
      </c>
      <c r="D67" s="6">
        <f>SUM(D64:D66)</f>
        <v>46</v>
      </c>
    </row>
    <row r="97" spans="12:12">
      <c r="L97" s="174" t="s">
        <v>96</v>
      </c>
    </row>
  </sheetData>
  <mergeCells count="3">
    <mergeCell ref="B2:I2"/>
    <mergeCell ref="B3:I3"/>
    <mergeCell ref="J2:J3"/>
  </mergeCells>
  <phoneticPr fontId="3" type="noConversion"/>
  <hyperlinks>
    <hyperlink ref="C8" location="'Alexander C'!A1" display="Alexander, Catherine"/>
    <hyperlink ref="C51" location="'Waddleton J'!A1" display="Waddleton, Jane"/>
    <hyperlink ref="C43" location="'Reid A'!A1" display="Reid, Ann"/>
    <hyperlink ref="C13" location="'Castles M'!A1" display="Castles, Maria"/>
    <hyperlink ref="C44" location="'Rohan P'!A1" display="Rohan, Pauline"/>
    <hyperlink ref="C33" location="'Madsen K'!A1" display="Madsen Kirsten"/>
    <hyperlink ref="C42" location="'Phillips R'!A1" display="Phillips, Richard "/>
    <hyperlink ref="C47" location="'Smith D'!A1" display="Smith, Don"/>
    <hyperlink ref="C11" location="'Campbell D'!A1" display="Campbell, Donna"/>
    <hyperlink ref="C31" location="'Lane K'!A1" display="Lane, Kylie"/>
    <hyperlink ref="C28" location="'Kennedy K'!A1" display="Kennedy, Kristine"/>
    <hyperlink ref="C23" location="'Gourley G'!A1" display="Gourley, Greg "/>
    <hyperlink ref="C32" location="'Leary C'!A1" display="Leary,Chris"/>
    <hyperlink ref="C48" location="'Smyth A'!A1" display="Smyth, Anne "/>
    <hyperlink ref="C40" location="'Peters L'!A1" display="Peters, Leisl"/>
    <hyperlink ref="C49" location="'Stutsel G'!A1" display="Stutsel, Gary"/>
    <hyperlink ref="C34" location="'McGowan A'!A1" display="McGowan, Atsuko"/>
    <hyperlink ref="C17" location="'De Lorenzo L'!A1" display="De Lorenzo, Lesley"/>
    <hyperlink ref="C19" location="'Dunn B'!A1" display="Dunn, Bex"/>
    <hyperlink ref="C30" location="'Knight A'!A1" display="Knight, Andrew"/>
    <hyperlink ref="C27" location="'Kaye C'!A1" display="Kaye, Cecelia"/>
    <hyperlink ref="C39" location="'Needham L'!A1" display="Needham, Liz"/>
    <hyperlink ref="C35" location="'Merenda E'!A1" display="Merenda, Elizabeth"/>
    <hyperlink ref="C20" location="'Gourley G'!A1" display="Andreas Falkenau"/>
    <hyperlink ref="C14" location="'Collins D'!A1" display="Collins, Darryl"/>
    <hyperlink ref="C15" location="'Collins E'!A1" display="Collins, Ellen"/>
    <hyperlink ref="C7" location="'Ahearn J'!A1" display="Ahearn, Janelle"/>
    <hyperlink ref="C16" location="'Dando N'!A1" display="Dando, Nick"/>
    <hyperlink ref="C12" location="'Carroll J'!A1" display="Carroll, Jann"/>
    <hyperlink ref="C26" location="'Jesiolowski L'!A1" display="Jesiolowski, Lucy"/>
    <hyperlink ref="C21" location="'Foster P'!A1" display="Foster, Phillip"/>
    <hyperlink ref="C22" location="'Frogatt J'!A1" display="Frogatt, Josh"/>
    <hyperlink ref="C52" location="'Whitten C'!A1" display="Whitten, Cameron"/>
    <hyperlink ref="C24" location="'Gunning S'!A1" display="Gunning Suzie"/>
    <hyperlink ref="C37" location="'Murphy G'!A1" display="Murphy, Georgia"/>
    <hyperlink ref="C50" location="'Van Deursen M'!A1" display="Van Deursen Mark"/>
    <hyperlink ref="C29" location="'Kennedy M'!A1" display="Kennedy, Michael"/>
    <hyperlink ref="C46" location="'Sims D'!A1" display="Sims. Donna"/>
    <hyperlink ref="C38" location="'Murphy K'!A1" display="Kate Murphy"/>
    <hyperlink ref="C45" location="'Ruus K'!A1" display="Ruus, Kristi"/>
    <hyperlink ref="C10" location="'Burgess K'!A1" display="Burgess, Katrina"/>
    <hyperlink ref="C9" location="'Bredell B'!A1" display="Bredell, Belinda"/>
    <hyperlink ref="C41" location="'Phillips K'!A1" display="Phillips, Katrina"/>
    <hyperlink ref="C18" location="'Droop J'!A1" display="Droop, Jeanette"/>
    <hyperlink ref="C25" location="'Harris A'!A1" display="Harris, Amy"/>
    <hyperlink ref="C36" location="'Mummery C'!A1" display="Mummery, Chris"/>
  </hyperlinks>
  <pageMargins left="0.74803149606299213" right="0.74803149606299213" top="0.47244094488188981" bottom="0.47244094488188981" header="0.39370078740157483" footer="0.39370078740157483"/>
  <pageSetup paperSize="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C10" sqref="C10:C12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258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250</v>
      </c>
      <c r="C10" s="155">
        <v>61100</v>
      </c>
      <c r="D10" s="129" t="s">
        <v>128</v>
      </c>
      <c r="E10" s="109">
        <v>5</v>
      </c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 t="s">
        <v>311</v>
      </c>
      <c r="C11" s="155">
        <v>60521</v>
      </c>
      <c r="D11" s="129" t="s">
        <v>128</v>
      </c>
      <c r="E11" s="109">
        <v>5</v>
      </c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 t="s">
        <v>349</v>
      </c>
      <c r="C12" s="155">
        <v>60961</v>
      </c>
      <c r="D12" s="129" t="s">
        <v>128</v>
      </c>
      <c r="E12" s="109">
        <v>5</v>
      </c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112"/>
      <c r="C15" s="113">
        <f>400*(COUNTA(C10:C14))</f>
        <v>1200</v>
      </c>
      <c r="D15" s="204">
        <f>COUNTA(D10:D14)</f>
        <v>3</v>
      </c>
      <c r="E15" s="109">
        <f>SUM(E10:E14)</f>
        <v>15</v>
      </c>
      <c r="F15" s="247"/>
      <c r="G15" s="113">
        <f>400*(COUNTA(G10:G14))</f>
        <v>0</v>
      </c>
      <c r="H15" s="255">
        <f>COUNTA(H10:H14)</f>
        <v>0</v>
      </c>
      <c r="I15" s="256"/>
      <c r="J15" s="247"/>
      <c r="K15" s="113">
        <f>400*(COUNTA(K10:K14))</f>
        <v>0</v>
      </c>
      <c r="L15" s="255">
        <f>COUNTA(L10:L14)</f>
        <v>0</v>
      </c>
      <c r="M15" s="256"/>
      <c r="N15" s="247"/>
      <c r="O15" s="113">
        <f>400*(COUNTA(O10:O14))</f>
        <v>0</v>
      </c>
      <c r="P15" s="255">
        <f>COUNTA(P10:P14)</f>
        <v>0</v>
      </c>
      <c r="Q15" s="256">
        <f>SUM(Q10:Q14)</f>
        <v>0</v>
      </c>
      <c r="R15" s="247"/>
      <c r="S15" s="113">
        <f>400*(COUNTA(S10:S14))</f>
        <v>0</v>
      </c>
      <c r="T15" s="255">
        <f>COUNTA(T10:T14)</f>
        <v>0</v>
      </c>
      <c r="U15" s="246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119"/>
      <c r="C22" s="113">
        <f>800*(COUNTA(C17:C21))</f>
        <v>0</v>
      </c>
      <c r="D22" s="205">
        <f>COUNTA(D17:D21)</f>
        <v>0</v>
      </c>
      <c r="E22" s="116">
        <f>SUM(E17:E21)</f>
        <v>0</v>
      </c>
      <c r="F22" s="119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246"/>
      <c r="K22" s="113">
        <f>800*(COUNTA(K17:K21))</f>
        <v>0</v>
      </c>
      <c r="L22" s="248">
        <f>COUNTA(L17:L21)</f>
        <v>0</v>
      </c>
      <c r="M22" s="246">
        <f>SUM(M17:M21)</f>
        <v>0</v>
      </c>
      <c r="N22" s="246"/>
      <c r="O22" s="113">
        <f>800*(COUNTA(O17:O21))</f>
        <v>0</v>
      </c>
      <c r="P22" s="248">
        <f>COUNTA(P17:P21)</f>
        <v>0</v>
      </c>
      <c r="Q22" s="246">
        <f>SUM(Q17:Q21)</f>
        <v>0</v>
      </c>
      <c r="R22" s="246"/>
      <c r="S22" s="113">
        <f>800*(COUNTA(S17:S21))</f>
        <v>0</v>
      </c>
      <c r="T22" s="248">
        <f>COUNTA(T17:T21)</f>
        <v>0</v>
      </c>
      <c r="U22" s="24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1.2</v>
      </c>
      <c r="S26" s="128"/>
      <c r="T26" s="127" t="s">
        <v>4</v>
      </c>
    </row>
    <row r="27" spans="1:21" ht="21.75" customHeight="1">
      <c r="A27" s="106" t="s">
        <v>32</v>
      </c>
      <c r="B27" s="107"/>
      <c r="C27" s="160"/>
      <c r="D27" s="162"/>
      <c r="E27" s="109"/>
      <c r="F27" s="107"/>
      <c r="G27" s="160"/>
      <c r="H27" s="222"/>
      <c r="I27" s="109"/>
      <c r="J27" s="107"/>
      <c r="K27" s="160"/>
      <c r="L27" s="107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07"/>
      <c r="C28" s="133"/>
      <c r="D28" s="129"/>
      <c r="E28" s="109"/>
      <c r="F28" s="107"/>
      <c r="G28" s="133"/>
      <c r="H28" s="133"/>
      <c r="I28" s="109"/>
      <c r="J28" s="107"/>
      <c r="K28" s="133"/>
      <c r="L28" s="107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07"/>
      <c r="C29" s="133"/>
      <c r="D29" s="130"/>
      <c r="E29" s="109"/>
      <c r="F29" s="107"/>
      <c r="G29" s="133"/>
      <c r="H29" s="133"/>
      <c r="I29" s="109"/>
      <c r="J29" s="107"/>
      <c r="K29" s="133"/>
      <c r="L29" s="107"/>
      <c r="M29" s="109"/>
      <c r="N29" s="134"/>
      <c r="P29" s="206">
        <f>SUM(D15+H15+L15+P15+T15+D22+H22+L22+P22+T22+D31+H31+L31)</f>
        <v>3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07"/>
      <c r="C30" s="133"/>
      <c r="D30" s="130"/>
      <c r="E30" s="109"/>
      <c r="F30" s="107"/>
      <c r="G30" s="133"/>
      <c r="H30" s="161"/>
      <c r="I30" s="109"/>
      <c r="J30" s="107"/>
      <c r="K30" s="133"/>
      <c r="L30" s="107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0</v>
      </c>
      <c r="H31" s="205">
        <f>COUNTA(H27:H30)</f>
        <v>0</v>
      </c>
      <c r="I31" s="137">
        <f>SUM(I27:I30)</f>
        <v>0</v>
      </c>
      <c r="J31" s="129"/>
      <c r="K31" s="113">
        <f>SUM(K30+K29+K28+(IF(COUNTBLANK(K27),0,1500)))</f>
        <v>0</v>
      </c>
      <c r="L31" s="205">
        <f>COUNTA(L27:L30)</f>
        <v>0</v>
      </c>
      <c r="M31" s="137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workbookViewId="0">
      <selection activeCell="C10" sqref="C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125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227</v>
      </c>
      <c r="C10" s="155">
        <v>74191</v>
      </c>
      <c r="D10" s="129" t="s">
        <v>128</v>
      </c>
      <c r="E10" s="109">
        <v>5</v>
      </c>
      <c r="F10" s="130"/>
      <c r="G10" s="159"/>
      <c r="H10" s="129"/>
      <c r="I10" s="109"/>
      <c r="J10" s="130" t="s">
        <v>241</v>
      </c>
      <c r="K10" s="156">
        <v>82878</v>
      </c>
      <c r="L10" s="129" t="s">
        <v>128</v>
      </c>
      <c r="M10" s="109">
        <v>5</v>
      </c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400</v>
      </c>
      <c r="D15" s="251">
        <f>COUNTA(D10:D14)</f>
        <v>1</v>
      </c>
      <c r="E15" s="109">
        <f>SUM(E10:E14)</f>
        <v>5</v>
      </c>
      <c r="F15" s="250"/>
      <c r="G15" s="113">
        <f>400*(COUNTA(G10:G14))</f>
        <v>0</v>
      </c>
      <c r="H15" s="251">
        <f>COUNTA(H10:H14)</f>
        <v>0</v>
      </c>
      <c r="I15" s="109">
        <f>SUM(I10:I14)</f>
        <v>0</v>
      </c>
      <c r="J15" s="250"/>
      <c r="K15" s="113">
        <f>400*(COUNTA(K10:K14))</f>
        <v>400</v>
      </c>
      <c r="L15" s="251">
        <f>COUNTA(L10:L14)</f>
        <v>1</v>
      </c>
      <c r="M15" s="109">
        <f>SUM(M10:M14)</f>
        <v>5</v>
      </c>
      <c r="N15" s="250"/>
      <c r="O15" s="113">
        <f>400*(COUNTA(O10:O14))</f>
        <v>0</v>
      </c>
      <c r="P15" s="251">
        <f>COUNTA(P10:P14)</f>
        <v>0</v>
      </c>
      <c r="Q15" s="109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109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260" t="s">
        <v>28</v>
      </c>
      <c r="B17" s="130"/>
      <c r="C17" s="159"/>
      <c r="D17" s="129"/>
      <c r="E17" s="109"/>
      <c r="F17" s="130" t="s">
        <v>241</v>
      </c>
      <c r="G17" s="155">
        <v>145491</v>
      </c>
      <c r="H17" s="129" t="s">
        <v>128</v>
      </c>
      <c r="I17" s="109">
        <v>10</v>
      </c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260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260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260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260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26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800</v>
      </c>
      <c r="H22" s="253"/>
      <c r="I22" s="109">
        <f>SUM(I17:I21)</f>
        <v>10</v>
      </c>
      <c r="J22" s="252"/>
      <c r="K22" s="113"/>
      <c r="L22" s="253"/>
      <c r="M22" s="258"/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100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4.6749999999999998</v>
      </c>
      <c r="S26" s="128"/>
      <c r="T26" s="127" t="s">
        <v>4</v>
      </c>
    </row>
    <row r="27" spans="1:21" ht="21.75" customHeight="1">
      <c r="A27" s="106" t="s">
        <v>32</v>
      </c>
      <c r="B27" s="107"/>
      <c r="C27" s="218"/>
      <c r="D27" s="129"/>
      <c r="E27" s="217"/>
      <c r="F27" s="130" t="s">
        <v>240</v>
      </c>
      <c r="G27" s="156">
        <v>284434</v>
      </c>
      <c r="H27" s="110" t="s">
        <v>128</v>
      </c>
      <c r="I27" s="109">
        <v>40</v>
      </c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07"/>
      <c r="C28" s="133"/>
      <c r="D28" s="129"/>
      <c r="E28" s="109"/>
      <c r="F28" s="130" t="s">
        <v>242</v>
      </c>
      <c r="G28" s="133">
        <v>1575</v>
      </c>
      <c r="H28" s="133" t="s">
        <v>128</v>
      </c>
      <c r="I28" s="109">
        <v>40</v>
      </c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07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4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07"/>
      <c r="C30" s="133"/>
      <c r="D30" s="163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3075</v>
      </c>
      <c r="H31" s="253">
        <f>COUNTA(H27:H30)</f>
        <v>2</v>
      </c>
      <c r="I31" s="109">
        <f>SUM(I27:I30)</f>
        <v>80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C12" sqref="C12:C14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262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250</v>
      </c>
      <c r="C10" s="155">
        <v>70207</v>
      </c>
      <c r="D10" s="129" t="s">
        <v>128</v>
      </c>
      <c r="E10" s="109">
        <v>5</v>
      </c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 t="s">
        <v>280</v>
      </c>
      <c r="C11" s="155">
        <v>65522</v>
      </c>
      <c r="D11" s="129" t="s">
        <v>128</v>
      </c>
      <c r="E11" s="109">
        <v>5</v>
      </c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 t="s">
        <v>370</v>
      </c>
      <c r="C12" s="155">
        <v>64738</v>
      </c>
      <c r="D12" s="129" t="s">
        <v>128</v>
      </c>
      <c r="E12" s="109">
        <v>5</v>
      </c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5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5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1200</v>
      </c>
      <c r="D15" s="251">
        <f>COUNTA(D10:D14)</f>
        <v>3</v>
      </c>
      <c r="E15" s="217">
        <f>SUM(E10:E14)</f>
        <v>15</v>
      </c>
      <c r="F15" s="250"/>
      <c r="G15" s="113">
        <f>400*(COUNTA(G10:G14))</f>
        <v>0</v>
      </c>
      <c r="H15" s="251">
        <f>COUNTA(H10:H14)</f>
        <v>0</v>
      </c>
      <c r="I15" s="257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257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1.2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3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sqref="A1:E5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376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370</v>
      </c>
      <c r="C10" s="155">
        <v>65492</v>
      </c>
      <c r="D10" s="129" t="s">
        <v>128</v>
      </c>
      <c r="E10" s="109">
        <v>3</v>
      </c>
      <c r="F10" s="130"/>
      <c r="G10" s="155"/>
      <c r="H10" s="129"/>
      <c r="I10" s="109"/>
      <c r="J10" s="130"/>
      <c r="K10" s="156"/>
      <c r="L10" s="129"/>
      <c r="M10" s="109"/>
      <c r="N10" s="130"/>
      <c r="O10" s="156"/>
      <c r="P10" s="129"/>
      <c r="Q10" s="109"/>
      <c r="R10" s="130"/>
      <c r="S10" s="156"/>
      <c r="T10" s="129"/>
      <c r="U10" s="109"/>
    </row>
    <row r="11" spans="1:21" ht="21.75" customHeight="1">
      <c r="A11" s="106" t="s">
        <v>27</v>
      </c>
      <c r="B11" s="130"/>
      <c r="C11" s="155"/>
      <c r="D11" s="129"/>
      <c r="E11" s="109"/>
      <c r="F11" s="130"/>
      <c r="G11" s="155"/>
      <c r="H11" s="129"/>
      <c r="I11" s="109"/>
      <c r="J11" s="130"/>
      <c r="K11" s="156"/>
      <c r="L11" s="129"/>
      <c r="M11" s="109"/>
      <c r="N11" s="130"/>
      <c r="O11" s="156"/>
      <c r="P11" s="129"/>
      <c r="Q11" s="109"/>
      <c r="R11" s="130"/>
      <c r="S11" s="156"/>
      <c r="T11" s="129"/>
      <c r="U11" s="109"/>
    </row>
    <row r="12" spans="1:21" ht="21.75" customHeight="1">
      <c r="A12" s="106" t="s">
        <v>27</v>
      </c>
      <c r="B12" s="130"/>
      <c r="C12" s="155"/>
      <c r="D12" s="129"/>
      <c r="E12" s="109"/>
      <c r="F12" s="130"/>
      <c r="G12" s="155"/>
      <c r="H12" s="129"/>
      <c r="I12" s="109"/>
      <c r="J12" s="130"/>
      <c r="K12" s="156"/>
      <c r="L12" s="129"/>
      <c r="M12" s="109"/>
      <c r="N12" s="130"/>
      <c r="O12" s="156"/>
      <c r="P12" s="129"/>
      <c r="Q12" s="109"/>
      <c r="R12" s="130"/>
      <c r="S12" s="156"/>
      <c r="T12" s="129"/>
      <c r="U12" s="109"/>
    </row>
    <row r="13" spans="1:21" ht="21.75" customHeight="1">
      <c r="A13" s="106" t="s">
        <v>27</v>
      </c>
      <c r="B13" s="130"/>
      <c r="C13" s="155"/>
      <c r="D13" s="129"/>
      <c r="E13" s="109"/>
      <c r="F13" s="130"/>
      <c r="G13" s="155"/>
      <c r="H13" s="129"/>
      <c r="I13" s="109"/>
      <c r="J13" s="130"/>
      <c r="K13" s="156"/>
      <c r="L13" s="129"/>
      <c r="M13" s="109"/>
      <c r="N13" s="130"/>
      <c r="O13" s="156"/>
      <c r="P13" s="129"/>
      <c r="Q13" s="109"/>
      <c r="R13" s="130"/>
      <c r="S13" s="156"/>
      <c r="T13" s="129"/>
      <c r="U13" s="109"/>
    </row>
    <row r="14" spans="1:21" ht="21.75" customHeight="1">
      <c r="A14" s="106" t="s">
        <v>27</v>
      </c>
      <c r="B14" s="130"/>
      <c r="C14" s="155"/>
      <c r="D14" s="129"/>
      <c r="E14" s="109"/>
      <c r="F14" s="130"/>
      <c r="G14" s="155"/>
      <c r="H14" s="129"/>
      <c r="I14" s="109"/>
      <c r="J14" s="130"/>
      <c r="K14" s="156"/>
      <c r="L14" s="129"/>
      <c r="M14" s="109"/>
      <c r="N14" s="130"/>
      <c r="O14" s="156"/>
      <c r="P14" s="129"/>
      <c r="Q14" s="109"/>
      <c r="R14" s="130"/>
      <c r="S14" s="156"/>
      <c r="T14" s="129"/>
      <c r="U14" s="109"/>
    </row>
    <row r="15" spans="1:21" ht="21.75" customHeight="1">
      <c r="A15" s="111" t="s">
        <v>77</v>
      </c>
      <c r="B15" s="249"/>
      <c r="C15" s="155"/>
      <c r="D15" s="251">
        <f>COUNTA(D10:D14)</f>
        <v>1</v>
      </c>
      <c r="E15" s="257">
        <f>SUM(E10:E14)</f>
        <v>3</v>
      </c>
      <c r="F15" s="250"/>
      <c r="G15" s="113">
        <f>400*(COUNTA(G10:G14))</f>
        <v>0</v>
      </c>
      <c r="H15" s="251">
        <f>COUNTA(H10:H14)</f>
        <v>0</v>
      </c>
      <c r="I15" s="257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257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3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0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I15" sqref="I15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254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250</v>
      </c>
      <c r="C10" s="155">
        <v>83204</v>
      </c>
      <c r="D10" s="129" t="s">
        <v>128</v>
      </c>
      <c r="E10" s="109">
        <v>5</v>
      </c>
      <c r="F10" s="130" t="s">
        <v>370</v>
      </c>
      <c r="G10" s="155">
        <v>121084</v>
      </c>
      <c r="H10" s="129" t="s">
        <v>128</v>
      </c>
      <c r="I10" s="109">
        <v>3</v>
      </c>
      <c r="J10" s="130"/>
      <c r="K10" s="160"/>
      <c r="L10" s="129"/>
      <c r="M10" s="109"/>
      <c r="N10" s="130"/>
      <c r="O10" s="160"/>
      <c r="P10" s="129"/>
      <c r="Q10" s="109"/>
      <c r="R10" s="107"/>
      <c r="S10" s="160"/>
      <c r="T10" s="108"/>
      <c r="U10" s="109"/>
    </row>
    <row r="11" spans="1:21" ht="21.75" customHeight="1">
      <c r="A11" s="106" t="s">
        <v>27</v>
      </c>
      <c r="B11" s="130" t="s">
        <v>311</v>
      </c>
      <c r="C11" s="155">
        <v>85496</v>
      </c>
      <c r="D11" s="108" t="s">
        <v>128</v>
      </c>
      <c r="E11" s="109">
        <v>3</v>
      </c>
      <c r="F11" s="130"/>
      <c r="G11" s="155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07"/>
      <c r="S11" s="160"/>
      <c r="T11" s="108"/>
      <c r="U11" s="109"/>
    </row>
    <row r="12" spans="1:21" ht="21.75" customHeight="1">
      <c r="A12" s="106" t="s">
        <v>27</v>
      </c>
      <c r="B12" s="130" t="s">
        <v>370</v>
      </c>
      <c r="C12" s="155">
        <v>81696</v>
      </c>
      <c r="D12" s="108" t="s">
        <v>251</v>
      </c>
      <c r="E12" s="109">
        <v>5</v>
      </c>
      <c r="F12" s="130"/>
      <c r="G12" s="155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07"/>
      <c r="S12" s="160"/>
      <c r="T12" s="108"/>
      <c r="U12" s="109"/>
    </row>
    <row r="13" spans="1:21" ht="21.75" customHeight="1">
      <c r="A13" s="106" t="s">
        <v>27</v>
      </c>
      <c r="B13" s="130"/>
      <c r="C13" s="155"/>
      <c r="D13" s="108"/>
      <c r="E13" s="109"/>
      <c r="F13" s="130"/>
      <c r="G13" s="155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07"/>
      <c r="S13" s="160"/>
      <c r="T13" s="108"/>
      <c r="U13" s="109"/>
    </row>
    <row r="14" spans="1:21" ht="21.75" customHeight="1">
      <c r="A14" s="106" t="s">
        <v>27</v>
      </c>
      <c r="B14" s="130"/>
      <c r="C14" s="155"/>
      <c r="D14" s="108"/>
      <c r="E14" s="109"/>
      <c r="F14" s="130"/>
      <c r="G14" s="155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07"/>
      <c r="S14" s="160"/>
      <c r="T14" s="108"/>
      <c r="U14" s="109"/>
    </row>
    <row r="15" spans="1:21" ht="21.75" customHeight="1">
      <c r="A15" s="111" t="s">
        <v>77</v>
      </c>
      <c r="B15" s="254"/>
      <c r="C15" s="113">
        <f>400*(COUNTA(C10:C14))</f>
        <v>1200</v>
      </c>
      <c r="D15" s="204">
        <f>COUNTA(D10:D14)</f>
        <v>3</v>
      </c>
      <c r="E15" s="217">
        <f>SUM(E10:E14)</f>
        <v>13</v>
      </c>
      <c r="F15" s="247"/>
      <c r="G15" s="113">
        <f>400*(COUNTA(G10:G14))</f>
        <v>400</v>
      </c>
      <c r="H15" s="255">
        <f>COUNTA(H10:H14)</f>
        <v>1</v>
      </c>
      <c r="I15" s="217">
        <f>SUM(I10:I14)</f>
        <v>3</v>
      </c>
      <c r="J15" s="247"/>
      <c r="K15" s="113">
        <f>400*(COUNTA(K10:K14))</f>
        <v>0</v>
      </c>
      <c r="L15" s="255">
        <f>COUNTA(L10:L14)</f>
        <v>0</v>
      </c>
      <c r="M15" s="256"/>
      <c r="N15" s="247"/>
      <c r="O15" s="113">
        <f>400*(COUNTA(O10:O14))</f>
        <v>0</v>
      </c>
      <c r="P15" s="255">
        <f>COUNTA(P10:P14)</f>
        <v>0</v>
      </c>
      <c r="Q15" s="256">
        <f>SUM(Q10:Q14)</f>
        <v>0</v>
      </c>
      <c r="R15" s="115"/>
      <c r="S15" s="113">
        <f>400*(COUNTA(S10:S14))</f>
        <v>0</v>
      </c>
      <c r="T15" s="204">
        <f>COUNTA(T10:T14)</f>
        <v>0</v>
      </c>
      <c r="U15" s="116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07"/>
      <c r="C17" s="159"/>
      <c r="D17" s="108"/>
      <c r="E17" s="109"/>
      <c r="F17" s="107"/>
      <c r="G17" s="159"/>
      <c r="H17" s="108"/>
      <c r="I17" s="109"/>
      <c r="J17" s="107"/>
      <c r="K17" s="159"/>
      <c r="L17" s="108"/>
      <c r="M17" s="109"/>
      <c r="N17" s="107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107"/>
      <c r="C18" s="159"/>
      <c r="D18" s="108"/>
      <c r="E18" s="109"/>
      <c r="F18" s="107"/>
      <c r="G18" s="159"/>
      <c r="H18" s="108"/>
      <c r="I18" s="109"/>
      <c r="J18" s="107"/>
      <c r="K18" s="159"/>
      <c r="L18" s="108"/>
      <c r="M18" s="109"/>
      <c r="N18" s="107"/>
      <c r="O18" s="159"/>
      <c r="P18" s="108"/>
      <c r="Q18" s="109"/>
      <c r="R18" s="107"/>
      <c r="S18" s="159"/>
      <c r="T18" s="108"/>
      <c r="U18" s="109"/>
    </row>
    <row r="19" spans="1:21" ht="21.75" customHeight="1">
      <c r="A19" s="117" t="s">
        <v>28</v>
      </c>
      <c r="B19" s="107"/>
      <c r="C19" s="159"/>
      <c r="D19" s="108"/>
      <c r="E19" s="109"/>
      <c r="F19" s="107"/>
      <c r="G19" s="159"/>
      <c r="H19" s="108"/>
      <c r="I19" s="109"/>
      <c r="J19" s="107"/>
      <c r="K19" s="159"/>
      <c r="L19" s="108"/>
      <c r="M19" s="109"/>
      <c r="N19" s="107"/>
      <c r="O19" s="159"/>
      <c r="P19" s="108"/>
      <c r="Q19" s="109"/>
      <c r="R19" s="107"/>
      <c r="S19" s="159"/>
      <c r="T19" s="108"/>
      <c r="U19" s="109"/>
    </row>
    <row r="20" spans="1:21" ht="21.75" customHeight="1">
      <c r="A20" s="117" t="s">
        <v>28</v>
      </c>
      <c r="B20" s="107"/>
      <c r="C20" s="159"/>
      <c r="D20" s="108"/>
      <c r="E20" s="109"/>
      <c r="F20" s="107"/>
      <c r="G20" s="159"/>
      <c r="H20" s="108"/>
      <c r="I20" s="109"/>
      <c r="J20" s="107"/>
      <c r="K20" s="159"/>
      <c r="L20" s="108"/>
      <c r="M20" s="109"/>
      <c r="N20" s="107"/>
      <c r="O20" s="159"/>
      <c r="P20" s="108"/>
      <c r="Q20" s="109"/>
      <c r="R20" s="107"/>
      <c r="S20" s="159"/>
      <c r="T20" s="108"/>
      <c r="U20" s="109"/>
    </row>
    <row r="21" spans="1:21" ht="21.75" customHeight="1">
      <c r="A21" s="117" t="s">
        <v>28</v>
      </c>
      <c r="B21" s="107"/>
      <c r="C21" s="159"/>
      <c r="D21" s="108"/>
      <c r="E21" s="109"/>
      <c r="F21" s="107"/>
      <c r="G21" s="159"/>
      <c r="H21" s="108"/>
      <c r="I21" s="109"/>
      <c r="J21" s="107"/>
      <c r="K21" s="159"/>
      <c r="L21" s="108"/>
      <c r="M21" s="109"/>
      <c r="N21" s="107"/>
      <c r="O21" s="159"/>
      <c r="P21" s="108"/>
      <c r="Q21" s="109"/>
      <c r="R21" s="107"/>
      <c r="S21" s="159"/>
      <c r="T21" s="108"/>
      <c r="U21" s="109"/>
    </row>
    <row r="22" spans="1:21" ht="21.75" customHeight="1">
      <c r="A22" s="111" t="s">
        <v>77</v>
      </c>
      <c r="B22" s="119"/>
      <c r="C22" s="113">
        <f>800*(COUNTA(C17:C21))</f>
        <v>0</v>
      </c>
      <c r="D22" s="205">
        <f>COUNTA(D17:D21)</f>
        <v>0</v>
      </c>
      <c r="E22" s="116">
        <f>SUM(E17:E21)</f>
        <v>0</v>
      </c>
      <c r="F22" s="119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119"/>
      <c r="K22" s="113">
        <f>800*(COUNTA(K17:K21))</f>
        <v>0</v>
      </c>
      <c r="L22" s="205">
        <f>COUNTA(L17:L21)</f>
        <v>0</v>
      </c>
      <c r="M22" s="116">
        <f>SUM(M17:M21)</f>
        <v>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16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1.6</v>
      </c>
      <c r="S26" s="128"/>
      <c r="T26" s="127" t="s">
        <v>4</v>
      </c>
    </row>
    <row r="27" spans="1:21" ht="21.75" customHeight="1">
      <c r="A27" s="106" t="s">
        <v>32</v>
      </c>
      <c r="B27" s="107"/>
      <c r="C27" s="160"/>
      <c r="D27" s="162"/>
      <c r="E27" s="109"/>
      <c r="F27" s="107"/>
      <c r="G27" s="160"/>
      <c r="H27" s="222"/>
      <c r="I27" s="109"/>
      <c r="J27" s="107"/>
      <c r="K27" s="160"/>
      <c r="L27" s="107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07"/>
      <c r="C28" s="133"/>
      <c r="D28" s="129"/>
      <c r="E28" s="109"/>
      <c r="F28" s="107"/>
      <c r="G28" s="133"/>
      <c r="H28" s="133"/>
      <c r="I28" s="109"/>
      <c r="J28" s="107"/>
      <c r="K28" s="133"/>
      <c r="L28" s="107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07"/>
      <c r="C29" s="133"/>
      <c r="D29" s="130"/>
      <c r="E29" s="109"/>
      <c r="F29" s="107"/>
      <c r="G29" s="133"/>
      <c r="H29" s="133"/>
      <c r="I29" s="109"/>
      <c r="J29" s="107"/>
      <c r="K29" s="133"/>
      <c r="L29" s="107"/>
      <c r="M29" s="109"/>
      <c r="N29" s="134"/>
      <c r="P29" s="206">
        <f>SUM(D15+H15+L15+P15+T15+D22+H22+L22+P22+T22+D31+H31+L31)</f>
        <v>4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07"/>
      <c r="C30" s="133"/>
      <c r="D30" s="130"/>
      <c r="E30" s="109"/>
      <c r="F30" s="107"/>
      <c r="G30" s="133"/>
      <c r="H30" s="161"/>
      <c r="I30" s="109"/>
      <c r="J30" s="107"/>
      <c r="K30" s="133"/>
      <c r="L30" s="107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0</v>
      </c>
      <c r="H31" s="205">
        <f>COUNTA(H27:H30)</f>
        <v>0</v>
      </c>
      <c r="I31" s="137">
        <f>SUM(I27:I30)</f>
        <v>0</v>
      </c>
      <c r="J31" s="129"/>
      <c r="K31" s="113">
        <f>SUM(K30+K29+K28+(IF(COUNTBLANK(K27),0,1500)))</f>
        <v>0</v>
      </c>
      <c r="L31" s="205">
        <f>COUNTA(L27:L30)</f>
        <v>0</v>
      </c>
      <c r="M31" s="137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workbookViewId="0">
      <selection activeCell="F30" sqref="F3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78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4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177</v>
      </c>
      <c r="C10" s="155">
        <v>90525</v>
      </c>
      <c r="D10" s="129" t="s">
        <v>128</v>
      </c>
      <c r="E10" s="109">
        <v>5</v>
      </c>
      <c r="F10" s="130" t="s">
        <v>157</v>
      </c>
      <c r="G10" s="155">
        <v>90094</v>
      </c>
      <c r="H10" s="129" t="s">
        <v>128</v>
      </c>
      <c r="I10" s="109">
        <v>5</v>
      </c>
      <c r="J10" s="130" t="s">
        <v>157</v>
      </c>
      <c r="K10" s="156">
        <v>101738</v>
      </c>
      <c r="L10" s="129" t="s">
        <v>128</v>
      </c>
      <c r="M10" s="109">
        <v>5</v>
      </c>
      <c r="N10" s="107"/>
      <c r="O10" s="160"/>
      <c r="P10" s="108"/>
      <c r="Q10" s="109"/>
      <c r="R10" s="130" t="s">
        <v>171</v>
      </c>
      <c r="S10" s="156">
        <v>102671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195</v>
      </c>
      <c r="C11" s="155">
        <v>85941</v>
      </c>
      <c r="D11" s="129" t="s">
        <v>128</v>
      </c>
      <c r="E11" s="109">
        <v>5</v>
      </c>
      <c r="F11" s="130" t="s">
        <v>186</v>
      </c>
      <c r="G11" s="155">
        <v>90112</v>
      </c>
      <c r="H11" s="129" t="s">
        <v>128</v>
      </c>
      <c r="I11" s="109">
        <v>5</v>
      </c>
      <c r="J11" s="130" t="s">
        <v>177</v>
      </c>
      <c r="K11" s="156">
        <v>100163</v>
      </c>
      <c r="L11" s="129" t="s">
        <v>128</v>
      </c>
      <c r="M11" s="109">
        <v>5</v>
      </c>
      <c r="N11" s="107"/>
      <c r="O11" s="160"/>
      <c r="P11" s="108"/>
      <c r="Q11" s="109"/>
      <c r="R11" s="130" t="s">
        <v>186</v>
      </c>
      <c r="S11" s="156">
        <v>104441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 t="s">
        <v>226</v>
      </c>
      <c r="C12" s="155">
        <v>91373</v>
      </c>
      <c r="D12" s="129" t="s">
        <v>128</v>
      </c>
      <c r="E12" s="109">
        <v>5</v>
      </c>
      <c r="F12" s="130" t="s">
        <v>196</v>
      </c>
      <c r="G12" s="155">
        <v>85950</v>
      </c>
      <c r="H12" s="129" t="s">
        <v>128</v>
      </c>
      <c r="I12" s="109">
        <v>5</v>
      </c>
      <c r="J12" s="130" t="s">
        <v>203</v>
      </c>
      <c r="K12" s="156">
        <v>100649</v>
      </c>
      <c r="L12" s="129" t="s">
        <v>128</v>
      </c>
      <c r="M12" s="109">
        <v>5</v>
      </c>
      <c r="N12" s="107"/>
      <c r="O12" s="160"/>
      <c r="P12" s="108"/>
      <c r="Q12" s="109"/>
      <c r="R12" s="130" t="s">
        <v>196</v>
      </c>
      <c r="S12" s="156">
        <v>104425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 t="s">
        <v>340</v>
      </c>
      <c r="C13" s="155">
        <v>91263</v>
      </c>
      <c r="D13" s="129" t="s">
        <v>128</v>
      </c>
      <c r="E13" s="109">
        <v>5</v>
      </c>
      <c r="F13" s="130" t="s">
        <v>285</v>
      </c>
      <c r="G13" s="155">
        <v>91903</v>
      </c>
      <c r="H13" s="129" t="s">
        <v>128</v>
      </c>
      <c r="I13" s="109">
        <v>5</v>
      </c>
      <c r="J13" s="130" t="s">
        <v>371</v>
      </c>
      <c r="K13" s="156">
        <v>103416</v>
      </c>
      <c r="L13" s="129" t="s">
        <v>128</v>
      </c>
      <c r="M13" s="109">
        <v>5</v>
      </c>
      <c r="N13" s="107"/>
      <c r="O13" s="160"/>
      <c r="P13" s="108"/>
      <c r="Q13" s="109"/>
      <c r="R13" s="107"/>
      <c r="S13" s="160"/>
      <c r="T13" s="108"/>
      <c r="U13" s="109"/>
    </row>
    <row r="14" spans="1:21" ht="21.75" customHeight="1">
      <c r="A14" s="106" t="s">
        <v>27</v>
      </c>
      <c r="B14" s="130" t="s">
        <v>381</v>
      </c>
      <c r="C14" s="155">
        <v>91093</v>
      </c>
      <c r="D14" s="129" t="s">
        <v>128</v>
      </c>
      <c r="E14" s="109">
        <v>5</v>
      </c>
      <c r="F14" s="130" t="s">
        <v>369</v>
      </c>
      <c r="G14" s="155">
        <v>91199</v>
      </c>
      <c r="H14" s="129" t="s">
        <v>128</v>
      </c>
      <c r="I14" s="109">
        <v>5</v>
      </c>
      <c r="J14" s="130" t="s">
        <v>336</v>
      </c>
      <c r="K14" s="156">
        <v>104139</v>
      </c>
      <c r="L14" s="129" t="s">
        <v>128</v>
      </c>
      <c r="M14" s="109">
        <v>5</v>
      </c>
      <c r="N14" s="107"/>
      <c r="O14" s="160"/>
      <c r="P14" s="108"/>
      <c r="Q14" s="109"/>
      <c r="R14" s="107"/>
      <c r="S14" s="160"/>
      <c r="T14" s="108"/>
      <c r="U14" s="109"/>
    </row>
    <row r="15" spans="1:21" ht="21.75" customHeight="1">
      <c r="A15" s="111" t="s">
        <v>77</v>
      </c>
      <c r="B15" s="254"/>
      <c r="C15" s="113">
        <f>400*(COUNTA(C10:C14))</f>
        <v>2000</v>
      </c>
      <c r="D15" s="255">
        <f>COUNTA(D10:D14)</f>
        <v>5</v>
      </c>
      <c r="E15" s="109">
        <f>SUM(E10:E14)</f>
        <v>25</v>
      </c>
      <c r="F15" s="115"/>
      <c r="G15" s="113">
        <f>400*(COUNTA(G10:G14))</f>
        <v>2000</v>
      </c>
      <c r="H15" s="204">
        <f>COUNTA(H10:H14)</f>
        <v>5</v>
      </c>
      <c r="I15" s="109">
        <f>SUM(I10:I14)</f>
        <v>25</v>
      </c>
      <c r="J15" s="247"/>
      <c r="K15" s="113">
        <f>400*(COUNTA(K10:K14))</f>
        <v>2000</v>
      </c>
      <c r="L15" s="255">
        <f>COUNTA(L10:L14)</f>
        <v>5</v>
      </c>
      <c r="M15" s="109">
        <f>SUM(M10:M14)</f>
        <v>25</v>
      </c>
      <c r="N15" s="115"/>
      <c r="O15" s="113">
        <f>400*(COUNTA(O10:O14))</f>
        <v>0</v>
      </c>
      <c r="P15" s="204">
        <f>COUNTA(P10:P14)</f>
        <v>0</v>
      </c>
      <c r="Q15" s="114">
        <f>SUM(Q10:Q14)</f>
        <v>0</v>
      </c>
      <c r="R15" s="115"/>
      <c r="S15" s="113">
        <f>400*(COUNTA(S10:S14))</f>
        <v>1200</v>
      </c>
      <c r="T15" s="204">
        <f>COUNTA(T10:T14)</f>
        <v>3</v>
      </c>
      <c r="U15" s="109">
        <f>SUM(U10:U14)</f>
        <v>15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201</v>
      </c>
      <c r="C17" s="155">
        <v>181911</v>
      </c>
      <c r="D17" s="129" t="s">
        <v>128</v>
      </c>
      <c r="E17" s="109">
        <v>10</v>
      </c>
      <c r="F17" s="130" t="s">
        <v>159</v>
      </c>
      <c r="G17" s="155">
        <v>182474</v>
      </c>
      <c r="H17" s="129" t="s">
        <v>128</v>
      </c>
      <c r="I17" s="109">
        <v>10</v>
      </c>
      <c r="J17" s="130" t="s">
        <v>168</v>
      </c>
      <c r="K17" s="155">
        <v>211169</v>
      </c>
      <c r="L17" s="129" t="s">
        <v>128</v>
      </c>
      <c r="M17" s="109">
        <v>10</v>
      </c>
      <c r="N17" s="107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130" t="s">
        <v>242</v>
      </c>
      <c r="C18" s="155">
        <v>185346</v>
      </c>
      <c r="D18" s="129" t="s">
        <v>128</v>
      </c>
      <c r="E18" s="109">
        <v>10</v>
      </c>
      <c r="F18" s="130" t="s">
        <v>197</v>
      </c>
      <c r="G18" s="155">
        <v>184553</v>
      </c>
      <c r="H18" s="129" t="s">
        <v>128</v>
      </c>
      <c r="I18" s="109">
        <v>10</v>
      </c>
      <c r="J18" s="130" t="s">
        <v>198</v>
      </c>
      <c r="K18" s="155">
        <v>210018</v>
      </c>
      <c r="L18" s="129" t="s">
        <v>128</v>
      </c>
      <c r="M18" s="109">
        <v>10</v>
      </c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 t="s">
        <v>338</v>
      </c>
      <c r="C19" s="155">
        <v>190723</v>
      </c>
      <c r="D19" s="129" t="s">
        <v>128</v>
      </c>
      <c r="E19" s="109">
        <v>10</v>
      </c>
      <c r="F19" s="130" t="s">
        <v>237</v>
      </c>
      <c r="G19" s="155">
        <v>191396</v>
      </c>
      <c r="H19" s="129" t="s">
        <v>128</v>
      </c>
      <c r="I19" s="109">
        <v>10</v>
      </c>
      <c r="J19" s="130" t="s">
        <v>238</v>
      </c>
      <c r="K19" s="155">
        <v>220510</v>
      </c>
      <c r="L19" s="129" t="s">
        <v>239</v>
      </c>
      <c r="M19" s="109">
        <v>10</v>
      </c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 t="s">
        <v>368</v>
      </c>
      <c r="C20" s="155">
        <v>184639</v>
      </c>
      <c r="D20" s="129" t="s">
        <v>128</v>
      </c>
      <c r="E20" s="109">
        <v>10</v>
      </c>
      <c r="F20" s="130" t="s">
        <v>289</v>
      </c>
      <c r="G20" s="155">
        <v>185698</v>
      </c>
      <c r="H20" s="129" t="s">
        <v>128</v>
      </c>
      <c r="I20" s="109">
        <v>10</v>
      </c>
      <c r="J20" s="130" t="s">
        <v>337</v>
      </c>
      <c r="K20" s="155">
        <v>223935</v>
      </c>
      <c r="L20" s="129" t="s">
        <v>128</v>
      </c>
      <c r="M20" s="109">
        <v>10</v>
      </c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 t="s">
        <v>385</v>
      </c>
      <c r="C21" s="155">
        <v>190413</v>
      </c>
      <c r="D21" s="129" t="s">
        <v>128</v>
      </c>
      <c r="E21" s="109">
        <v>10</v>
      </c>
      <c r="F21" s="130" t="s">
        <v>335</v>
      </c>
      <c r="G21" s="155">
        <v>185934</v>
      </c>
      <c r="H21" s="129" t="s">
        <v>128</v>
      </c>
      <c r="I21" s="109">
        <v>10</v>
      </c>
      <c r="J21" s="130" t="s">
        <v>340</v>
      </c>
      <c r="K21" s="155">
        <v>220288</v>
      </c>
      <c r="L21" s="129" t="s">
        <v>128</v>
      </c>
      <c r="M21" s="109">
        <v>10</v>
      </c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4000</v>
      </c>
      <c r="D22" s="253">
        <f>COUNTA(D17:D21)</f>
        <v>5</v>
      </c>
      <c r="E22" s="109">
        <f>SUM(E17:E21)</f>
        <v>50</v>
      </c>
      <c r="F22" s="119"/>
      <c r="G22" s="113">
        <f>800*(COUNTA(G17:G21))</f>
        <v>4000</v>
      </c>
      <c r="H22" s="205">
        <f>COUNTA(H17:H21)</f>
        <v>5</v>
      </c>
      <c r="I22" s="109">
        <f>SUM(I17:I21)</f>
        <v>50</v>
      </c>
      <c r="J22" s="119"/>
      <c r="K22" s="113">
        <f>800*(COUNTA(K17:K21))</f>
        <v>4000</v>
      </c>
      <c r="L22" s="205">
        <f>COUNTA(L17:L21)</f>
        <v>5</v>
      </c>
      <c r="M22" s="109">
        <f>SUM(M17:M21)</f>
        <v>50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870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39.450000000000003</v>
      </c>
      <c r="S26" s="128"/>
      <c r="T26" s="127" t="s">
        <v>4</v>
      </c>
    </row>
    <row r="27" spans="1:21" ht="21.75" customHeight="1">
      <c r="A27" s="106" t="s">
        <v>32</v>
      </c>
      <c r="B27" s="130" t="s">
        <v>357</v>
      </c>
      <c r="C27" s="156">
        <v>360226</v>
      </c>
      <c r="D27" s="129" t="s">
        <v>128</v>
      </c>
      <c r="E27" s="109">
        <v>40</v>
      </c>
      <c r="F27" s="130" t="s">
        <v>316</v>
      </c>
      <c r="G27" s="156">
        <v>382175</v>
      </c>
      <c r="H27" s="110" t="s">
        <v>128</v>
      </c>
      <c r="I27" s="109">
        <v>40</v>
      </c>
      <c r="J27" s="130" t="s">
        <v>358</v>
      </c>
      <c r="K27" s="156">
        <v>420680</v>
      </c>
      <c r="L27" s="130" t="s">
        <v>128</v>
      </c>
      <c r="M27" s="109">
        <v>40</v>
      </c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236</v>
      </c>
      <c r="C28" s="133">
        <v>1225</v>
      </c>
      <c r="D28" s="129" t="s">
        <v>128</v>
      </c>
      <c r="E28" s="109">
        <v>40</v>
      </c>
      <c r="F28" s="130" t="s">
        <v>158</v>
      </c>
      <c r="G28" s="133">
        <v>1250</v>
      </c>
      <c r="H28" s="133" t="s">
        <v>128</v>
      </c>
      <c r="I28" s="109">
        <v>40</v>
      </c>
      <c r="J28" s="130" t="s">
        <v>281</v>
      </c>
      <c r="K28" s="133">
        <v>1075</v>
      </c>
      <c r="L28" s="130" t="s">
        <v>128</v>
      </c>
      <c r="M28" s="109">
        <v>40</v>
      </c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 t="s">
        <v>360</v>
      </c>
      <c r="C29" s="133">
        <v>1825</v>
      </c>
      <c r="D29" s="130" t="s">
        <v>128</v>
      </c>
      <c r="E29" s="109">
        <v>50</v>
      </c>
      <c r="F29" s="130" t="s">
        <v>382</v>
      </c>
      <c r="G29" s="133">
        <v>1850</v>
      </c>
      <c r="H29" s="133" t="s">
        <v>128</v>
      </c>
      <c r="I29" s="109">
        <v>50</v>
      </c>
      <c r="J29" s="130" t="s">
        <v>339</v>
      </c>
      <c r="K29" s="133">
        <v>1575</v>
      </c>
      <c r="L29" s="130" t="s">
        <v>128</v>
      </c>
      <c r="M29" s="109">
        <v>50</v>
      </c>
      <c r="N29" s="134"/>
      <c r="P29" s="206">
        <f>SUM(D15+H15+L15+P15+T15+D22+H22+L22+P22+T22+D31+H31+L31)</f>
        <v>45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 t="s">
        <v>390</v>
      </c>
      <c r="C30" s="133">
        <v>2400</v>
      </c>
      <c r="D30" s="130" t="s">
        <v>128</v>
      </c>
      <c r="E30" s="109">
        <v>80</v>
      </c>
      <c r="F30" s="130" t="s">
        <v>189</v>
      </c>
      <c r="G30" s="133">
        <v>2500</v>
      </c>
      <c r="H30" s="133" t="s">
        <v>128</v>
      </c>
      <c r="I30" s="109">
        <v>80</v>
      </c>
      <c r="J30" s="130" t="s">
        <v>373</v>
      </c>
      <c r="K30" s="133">
        <v>2050</v>
      </c>
      <c r="L30" s="130" t="s">
        <v>128</v>
      </c>
      <c r="M30" s="109">
        <v>80</v>
      </c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6950</v>
      </c>
      <c r="D31" s="253">
        <f>COUNTA(D27:D30)</f>
        <v>4</v>
      </c>
      <c r="E31" s="109">
        <f>SUM(E26:E30)</f>
        <v>210</v>
      </c>
      <c r="F31" s="109"/>
      <c r="G31" s="113">
        <f>SUM(G30+G29+G28+(IF(COUNTBLANK(G27),0,1500)))</f>
        <v>7100</v>
      </c>
      <c r="H31" s="253">
        <f>COUNTA(H27:H30)</f>
        <v>4</v>
      </c>
      <c r="I31" s="109">
        <f>SUM(I26:I30)</f>
        <v>210</v>
      </c>
      <c r="J31" s="129"/>
      <c r="K31" s="113">
        <f>SUM(K30+K29+K28+(IF(COUNTBLANK(K27),0,1500)))</f>
        <v>6200</v>
      </c>
      <c r="L31" s="248">
        <f>COUNTA(L27:L30)</f>
        <v>4</v>
      </c>
      <c r="M31" s="109">
        <f>SUM(M26:M30)</f>
        <v>210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workbookViewId="0">
      <selection activeCell="K27" sqref="K27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123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164</v>
      </c>
      <c r="C10" s="155">
        <v>70972</v>
      </c>
      <c r="D10" s="129" t="s">
        <v>128</v>
      </c>
      <c r="E10" s="109">
        <v>5</v>
      </c>
      <c r="F10" s="130" t="s">
        <v>158</v>
      </c>
      <c r="G10" s="155">
        <v>73125</v>
      </c>
      <c r="H10" s="129" t="s">
        <v>128</v>
      </c>
      <c r="I10" s="109">
        <v>5</v>
      </c>
      <c r="J10" s="130" t="s">
        <v>156</v>
      </c>
      <c r="K10" s="156">
        <v>83463</v>
      </c>
      <c r="L10" s="129" t="s">
        <v>128</v>
      </c>
      <c r="M10" s="109">
        <v>5</v>
      </c>
      <c r="N10" s="130" t="s">
        <v>350</v>
      </c>
      <c r="O10" s="156">
        <v>103097</v>
      </c>
      <c r="P10" s="129" t="s">
        <v>128</v>
      </c>
      <c r="Q10" s="109">
        <v>5</v>
      </c>
      <c r="R10" s="130" t="s">
        <v>158</v>
      </c>
      <c r="S10" s="156">
        <v>81235</v>
      </c>
      <c r="T10" s="129" t="s">
        <v>128</v>
      </c>
      <c r="U10" s="109">
        <v>5</v>
      </c>
    </row>
    <row r="11" spans="1:21" ht="21.75" customHeight="1">
      <c r="A11" s="262" t="s">
        <v>27</v>
      </c>
      <c r="B11" s="130" t="s">
        <v>195</v>
      </c>
      <c r="C11" s="155">
        <v>70153</v>
      </c>
      <c r="D11" s="129" t="s">
        <v>128</v>
      </c>
      <c r="E11" s="109">
        <v>5</v>
      </c>
      <c r="F11" s="130" t="s">
        <v>201</v>
      </c>
      <c r="G11" s="155">
        <v>72948</v>
      </c>
      <c r="H11" s="129" t="s">
        <v>128</v>
      </c>
      <c r="I11" s="109">
        <v>5</v>
      </c>
      <c r="J11" s="130" t="s">
        <v>177</v>
      </c>
      <c r="K11" s="156">
        <v>83397</v>
      </c>
      <c r="L11" s="129" t="s">
        <v>128</v>
      </c>
      <c r="M11" s="109">
        <v>5</v>
      </c>
      <c r="N11" s="130" t="s">
        <v>196</v>
      </c>
      <c r="O11" s="156">
        <v>104034</v>
      </c>
      <c r="P11" s="129" t="s">
        <v>128</v>
      </c>
      <c r="Q11" s="109">
        <v>5</v>
      </c>
      <c r="R11" s="130" t="s">
        <v>186</v>
      </c>
      <c r="S11" s="156">
        <v>80939</v>
      </c>
      <c r="T11" s="129" t="s">
        <v>128</v>
      </c>
      <c r="U11" s="109">
        <v>5</v>
      </c>
    </row>
    <row r="12" spans="1:21" ht="21.75" customHeight="1">
      <c r="A12" s="262" t="s">
        <v>27</v>
      </c>
      <c r="B12" s="130" t="s">
        <v>238</v>
      </c>
      <c r="C12" s="155">
        <v>70199</v>
      </c>
      <c r="D12" s="129" t="s">
        <v>128</v>
      </c>
      <c r="E12" s="109">
        <v>5</v>
      </c>
      <c r="F12" s="130" t="s">
        <v>238</v>
      </c>
      <c r="G12" s="155">
        <v>73168</v>
      </c>
      <c r="H12" s="129" t="s">
        <v>128</v>
      </c>
      <c r="I12" s="109">
        <v>5</v>
      </c>
      <c r="J12" s="130" t="s">
        <v>201</v>
      </c>
      <c r="K12" s="156">
        <v>82197</v>
      </c>
      <c r="L12" s="129" t="s">
        <v>128</v>
      </c>
      <c r="M12" s="109">
        <v>5</v>
      </c>
      <c r="N12" s="130" t="s">
        <v>227</v>
      </c>
      <c r="O12" s="156">
        <v>104947</v>
      </c>
      <c r="P12" s="129" t="s">
        <v>128</v>
      </c>
      <c r="Q12" s="109">
        <v>5</v>
      </c>
      <c r="R12" s="130" t="s">
        <v>195</v>
      </c>
      <c r="S12" s="156">
        <v>81117</v>
      </c>
      <c r="T12" s="129" t="s">
        <v>128</v>
      </c>
      <c r="U12" s="109">
        <v>5</v>
      </c>
    </row>
    <row r="13" spans="1:21" ht="21.75" customHeight="1">
      <c r="A13" s="262" t="s">
        <v>27</v>
      </c>
      <c r="B13" s="130" t="s">
        <v>278</v>
      </c>
      <c r="C13" s="155">
        <v>70590</v>
      </c>
      <c r="D13" s="129" t="s">
        <v>128</v>
      </c>
      <c r="E13" s="109">
        <v>5</v>
      </c>
      <c r="F13" s="130" t="s">
        <v>353</v>
      </c>
      <c r="G13" s="155">
        <v>73087</v>
      </c>
      <c r="H13" s="129" t="s">
        <v>128</v>
      </c>
      <c r="I13" s="109">
        <v>5</v>
      </c>
      <c r="J13" s="130" t="s">
        <v>271</v>
      </c>
      <c r="K13" s="156">
        <v>81784</v>
      </c>
      <c r="L13" s="129" t="s">
        <v>128</v>
      </c>
      <c r="M13" s="109">
        <v>5</v>
      </c>
      <c r="N13" s="130" t="s">
        <v>271</v>
      </c>
      <c r="O13" s="156">
        <v>103935</v>
      </c>
      <c r="P13" s="129" t="s">
        <v>128</v>
      </c>
      <c r="Q13" s="109">
        <v>5</v>
      </c>
      <c r="R13" s="130" t="s">
        <v>210</v>
      </c>
      <c r="S13" s="156">
        <v>81269</v>
      </c>
      <c r="T13" s="129" t="s">
        <v>128</v>
      </c>
      <c r="U13" s="109">
        <v>5</v>
      </c>
    </row>
    <row r="14" spans="1:21" ht="21.75" customHeight="1">
      <c r="A14" s="262" t="s">
        <v>27</v>
      </c>
      <c r="B14" s="130" t="s">
        <v>291</v>
      </c>
      <c r="C14" s="155">
        <v>70241</v>
      </c>
      <c r="D14" s="129" t="s">
        <v>128</v>
      </c>
      <c r="E14" s="109">
        <v>5</v>
      </c>
      <c r="F14" s="130" t="s">
        <v>347</v>
      </c>
      <c r="G14" s="155">
        <v>73284</v>
      </c>
      <c r="H14" s="129" t="s">
        <v>128</v>
      </c>
      <c r="I14" s="109">
        <v>5</v>
      </c>
      <c r="J14" s="130" t="s">
        <v>310</v>
      </c>
      <c r="K14" s="156">
        <v>82413</v>
      </c>
      <c r="L14" s="129" t="s">
        <v>128</v>
      </c>
      <c r="M14" s="109">
        <v>5</v>
      </c>
      <c r="N14" s="130" t="s">
        <v>316</v>
      </c>
      <c r="O14" s="156">
        <v>104318</v>
      </c>
      <c r="P14" s="129" t="s">
        <v>128</v>
      </c>
      <c r="Q14" s="109">
        <v>5</v>
      </c>
      <c r="R14" s="130" t="s">
        <v>288</v>
      </c>
      <c r="S14" s="156">
        <v>81003</v>
      </c>
      <c r="T14" s="129" t="s">
        <v>128</v>
      </c>
      <c r="U14" s="109">
        <v>5</v>
      </c>
    </row>
    <row r="15" spans="1:21" ht="21.75" customHeight="1">
      <c r="A15" s="261" t="s">
        <v>77</v>
      </c>
      <c r="B15" s="249"/>
      <c r="C15" s="113">
        <f>400*(COUNTA(C10:C14))</f>
        <v>2000</v>
      </c>
      <c r="D15" s="251">
        <f>COUNTA(D10:D14)</f>
        <v>5</v>
      </c>
      <c r="E15" s="109">
        <f>SUM(E10:E14)</f>
        <v>25</v>
      </c>
      <c r="F15" s="250"/>
      <c r="G15" s="113">
        <f>400*(COUNTA(G10:G14))</f>
        <v>2000</v>
      </c>
      <c r="H15" s="251">
        <f>COUNTA(H10:H14)</f>
        <v>5</v>
      </c>
      <c r="I15" s="109">
        <f>SUM(I10:I14)</f>
        <v>25</v>
      </c>
      <c r="J15" s="250"/>
      <c r="K15" s="113">
        <f>400*(COUNTA(K10:K14))</f>
        <v>2000</v>
      </c>
      <c r="L15" s="255">
        <f>COUNTA(L10:L14)</f>
        <v>5</v>
      </c>
      <c r="M15" s="109">
        <f>SUM(M10:M14)</f>
        <v>25</v>
      </c>
      <c r="N15" s="250"/>
      <c r="O15" s="113">
        <f>400*(COUNTA(O10:O14))</f>
        <v>2000</v>
      </c>
      <c r="P15" s="251">
        <f>COUNTA(P10:P14)</f>
        <v>5</v>
      </c>
      <c r="Q15" s="109">
        <f>SUM(Q10:Q14)</f>
        <v>25</v>
      </c>
      <c r="R15" s="250"/>
      <c r="S15" s="113">
        <f>400*(COUNTA(S10:S14))</f>
        <v>2000</v>
      </c>
      <c r="T15" s="251">
        <f>COUNTA(T10:T14)</f>
        <v>5</v>
      </c>
      <c r="U15" s="109">
        <f>SUM(U10:U14)</f>
        <v>25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159</v>
      </c>
      <c r="C17" s="155">
        <v>143319</v>
      </c>
      <c r="D17" s="129" t="s">
        <v>128</v>
      </c>
      <c r="E17" s="109">
        <v>10</v>
      </c>
      <c r="F17" s="130" t="s">
        <v>156</v>
      </c>
      <c r="G17" s="155">
        <v>152075</v>
      </c>
      <c r="H17" s="129" t="s">
        <v>128</v>
      </c>
      <c r="I17" s="109">
        <v>10</v>
      </c>
      <c r="J17" s="130" t="s">
        <v>160</v>
      </c>
      <c r="K17" s="155">
        <v>172505</v>
      </c>
      <c r="L17" s="129" t="s">
        <v>128</v>
      </c>
      <c r="M17" s="109">
        <v>10</v>
      </c>
      <c r="N17" s="130" t="s">
        <v>302</v>
      </c>
      <c r="O17" s="155">
        <v>222616</v>
      </c>
      <c r="P17" s="243" t="s">
        <v>128</v>
      </c>
      <c r="Q17" s="109">
        <v>10</v>
      </c>
      <c r="R17" s="130" t="s">
        <v>156</v>
      </c>
      <c r="S17" s="155">
        <v>171720</v>
      </c>
      <c r="T17" s="243" t="s">
        <v>128</v>
      </c>
      <c r="U17" s="109">
        <v>10</v>
      </c>
    </row>
    <row r="18" spans="1:21" ht="21.75" customHeight="1">
      <c r="A18" s="117" t="s">
        <v>28</v>
      </c>
      <c r="B18" s="130" t="s">
        <v>197</v>
      </c>
      <c r="C18" s="155">
        <v>144091</v>
      </c>
      <c r="D18" s="129" t="s">
        <v>128</v>
      </c>
      <c r="E18" s="109">
        <v>10</v>
      </c>
      <c r="F18" s="130" t="s">
        <v>186</v>
      </c>
      <c r="G18" s="155">
        <v>151504</v>
      </c>
      <c r="H18" s="129" t="s">
        <v>128</v>
      </c>
      <c r="I18" s="109">
        <v>10</v>
      </c>
      <c r="J18" s="130" t="s">
        <v>189</v>
      </c>
      <c r="K18" s="155">
        <v>171180</v>
      </c>
      <c r="L18" s="129" t="s">
        <v>128</v>
      </c>
      <c r="M18" s="109">
        <v>10</v>
      </c>
      <c r="N18" s="130" t="s">
        <v>198</v>
      </c>
      <c r="O18" s="155">
        <v>243017</v>
      </c>
      <c r="P18" s="129" t="s">
        <v>128</v>
      </c>
      <c r="Q18" s="109">
        <v>10</v>
      </c>
      <c r="R18" s="130" t="s">
        <v>182</v>
      </c>
      <c r="S18" s="155">
        <v>172306</v>
      </c>
      <c r="T18" s="129" t="s">
        <v>128</v>
      </c>
      <c r="U18" s="109">
        <v>10</v>
      </c>
    </row>
    <row r="19" spans="1:21" ht="21.75" customHeight="1">
      <c r="A19" s="117" t="s">
        <v>28</v>
      </c>
      <c r="B19" s="130" t="s">
        <v>210</v>
      </c>
      <c r="C19" s="155">
        <v>143512</v>
      </c>
      <c r="D19" s="129" t="s">
        <v>128</v>
      </c>
      <c r="E19" s="109">
        <v>10</v>
      </c>
      <c r="F19" s="130" t="s">
        <v>315</v>
      </c>
      <c r="G19" s="155">
        <v>153087</v>
      </c>
      <c r="H19" s="129" t="s">
        <v>128</v>
      </c>
      <c r="I19" s="109">
        <v>10</v>
      </c>
      <c r="J19" s="130" t="s">
        <v>218</v>
      </c>
      <c r="K19" s="155">
        <v>170693</v>
      </c>
      <c r="L19" s="129" t="s">
        <v>128</v>
      </c>
      <c r="M19" s="109">
        <v>10</v>
      </c>
      <c r="N19" s="130" t="s">
        <v>214</v>
      </c>
      <c r="O19" s="155">
        <v>231938</v>
      </c>
      <c r="P19" s="129" t="s">
        <v>128</v>
      </c>
      <c r="Q19" s="109">
        <v>10</v>
      </c>
      <c r="R19" s="130" t="s">
        <v>202</v>
      </c>
      <c r="S19" s="155">
        <v>170548</v>
      </c>
      <c r="T19" s="129" t="s">
        <v>128</v>
      </c>
      <c r="U19" s="109">
        <v>10</v>
      </c>
    </row>
    <row r="20" spans="1:21" ht="21.75" customHeight="1">
      <c r="A20" s="117" t="s">
        <v>28</v>
      </c>
      <c r="B20" s="130" t="s">
        <v>285</v>
      </c>
      <c r="C20" s="155">
        <v>142893</v>
      </c>
      <c r="D20" s="129" t="s">
        <v>128</v>
      </c>
      <c r="E20" s="109">
        <v>10</v>
      </c>
      <c r="F20" s="130" t="s">
        <v>225</v>
      </c>
      <c r="G20" s="155">
        <v>150253</v>
      </c>
      <c r="H20" s="129" t="s">
        <v>128</v>
      </c>
      <c r="I20" s="109">
        <v>10</v>
      </c>
      <c r="J20" s="130" t="s">
        <v>279</v>
      </c>
      <c r="K20" s="155">
        <v>170016</v>
      </c>
      <c r="L20" s="129" t="s">
        <v>128</v>
      </c>
      <c r="M20" s="109">
        <v>10</v>
      </c>
      <c r="N20" s="130" t="s">
        <v>276</v>
      </c>
      <c r="O20" s="155">
        <v>232164</v>
      </c>
      <c r="P20" s="129" t="s">
        <v>128</v>
      </c>
      <c r="Q20" s="109">
        <v>10</v>
      </c>
      <c r="R20" s="130" t="s">
        <v>241</v>
      </c>
      <c r="S20" s="155">
        <v>172179</v>
      </c>
      <c r="T20" s="129" t="s">
        <v>128</v>
      </c>
      <c r="U20" s="109">
        <v>10</v>
      </c>
    </row>
    <row r="21" spans="1:21" ht="21.75" customHeight="1">
      <c r="A21" s="117" t="s">
        <v>28</v>
      </c>
      <c r="B21" s="130" t="s">
        <v>306</v>
      </c>
      <c r="C21" s="155">
        <v>143464</v>
      </c>
      <c r="D21" s="129" t="s">
        <v>128</v>
      </c>
      <c r="E21" s="109">
        <v>10</v>
      </c>
      <c r="F21" s="130" t="s">
        <v>290</v>
      </c>
      <c r="G21" s="155">
        <v>152644</v>
      </c>
      <c r="H21" s="129" t="s">
        <v>128</v>
      </c>
      <c r="I21" s="109">
        <v>10</v>
      </c>
      <c r="J21" s="130" t="s">
        <v>293</v>
      </c>
      <c r="K21" s="155">
        <v>170734</v>
      </c>
      <c r="L21" s="129" t="s">
        <v>128</v>
      </c>
      <c r="M21" s="109">
        <v>10</v>
      </c>
      <c r="N21" s="130" t="s">
        <v>289</v>
      </c>
      <c r="O21" s="155">
        <v>230648</v>
      </c>
      <c r="P21" s="129" t="s">
        <v>128</v>
      </c>
      <c r="Q21" s="109">
        <v>10</v>
      </c>
      <c r="R21" s="130" t="s">
        <v>292</v>
      </c>
      <c r="S21" s="155">
        <v>171885</v>
      </c>
      <c r="T21" s="129" t="s">
        <v>128</v>
      </c>
      <c r="U21" s="109">
        <v>10</v>
      </c>
    </row>
    <row r="22" spans="1:21" ht="21.75" customHeight="1">
      <c r="A22" s="111" t="s">
        <v>77</v>
      </c>
      <c r="B22" s="252"/>
      <c r="C22" s="113">
        <f>800*(COUNTA(C17:C21))</f>
        <v>4000</v>
      </c>
      <c r="D22" s="253">
        <f>COUNTA(D17:D21)</f>
        <v>5</v>
      </c>
      <c r="E22" s="109">
        <f>SUM(E17:E21)</f>
        <v>50</v>
      </c>
      <c r="F22" s="252"/>
      <c r="G22" s="113">
        <f>800*(COUNTA(G17:G21))</f>
        <v>4000</v>
      </c>
      <c r="H22" s="253">
        <f>COUNTA(H17:H21)</f>
        <v>5</v>
      </c>
      <c r="I22" s="109">
        <f>SUM(I17:I21)</f>
        <v>50</v>
      </c>
      <c r="J22" s="109"/>
      <c r="K22" s="113">
        <f>800*(COUNTA(K17:K20))</f>
        <v>3200</v>
      </c>
      <c r="L22" s="253">
        <f>COUNTA(L17:L21)</f>
        <v>5</v>
      </c>
      <c r="M22" s="109">
        <f>SUM(M17:M21)</f>
        <v>50</v>
      </c>
      <c r="N22" s="252"/>
      <c r="O22" s="113">
        <f>800*(COUNTA(O17:O21))</f>
        <v>4000</v>
      </c>
      <c r="P22" s="253">
        <f>COUNTA(P17:P21)</f>
        <v>5</v>
      </c>
      <c r="Q22" s="109">
        <f>SUM(Q17:Q21)</f>
        <v>50</v>
      </c>
      <c r="R22" s="119"/>
      <c r="S22" s="113">
        <f>800*(COUNTA(S17:S21))</f>
        <v>4000</v>
      </c>
      <c r="T22" s="205">
        <f>COUNTA(T17:T21)</f>
        <v>5</v>
      </c>
      <c r="U22" s="109">
        <f>SUM(U17:U21)</f>
        <v>50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1005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53.125</v>
      </c>
      <c r="S26" s="128"/>
      <c r="T26" s="127" t="s">
        <v>4</v>
      </c>
    </row>
    <row r="27" spans="1:21" ht="21.75" customHeight="1">
      <c r="A27" s="106" t="s">
        <v>32</v>
      </c>
      <c r="B27" s="130" t="s">
        <v>248</v>
      </c>
      <c r="C27" s="156">
        <v>285050</v>
      </c>
      <c r="D27" s="129" t="s">
        <v>128</v>
      </c>
      <c r="E27" s="109">
        <v>40</v>
      </c>
      <c r="F27" s="130" t="s">
        <v>281</v>
      </c>
      <c r="G27" s="156">
        <v>293262</v>
      </c>
      <c r="H27" s="110" t="s">
        <v>128</v>
      </c>
      <c r="I27" s="109">
        <v>40</v>
      </c>
      <c r="J27" s="130" t="s">
        <v>200</v>
      </c>
      <c r="K27" s="156">
        <v>330428</v>
      </c>
      <c r="L27" s="130" t="s">
        <v>128</v>
      </c>
      <c r="M27" s="109">
        <v>40</v>
      </c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305</v>
      </c>
      <c r="C28" s="133">
        <v>1600</v>
      </c>
      <c r="D28" s="129" t="s">
        <v>128</v>
      </c>
      <c r="E28" s="109">
        <v>40</v>
      </c>
      <c r="F28" s="130" t="s">
        <v>178</v>
      </c>
      <c r="G28" s="133">
        <v>1525</v>
      </c>
      <c r="H28" s="133" t="s">
        <v>128</v>
      </c>
      <c r="I28" s="109">
        <v>40</v>
      </c>
      <c r="J28" s="130" t="s">
        <v>171</v>
      </c>
      <c r="K28" s="133">
        <v>1350</v>
      </c>
      <c r="L28" s="130" t="s">
        <v>128</v>
      </c>
      <c r="M28" s="109">
        <v>40</v>
      </c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 t="s">
        <v>187</v>
      </c>
      <c r="C29" s="133">
        <v>2275</v>
      </c>
      <c r="D29" s="130" t="s">
        <v>139</v>
      </c>
      <c r="E29" s="109">
        <v>50</v>
      </c>
      <c r="F29" s="130" t="s">
        <v>207</v>
      </c>
      <c r="G29" s="133">
        <v>2175</v>
      </c>
      <c r="H29" s="133" t="s">
        <v>128</v>
      </c>
      <c r="I29" s="109">
        <v>50</v>
      </c>
      <c r="J29" s="130" t="s">
        <v>271</v>
      </c>
      <c r="K29" s="133">
        <v>2025</v>
      </c>
      <c r="L29" s="130" t="s">
        <v>128</v>
      </c>
      <c r="M29" s="109">
        <v>50</v>
      </c>
      <c r="N29" s="134"/>
      <c r="P29" s="206">
        <f>SUM(D15+H15+L15+P15+T15+D22+H22+L22+P22+T22+D31+H31+L31)</f>
        <v>62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 t="s">
        <v>183</v>
      </c>
      <c r="C30" s="133">
        <v>3000</v>
      </c>
      <c r="D30" s="130" t="s">
        <v>139</v>
      </c>
      <c r="E30" s="109">
        <v>80</v>
      </c>
      <c r="F30" s="130" t="s">
        <v>300</v>
      </c>
      <c r="G30" s="133">
        <v>2975</v>
      </c>
      <c r="H30" s="133" t="s">
        <v>128</v>
      </c>
      <c r="I30" s="109">
        <v>80</v>
      </c>
      <c r="J30" s="130" t="s">
        <v>226</v>
      </c>
      <c r="K30" s="133">
        <v>2500</v>
      </c>
      <c r="L30" s="130" t="s">
        <v>128</v>
      </c>
      <c r="M30" s="109">
        <v>80</v>
      </c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8375</v>
      </c>
      <c r="D31" s="253">
        <f>COUNTA(D27:D30)</f>
        <v>4</v>
      </c>
      <c r="E31" s="109">
        <f>SUM(E27:E30)</f>
        <v>210</v>
      </c>
      <c r="F31" s="109"/>
      <c r="G31" s="113">
        <f>SUM(G30+G29+G28+(IF(COUNTBLANK(G27),0,1500)))</f>
        <v>8175</v>
      </c>
      <c r="H31" s="253">
        <f>COUNTA(H27:H30)</f>
        <v>4</v>
      </c>
      <c r="I31" s="109">
        <f>SUM(I27:I30)</f>
        <v>210</v>
      </c>
      <c r="J31" s="129"/>
      <c r="K31" s="113">
        <f>SUM(K30+K29+K28+(IF(COUNTBLANK(K27),0,1500)))</f>
        <v>7375</v>
      </c>
      <c r="L31" s="253">
        <f>COUNTA(L27:L30)</f>
        <v>4</v>
      </c>
      <c r="M31" s="109">
        <f>SUM(M27:M30)</f>
        <v>210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N10" sqref="N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269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250</v>
      </c>
      <c r="C10" s="155">
        <v>74807</v>
      </c>
      <c r="D10" s="129" t="s">
        <v>128</v>
      </c>
      <c r="E10" s="109">
        <v>3</v>
      </c>
      <c r="F10" s="130"/>
      <c r="G10" s="159"/>
      <c r="H10" s="129"/>
      <c r="I10" s="109"/>
      <c r="J10" s="130" t="s">
        <v>370</v>
      </c>
      <c r="K10" s="156">
        <v>100359</v>
      </c>
      <c r="L10" s="129" t="s">
        <v>128</v>
      </c>
      <c r="M10" s="109">
        <v>2</v>
      </c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 t="s">
        <v>280</v>
      </c>
      <c r="C11" s="155">
        <v>91320</v>
      </c>
      <c r="D11" s="129" t="s">
        <v>128</v>
      </c>
      <c r="E11" s="109">
        <v>2</v>
      </c>
      <c r="F11" s="130"/>
      <c r="G11" s="159"/>
      <c r="H11" s="129"/>
      <c r="I11" s="109"/>
      <c r="J11" s="130"/>
      <c r="K11" s="156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 t="s">
        <v>311</v>
      </c>
      <c r="C12" s="155">
        <v>85309</v>
      </c>
      <c r="D12" s="129" t="s">
        <v>251</v>
      </c>
      <c r="E12" s="109">
        <v>2</v>
      </c>
      <c r="F12" s="130"/>
      <c r="G12" s="159"/>
      <c r="H12" s="129"/>
      <c r="I12" s="109"/>
      <c r="J12" s="130"/>
      <c r="K12" s="156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 t="s">
        <v>370</v>
      </c>
      <c r="C13" s="155">
        <v>83437</v>
      </c>
      <c r="D13" s="129" t="s">
        <v>128</v>
      </c>
      <c r="E13" s="109">
        <v>3</v>
      </c>
      <c r="F13" s="130"/>
      <c r="G13" s="159"/>
      <c r="H13" s="129"/>
      <c r="I13" s="109"/>
      <c r="J13" s="130"/>
      <c r="K13" s="156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5"/>
      <c r="D14" s="129"/>
      <c r="E14" s="109"/>
      <c r="F14" s="130"/>
      <c r="G14" s="159"/>
      <c r="H14" s="129"/>
      <c r="I14" s="109"/>
      <c r="J14" s="130"/>
      <c r="K14" s="156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1600</v>
      </c>
      <c r="D15" s="251">
        <f>COUNTA(D10:D14)</f>
        <v>4</v>
      </c>
      <c r="E15" s="109">
        <f>SUM(E10:E14)</f>
        <v>10</v>
      </c>
      <c r="F15" s="250"/>
      <c r="G15" s="113">
        <f>400*(COUNTA(G10:G14))</f>
        <v>0</v>
      </c>
      <c r="H15" s="251">
        <f>COUNTA(H10:H14)</f>
        <v>0</v>
      </c>
      <c r="I15" s="257">
        <f>SUM(I10:I14)</f>
        <v>0</v>
      </c>
      <c r="J15" s="250"/>
      <c r="K15" s="113">
        <f>400*(COUNTA(K10:K14))</f>
        <v>400</v>
      </c>
      <c r="L15" s="251">
        <f>COUNTA(L10:L14)</f>
        <v>1</v>
      </c>
      <c r="M15" s="257">
        <f>SUM(M10:M14)</f>
        <v>2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12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2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5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H10" sqref="H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190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158</v>
      </c>
      <c r="C10" s="155">
        <v>72876</v>
      </c>
      <c r="D10" s="129" t="s">
        <v>128</v>
      </c>
      <c r="E10" s="109">
        <v>3</v>
      </c>
      <c r="F10" s="156" t="s">
        <v>160</v>
      </c>
      <c r="G10" s="155">
        <v>82460</v>
      </c>
      <c r="H10" s="129" t="s">
        <v>128</v>
      </c>
      <c r="I10" s="109">
        <v>3</v>
      </c>
      <c r="J10" s="130" t="s">
        <v>158</v>
      </c>
      <c r="K10" s="156">
        <v>81410</v>
      </c>
      <c r="L10" s="129" t="s">
        <v>128</v>
      </c>
      <c r="M10" s="109">
        <v>3</v>
      </c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 t="s">
        <v>227</v>
      </c>
      <c r="C11" s="155">
        <v>65306</v>
      </c>
      <c r="D11" s="129" t="s">
        <v>128</v>
      </c>
      <c r="E11" s="109">
        <v>3</v>
      </c>
      <c r="F11" s="130"/>
      <c r="G11" s="159"/>
      <c r="H11" s="129"/>
      <c r="I11" s="109"/>
      <c r="J11" s="130" t="s">
        <v>227</v>
      </c>
      <c r="K11" s="156">
        <v>82455</v>
      </c>
      <c r="L11" s="129" t="s">
        <v>128</v>
      </c>
      <c r="M11" s="109">
        <v>3</v>
      </c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800</v>
      </c>
      <c r="D15" s="251">
        <f>COUNTA(D10:D14)</f>
        <v>2</v>
      </c>
      <c r="E15" s="109">
        <f>SUM(E10:E14)</f>
        <v>6</v>
      </c>
      <c r="F15" s="250"/>
      <c r="G15" s="113">
        <f>400*(COUNTA(G10:G14))</f>
        <v>400</v>
      </c>
      <c r="H15" s="251">
        <f>COUNTA(H10:H14)</f>
        <v>1</v>
      </c>
      <c r="I15" s="109">
        <f>SUM(I10:I14)</f>
        <v>3</v>
      </c>
      <c r="J15" s="250"/>
      <c r="K15" s="113">
        <f>400*(COUNTA(K10:K14))</f>
        <v>800</v>
      </c>
      <c r="L15" s="251">
        <f>COUNTA(L10:L14)</f>
        <v>2</v>
      </c>
      <c r="M15" s="109">
        <f>SUM(M10:M14)</f>
        <v>6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158</v>
      </c>
      <c r="C17" s="155">
        <v>151525</v>
      </c>
      <c r="D17" s="129" t="s">
        <v>128</v>
      </c>
      <c r="E17" s="109">
        <v>6</v>
      </c>
      <c r="F17" s="130"/>
      <c r="G17" s="159"/>
      <c r="H17" s="129"/>
      <c r="I17" s="109"/>
      <c r="J17" s="130" t="s">
        <v>160</v>
      </c>
      <c r="K17" s="155">
        <v>175659</v>
      </c>
      <c r="L17" s="129" t="s">
        <v>128</v>
      </c>
      <c r="M17" s="109">
        <v>6</v>
      </c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 t="s">
        <v>271</v>
      </c>
      <c r="C18" s="155">
        <v>142120</v>
      </c>
      <c r="D18" s="129" t="s">
        <v>128</v>
      </c>
      <c r="E18" s="109">
        <v>6</v>
      </c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1600</v>
      </c>
      <c r="D22" s="253">
        <f>COUNTA(D17:D21)</f>
        <v>2</v>
      </c>
      <c r="E22" s="109">
        <f>SUM(E17:E21)</f>
        <v>12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800</v>
      </c>
      <c r="L22" s="253">
        <f>COUNTA(L17:L21)</f>
        <v>1</v>
      </c>
      <c r="M22" s="258">
        <f>SUM(M17:M21)</f>
        <v>6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63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5.9</v>
      </c>
      <c r="S26" s="128"/>
      <c r="T26" s="127" t="s">
        <v>4</v>
      </c>
    </row>
    <row r="27" spans="1:21" ht="21.75" customHeight="1">
      <c r="A27" s="106" t="s">
        <v>32</v>
      </c>
      <c r="B27" s="130" t="s">
        <v>159</v>
      </c>
      <c r="C27" s="156">
        <v>292753</v>
      </c>
      <c r="D27" s="129" t="s">
        <v>128</v>
      </c>
      <c r="E27" s="109">
        <v>30</v>
      </c>
      <c r="F27" s="130"/>
      <c r="G27" s="160"/>
      <c r="H27" s="110"/>
      <c r="I27" s="109"/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9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1500</v>
      </c>
      <c r="D31" s="253">
        <f>COUNTA(D27:D30)</f>
        <v>1</v>
      </c>
      <c r="E31" s="259">
        <f>SUM(E27:E30)</f>
        <v>30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13" workbookViewId="0">
      <selection activeCell="H18" sqref="H18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121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159</v>
      </c>
      <c r="C10" s="155">
        <v>63431</v>
      </c>
      <c r="D10" s="129" t="s">
        <v>128</v>
      </c>
      <c r="E10" s="109">
        <v>5</v>
      </c>
      <c r="F10" s="130" t="s">
        <v>158</v>
      </c>
      <c r="G10" s="155">
        <v>70326</v>
      </c>
      <c r="H10" s="129" t="s">
        <v>128</v>
      </c>
      <c r="I10" s="217">
        <v>5</v>
      </c>
      <c r="J10" s="130" t="s">
        <v>159</v>
      </c>
      <c r="K10" s="156">
        <v>80307</v>
      </c>
      <c r="L10" s="129" t="s">
        <v>128</v>
      </c>
      <c r="M10" s="217">
        <v>5</v>
      </c>
      <c r="N10" s="130" t="s">
        <v>158</v>
      </c>
      <c r="O10" s="156">
        <v>81409</v>
      </c>
      <c r="P10" s="129" t="s">
        <v>128</v>
      </c>
      <c r="Q10" s="109">
        <v>5</v>
      </c>
      <c r="R10" s="130" t="s">
        <v>168</v>
      </c>
      <c r="S10" s="156">
        <v>71609</v>
      </c>
      <c r="T10" s="129" t="s">
        <v>128</v>
      </c>
      <c r="U10" s="217">
        <v>5</v>
      </c>
    </row>
    <row r="11" spans="1:21" ht="21.75" customHeight="1">
      <c r="A11" s="106" t="s">
        <v>27</v>
      </c>
      <c r="B11" s="130" t="s">
        <v>243</v>
      </c>
      <c r="C11" s="155">
        <v>61642</v>
      </c>
      <c r="D11" s="129" t="s">
        <v>128</v>
      </c>
      <c r="E11" s="109">
        <v>5</v>
      </c>
      <c r="F11" s="288" t="s">
        <v>186</v>
      </c>
      <c r="G11" s="155">
        <v>63750</v>
      </c>
      <c r="H11" s="129" t="s">
        <v>128</v>
      </c>
      <c r="I11" s="217">
        <v>5</v>
      </c>
      <c r="J11" s="130" t="s">
        <v>202</v>
      </c>
      <c r="K11" s="156">
        <v>80863</v>
      </c>
      <c r="L11" s="129" t="s">
        <v>128</v>
      </c>
      <c r="M11" s="217">
        <v>5</v>
      </c>
      <c r="N11" s="130" t="s">
        <v>186</v>
      </c>
      <c r="O11" s="156">
        <v>84072</v>
      </c>
      <c r="P11" s="129" t="s">
        <v>128</v>
      </c>
      <c r="Q11" s="217">
        <v>5</v>
      </c>
      <c r="R11" s="130" t="s">
        <v>186</v>
      </c>
      <c r="S11" s="156">
        <v>71394</v>
      </c>
      <c r="T11" s="129" t="s">
        <v>128</v>
      </c>
      <c r="U11" s="217">
        <v>5</v>
      </c>
    </row>
    <row r="12" spans="1:21" ht="21.75" customHeight="1">
      <c r="A12" s="106" t="s">
        <v>27</v>
      </c>
      <c r="B12" s="130" t="s">
        <v>271</v>
      </c>
      <c r="C12" s="155">
        <v>64933</v>
      </c>
      <c r="D12" s="129" t="s">
        <v>128</v>
      </c>
      <c r="E12" s="109">
        <v>5</v>
      </c>
      <c r="F12" s="130" t="s">
        <v>248</v>
      </c>
      <c r="G12" s="155">
        <v>70180</v>
      </c>
      <c r="H12" s="108" t="s">
        <v>128</v>
      </c>
      <c r="I12" s="217">
        <v>5</v>
      </c>
      <c r="J12" s="130" t="s">
        <v>271</v>
      </c>
      <c r="K12" s="156">
        <v>83339</v>
      </c>
      <c r="L12" s="129" t="s">
        <v>128</v>
      </c>
      <c r="M12" s="217">
        <v>5</v>
      </c>
      <c r="N12" s="130" t="s">
        <v>218</v>
      </c>
      <c r="O12" s="156">
        <v>83246</v>
      </c>
      <c r="P12" s="129" t="s">
        <v>128</v>
      </c>
      <c r="Q12" s="217">
        <v>5</v>
      </c>
      <c r="R12" s="130" t="s">
        <v>202</v>
      </c>
      <c r="S12" s="156">
        <v>71203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 t="s">
        <v>317</v>
      </c>
      <c r="C13" s="155">
        <v>64395</v>
      </c>
      <c r="D13" s="129" t="s">
        <v>128</v>
      </c>
      <c r="E13" s="109">
        <v>5</v>
      </c>
      <c r="F13" s="130" t="s">
        <v>311</v>
      </c>
      <c r="G13" s="155">
        <v>64941</v>
      </c>
      <c r="H13" s="108" t="s">
        <v>128</v>
      </c>
      <c r="I13" s="217">
        <v>5</v>
      </c>
      <c r="J13" s="266" t="s">
        <v>343</v>
      </c>
      <c r="K13" s="234">
        <v>80295</v>
      </c>
      <c r="L13" s="267" t="s">
        <v>128</v>
      </c>
      <c r="M13" s="232">
        <v>5</v>
      </c>
      <c r="N13" s="130" t="s">
        <v>237</v>
      </c>
      <c r="O13" s="156">
        <v>82122</v>
      </c>
      <c r="P13" s="129" t="s">
        <v>128</v>
      </c>
      <c r="Q13" s="217">
        <v>5</v>
      </c>
      <c r="R13" s="266" t="s">
        <v>211</v>
      </c>
      <c r="S13" s="234">
        <v>71639</v>
      </c>
      <c r="T13" s="267" t="s">
        <v>139</v>
      </c>
      <c r="U13" s="232">
        <v>5</v>
      </c>
    </row>
    <row r="14" spans="1:21" ht="21.75" customHeight="1">
      <c r="A14" s="106" t="s">
        <v>27</v>
      </c>
      <c r="B14" s="130" t="s">
        <v>341</v>
      </c>
      <c r="C14" s="155">
        <v>63271</v>
      </c>
      <c r="D14" s="129" t="s">
        <v>128</v>
      </c>
      <c r="E14" s="109">
        <v>5</v>
      </c>
      <c r="F14" s="130" t="s">
        <v>342</v>
      </c>
      <c r="G14" s="155">
        <v>71924</v>
      </c>
      <c r="H14" s="108" t="s">
        <v>128</v>
      </c>
      <c r="I14" s="217">
        <v>5</v>
      </c>
      <c r="J14" s="130" t="s">
        <v>358</v>
      </c>
      <c r="K14" s="156">
        <v>83747</v>
      </c>
      <c r="L14" s="129" t="s">
        <v>128</v>
      </c>
      <c r="M14" s="217">
        <v>5</v>
      </c>
      <c r="N14" s="130" t="s">
        <v>271</v>
      </c>
      <c r="O14" s="156">
        <v>80261</v>
      </c>
      <c r="P14" s="129" t="s">
        <v>128</v>
      </c>
      <c r="Q14" s="109">
        <v>5</v>
      </c>
      <c r="R14" s="130" t="s">
        <v>317</v>
      </c>
      <c r="S14" s="156">
        <v>71965</v>
      </c>
      <c r="T14" s="129" t="s">
        <v>128</v>
      </c>
      <c r="U14" s="109">
        <v>5</v>
      </c>
    </row>
    <row r="15" spans="1:21" ht="21.75" customHeight="1">
      <c r="A15" s="111" t="s">
        <v>77</v>
      </c>
      <c r="B15" s="249"/>
      <c r="C15" s="113">
        <f>400*(COUNTA(C10:C14))</f>
        <v>2000</v>
      </c>
      <c r="D15" s="251">
        <f>COUNTA(D10:D14)</f>
        <v>5</v>
      </c>
      <c r="E15" s="242">
        <f>SUM(E10:E14)</f>
        <v>25</v>
      </c>
      <c r="F15" s="247"/>
      <c r="G15" s="224">
        <f>400*(COUNTA(G10:G14))</f>
        <v>2000</v>
      </c>
      <c r="H15" s="204">
        <f>COUNTA(H10:H14)</f>
        <v>5</v>
      </c>
      <c r="I15" s="242">
        <f>SUM(I10:I14)</f>
        <v>25</v>
      </c>
      <c r="J15" s="115"/>
      <c r="K15" s="224">
        <f>400*(COUNTA(K10:K14))</f>
        <v>2000</v>
      </c>
      <c r="L15" s="204">
        <f>COUNTA(L10:L14)</f>
        <v>5</v>
      </c>
      <c r="M15" s="242">
        <f>SUM(M10:M14)</f>
        <v>25</v>
      </c>
      <c r="N15" s="115"/>
      <c r="O15" s="224">
        <f>400*(COUNTA(O10:O14))</f>
        <v>2000</v>
      </c>
      <c r="P15" s="204">
        <f>COUNTA(P10:P14)</f>
        <v>5</v>
      </c>
      <c r="Q15" s="242">
        <f>SUM(Q10:Q14)</f>
        <v>25</v>
      </c>
      <c r="R15" s="247"/>
      <c r="S15" s="113">
        <f>400*(COUNTA(S10:S14))</f>
        <v>2000</v>
      </c>
      <c r="T15" s="255">
        <f>COUNTA(T10:T14)</f>
        <v>5</v>
      </c>
      <c r="U15" s="109">
        <f>SUM(U10:U14)</f>
        <v>25</v>
      </c>
    </row>
    <row r="16" spans="1:21" ht="21.75" customHeight="1">
      <c r="A16" s="401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219"/>
    </row>
    <row r="17" spans="1:21" ht="21.75" customHeight="1">
      <c r="A17" s="117" t="s">
        <v>28</v>
      </c>
      <c r="B17" s="130" t="s">
        <v>218</v>
      </c>
      <c r="C17" s="155">
        <v>131627</v>
      </c>
      <c r="D17" s="129" t="s">
        <v>128</v>
      </c>
      <c r="E17" s="109">
        <v>10</v>
      </c>
      <c r="F17" s="130" t="s">
        <v>159</v>
      </c>
      <c r="G17" s="155">
        <v>141526</v>
      </c>
      <c r="H17" s="108" t="s">
        <v>128</v>
      </c>
      <c r="I17" s="109">
        <v>10</v>
      </c>
      <c r="J17" s="130" t="s">
        <v>178</v>
      </c>
      <c r="K17" s="155">
        <v>170449</v>
      </c>
      <c r="L17" s="129" t="s">
        <v>128</v>
      </c>
      <c r="M17" s="109">
        <v>10</v>
      </c>
      <c r="N17" s="130" t="s">
        <v>168</v>
      </c>
      <c r="O17" s="155">
        <v>181964</v>
      </c>
      <c r="P17" s="243" t="s">
        <v>128</v>
      </c>
      <c r="Q17" s="109">
        <v>10</v>
      </c>
      <c r="R17" s="130" t="s">
        <v>178</v>
      </c>
      <c r="S17" s="155">
        <v>154601</v>
      </c>
      <c r="T17" s="118" t="s">
        <v>128</v>
      </c>
      <c r="U17" s="109">
        <v>10</v>
      </c>
    </row>
    <row r="18" spans="1:21" ht="21.75" customHeight="1">
      <c r="A18" s="117" t="s">
        <v>28</v>
      </c>
      <c r="B18" s="130" t="s">
        <v>243</v>
      </c>
      <c r="C18" s="155">
        <v>125473</v>
      </c>
      <c r="D18" s="129" t="s">
        <v>128</v>
      </c>
      <c r="E18" s="109">
        <v>10</v>
      </c>
      <c r="F18" s="130" t="s">
        <v>389</v>
      </c>
      <c r="G18" s="155">
        <v>135253</v>
      </c>
      <c r="H18" s="129" t="s">
        <v>128</v>
      </c>
      <c r="I18" s="109">
        <v>10</v>
      </c>
      <c r="J18" s="130" t="s">
        <v>226</v>
      </c>
      <c r="K18" s="155">
        <v>171662</v>
      </c>
      <c r="L18" s="129" t="s">
        <v>128</v>
      </c>
      <c r="M18" s="217">
        <v>10</v>
      </c>
      <c r="N18" s="130" t="s">
        <v>226</v>
      </c>
      <c r="O18" s="155">
        <v>175057</v>
      </c>
      <c r="P18" s="129" t="s">
        <v>128</v>
      </c>
      <c r="Q18" s="109">
        <v>10</v>
      </c>
      <c r="R18" s="130" t="s">
        <v>279</v>
      </c>
      <c r="S18" s="155">
        <v>153499</v>
      </c>
      <c r="T18" s="129" t="s">
        <v>128</v>
      </c>
      <c r="U18" s="109">
        <v>10</v>
      </c>
    </row>
    <row r="19" spans="1:21" ht="21.75" customHeight="1">
      <c r="A19" s="117" t="s">
        <v>28</v>
      </c>
      <c r="B19" s="130" t="s">
        <v>288</v>
      </c>
      <c r="C19" s="155">
        <v>130425</v>
      </c>
      <c r="D19" s="269" t="s">
        <v>128</v>
      </c>
      <c r="E19" s="109">
        <v>10</v>
      </c>
      <c r="F19" s="130" t="s">
        <v>279</v>
      </c>
      <c r="G19" s="155">
        <v>142093</v>
      </c>
      <c r="H19" s="129" t="s">
        <v>128</v>
      </c>
      <c r="I19" s="109">
        <v>10</v>
      </c>
      <c r="J19" s="130" t="s">
        <v>276</v>
      </c>
      <c r="K19" s="155">
        <v>172628</v>
      </c>
      <c r="L19" s="129" t="s">
        <v>128</v>
      </c>
      <c r="M19" s="109">
        <v>10</v>
      </c>
      <c r="N19" s="130" t="s">
        <v>276</v>
      </c>
      <c r="O19" s="155">
        <v>171009</v>
      </c>
      <c r="P19" s="129" t="s">
        <v>128</v>
      </c>
      <c r="Q19" s="109">
        <v>10</v>
      </c>
      <c r="R19" s="130" t="s">
        <v>318</v>
      </c>
      <c r="S19" s="155">
        <v>151099</v>
      </c>
      <c r="T19" s="108" t="s">
        <v>128</v>
      </c>
      <c r="U19" s="217">
        <v>10</v>
      </c>
    </row>
    <row r="20" spans="1:21" ht="21.75" customHeight="1">
      <c r="A20" s="117" t="s">
        <v>28</v>
      </c>
      <c r="B20" s="130" t="s">
        <v>303</v>
      </c>
      <c r="C20" s="155">
        <v>131546</v>
      </c>
      <c r="D20" s="129" t="s">
        <v>128</v>
      </c>
      <c r="E20" s="109">
        <v>10</v>
      </c>
      <c r="F20" s="130" t="s">
        <v>318</v>
      </c>
      <c r="G20" s="155">
        <v>134676</v>
      </c>
      <c r="H20" s="129" t="s">
        <v>128</v>
      </c>
      <c r="I20" s="109">
        <v>10</v>
      </c>
      <c r="J20" s="130" t="s">
        <v>304</v>
      </c>
      <c r="K20" s="155">
        <v>174181</v>
      </c>
      <c r="L20" s="129" t="s">
        <v>128</v>
      </c>
      <c r="M20" s="109">
        <v>10</v>
      </c>
      <c r="N20" s="130" t="s">
        <v>298</v>
      </c>
      <c r="O20" s="155">
        <v>171314</v>
      </c>
      <c r="P20" s="129" t="s">
        <v>128</v>
      </c>
      <c r="Q20" s="109">
        <v>10</v>
      </c>
      <c r="R20" s="130" t="s">
        <v>339</v>
      </c>
      <c r="S20" s="155">
        <v>151906</v>
      </c>
      <c r="T20" s="108" t="s">
        <v>128</v>
      </c>
      <c r="U20" s="217">
        <v>10</v>
      </c>
    </row>
    <row r="21" spans="1:21" ht="21.75" customHeight="1">
      <c r="A21" s="117" t="s">
        <v>28</v>
      </c>
      <c r="B21" s="130" t="s">
        <v>341</v>
      </c>
      <c r="C21" s="155">
        <v>131863</v>
      </c>
      <c r="D21" s="129" t="s">
        <v>128</v>
      </c>
      <c r="E21" s="109">
        <v>10</v>
      </c>
      <c r="F21" s="130" t="s">
        <v>358</v>
      </c>
      <c r="G21" s="155">
        <v>143776</v>
      </c>
      <c r="H21" s="129" t="s">
        <v>128</v>
      </c>
      <c r="I21" s="109">
        <v>10</v>
      </c>
      <c r="J21" s="130" t="s">
        <v>363</v>
      </c>
      <c r="K21" s="159">
        <v>171522</v>
      </c>
      <c r="L21" s="129" t="s">
        <v>128</v>
      </c>
      <c r="M21" s="109">
        <v>10</v>
      </c>
      <c r="N21" s="130" t="s">
        <v>303</v>
      </c>
      <c r="O21" s="155">
        <v>172094</v>
      </c>
      <c r="P21" s="129" t="s">
        <v>128</v>
      </c>
      <c r="Q21" s="109">
        <v>10</v>
      </c>
      <c r="R21" s="130" t="s">
        <v>368</v>
      </c>
      <c r="S21" s="159">
        <v>155181</v>
      </c>
      <c r="T21" s="108" t="s">
        <v>128</v>
      </c>
      <c r="U21" s="217">
        <v>10</v>
      </c>
    </row>
    <row r="22" spans="1:21" ht="21.75" customHeight="1">
      <c r="A22" s="111" t="s">
        <v>77</v>
      </c>
      <c r="B22" s="119"/>
      <c r="C22" s="224">
        <f>800*(COUNTA(C17:C21))</f>
        <v>4000</v>
      </c>
      <c r="D22" s="205">
        <f>COUNTA(D17:D21)</f>
        <v>5</v>
      </c>
      <c r="E22" s="109">
        <f>SUM(E17:E21)</f>
        <v>50</v>
      </c>
      <c r="F22" s="119"/>
      <c r="G22" s="224">
        <f>800*(COUNTA(G17:G21))</f>
        <v>4000</v>
      </c>
      <c r="H22" s="205">
        <f>COUNTA(H17:H21)</f>
        <v>5</v>
      </c>
      <c r="I22" s="109">
        <f>SUM(I17:I21)</f>
        <v>50</v>
      </c>
      <c r="J22" s="119"/>
      <c r="K22" s="224">
        <f>800*(COUNTA(K17:K21))</f>
        <v>4000</v>
      </c>
      <c r="L22" s="205">
        <f>COUNTA(L17:L21)</f>
        <v>5</v>
      </c>
      <c r="M22" s="109">
        <f>SUM(M17:M21)</f>
        <v>50</v>
      </c>
      <c r="N22" s="119"/>
      <c r="O22" s="224">
        <f>800*(COUNTA(O17:O21))</f>
        <v>4000</v>
      </c>
      <c r="P22" s="205">
        <f>COUNTA(P17:P21)</f>
        <v>5</v>
      </c>
      <c r="Q22" s="109">
        <f>SUM(Q17:Q21)</f>
        <v>50</v>
      </c>
      <c r="R22" s="252"/>
      <c r="S22" s="224">
        <f>800*(COUNTA(S17:S21))</f>
        <v>4000</v>
      </c>
      <c r="T22" s="205">
        <f>COUNTA(T17:T21)</f>
        <v>5</v>
      </c>
      <c r="U22" s="109">
        <f>SUM(U17:U21)</f>
        <v>50</v>
      </c>
    </row>
    <row r="23" spans="1:21" ht="18.75" customHeight="1">
      <c r="A23" s="120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</row>
    <row r="24" spans="1:21" ht="18.7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403" t="s">
        <v>4</v>
      </c>
      <c r="S24" s="403"/>
      <c r="T24" s="416"/>
      <c r="U24" s="219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17"/>
      <c r="H25" s="406"/>
      <c r="I25" s="407"/>
      <c r="J25" s="405" t="s">
        <v>23</v>
      </c>
      <c r="K25" s="417"/>
      <c r="L25" s="406"/>
      <c r="M25" s="407"/>
      <c r="N25" s="122"/>
      <c r="O25" s="409" t="s">
        <v>29</v>
      </c>
      <c r="P25" s="418"/>
      <c r="Q25" s="418"/>
      <c r="R25" s="123">
        <f>SUM(E15+I15+M15+Q15+U15+E22+I22+M22+Q22+U22+E31+I31+M31)</f>
        <v>1005</v>
      </c>
      <c r="S25" s="225"/>
      <c r="T25" s="123" t="s">
        <v>4</v>
      </c>
      <c r="U25" s="219"/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55.774999999999999</v>
      </c>
      <c r="S26" s="128"/>
      <c r="T26" s="127" t="s">
        <v>4</v>
      </c>
      <c r="U26" s="219"/>
    </row>
    <row r="27" spans="1:21" ht="21.75" customHeight="1">
      <c r="A27" s="262" t="s">
        <v>32</v>
      </c>
      <c r="B27" s="130" t="s">
        <v>367</v>
      </c>
      <c r="C27" s="160">
        <v>250763</v>
      </c>
      <c r="D27" s="129" t="s">
        <v>128</v>
      </c>
      <c r="E27" s="109">
        <v>40</v>
      </c>
      <c r="F27" s="130" t="s">
        <v>280</v>
      </c>
      <c r="G27" s="156">
        <v>263317</v>
      </c>
      <c r="H27" s="110" t="s">
        <v>128</v>
      </c>
      <c r="I27" s="109">
        <v>40</v>
      </c>
      <c r="J27" s="130" t="s">
        <v>280</v>
      </c>
      <c r="K27" s="156">
        <v>312812</v>
      </c>
      <c r="L27" s="130" t="s">
        <v>128</v>
      </c>
      <c r="M27" s="109">
        <v>40</v>
      </c>
      <c r="N27" s="226"/>
      <c r="O27" s="409"/>
      <c r="P27" s="409"/>
      <c r="Q27" s="409"/>
      <c r="R27" s="128" t="s">
        <v>3</v>
      </c>
      <c r="S27" s="225"/>
      <c r="T27" s="132"/>
      <c r="U27" s="219"/>
    </row>
    <row r="28" spans="1:21" ht="21.75" customHeight="1">
      <c r="A28" s="262" t="s">
        <v>33</v>
      </c>
      <c r="B28" s="130" t="s">
        <v>366</v>
      </c>
      <c r="C28" s="133">
        <v>1750</v>
      </c>
      <c r="D28" s="129" t="s">
        <v>128</v>
      </c>
      <c r="E28" s="109">
        <v>40</v>
      </c>
      <c r="F28" s="130" t="s">
        <v>300</v>
      </c>
      <c r="G28" s="133">
        <v>1500</v>
      </c>
      <c r="H28" s="133" t="s">
        <v>139</v>
      </c>
      <c r="I28" s="109">
        <v>40</v>
      </c>
      <c r="J28" s="130" t="s">
        <v>300</v>
      </c>
      <c r="K28" s="133">
        <v>1250</v>
      </c>
      <c r="L28" s="130" t="s">
        <v>139</v>
      </c>
      <c r="M28" s="109">
        <v>40</v>
      </c>
      <c r="N28" s="227"/>
      <c r="O28" s="225"/>
      <c r="P28" s="228"/>
      <c r="Q28" s="228"/>
      <c r="R28" s="411"/>
      <c r="S28" s="411"/>
      <c r="T28" s="136"/>
      <c r="U28" s="219"/>
    </row>
    <row r="29" spans="1:21" ht="21.75" customHeight="1">
      <c r="A29" s="262" t="s">
        <v>34</v>
      </c>
      <c r="B29" s="130" t="s">
        <v>295</v>
      </c>
      <c r="C29" s="214">
        <v>2700</v>
      </c>
      <c r="D29" s="130" t="s">
        <v>128</v>
      </c>
      <c r="E29" s="217">
        <v>50</v>
      </c>
      <c r="F29" s="130" t="s">
        <v>196</v>
      </c>
      <c r="G29" s="133">
        <v>2475</v>
      </c>
      <c r="H29" s="133" t="s">
        <v>128</v>
      </c>
      <c r="I29" s="109">
        <v>50</v>
      </c>
      <c r="J29" s="130" t="s">
        <v>296</v>
      </c>
      <c r="K29" s="133">
        <v>2050</v>
      </c>
      <c r="L29" s="130" t="s">
        <v>128</v>
      </c>
      <c r="M29" s="109">
        <v>50</v>
      </c>
      <c r="N29" s="227"/>
      <c r="O29" s="219"/>
      <c r="P29" s="229">
        <f>SUM(D15+H15+L15+P15+T15+D22+H22+L22+P22+T22+D31+H31+L31)</f>
        <v>62</v>
      </c>
      <c r="Q29" s="219"/>
      <c r="R29" s="219"/>
      <c r="S29" s="412" t="s">
        <v>4</v>
      </c>
      <c r="T29" s="412"/>
      <c r="U29" s="412"/>
    </row>
    <row r="30" spans="1:21" ht="21.75" customHeight="1">
      <c r="A30" s="262" t="s">
        <v>36</v>
      </c>
      <c r="B30" s="130" t="s">
        <v>325</v>
      </c>
      <c r="C30" s="214">
        <v>3550</v>
      </c>
      <c r="D30" s="130" t="s">
        <v>128</v>
      </c>
      <c r="E30" s="217">
        <v>80</v>
      </c>
      <c r="F30" s="130" t="s">
        <v>297</v>
      </c>
      <c r="G30" s="133">
        <v>3250</v>
      </c>
      <c r="H30" s="133" t="s">
        <v>128</v>
      </c>
      <c r="I30" s="109">
        <v>80</v>
      </c>
      <c r="J30" s="130" t="s">
        <v>359</v>
      </c>
      <c r="K30" s="133">
        <v>2750</v>
      </c>
      <c r="L30" s="130" t="s">
        <v>128</v>
      </c>
      <c r="M30" s="109">
        <v>80</v>
      </c>
      <c r="N30" s="227"/>
      <c r="O30" s="219"/>
      <c r="P30" s="219"/>
      <c r="Q30" s="219"/>
      <c r="R30" s="136"/>
      <c r="S30" s="412"/>
      <c r="T30" s="419"/>
      <c r="U30" s="416"/>
    </row>
    <row r="31" spans="1:21" ht="21.75" customHeight="1">
      <c r="A31" s="261" t="s">
        <v>77</v>
      </c>
      <c r="B31" s="107"/>
      <c r="C31" s="113">
        <f>SUM(C30+C29+C28+(IF(COUNTBLANK(C27),0,1500)))</f>
        <v>9500</v>
      </c>
      <c r="D31" s="248">
        <f>COUNTA(D27:D30)</f>
        <v>4</v>
      </c>
      <c r="E31" s="109">
        <f>SUM(E27:E30)</f>
        <v>210</v>
      </c>
      <c r="F31" s="109"/>
      <c r="G31" s="113">
        <f>SUM(G30+G29+G28+(IF(COUNTBLANK(G27),0,1500)))</f>
        <v>8725</v>
      </c>
      <c r="H31" s="248">
        <f>COUNTA(H27:H30)</f>
        <v>4</v>
      </c>
      <c r="I31" s="109">
        <f>SUM(I27:I30)</f>
        <v>210</v>
      </c>
      <c r="J31" s="129"/>
      <c r="K31" s="113">
        <f>SUM(K30+K29+K28+(IF(COUNTBLANK(K27),0,1500)))</f>
        <v>7550</v>
      </c>
      <c r="L31" s="248">
        <f>COUNTA(L27:L30)</f>
        <v>4</v>
      </c>
      <c r="M31" s="109">
        <f>SUM(M27:M30)</f>
        <v>210</v>
      </c>
      <c r="N31" s="230"/>
      <c r="O31" s="219"/>
      <c r="P31" s="219"/>
      <c r="Q31" s="219"/>
      <c r="R31" s="219"/>
      <c r="S31" s="412" t="s">
        <v>35</v>
      </c>
      <c r="T31" s="419"/>
      <c r="U31" s="416"/>
    </row>
    <row r="32" spans="1:21">
      <c r="R32" s="398"/>
      <c r="S32" s="399"/>
      <c r="T32" s="400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4"/>
  <sheetViews>
    <sheetView topLeftCell="A19" zoomScale="125" zoomScaleNormal="125" workbookViewId="0">
      <selection activeCell="L15" sqref="L15"/>
    </sheetView>
  </sheetViews>
  <sheetFormatPr defaultColWidth="8.85546875" defaultRowHeight="12.75"/>
  <cols>
    <col min="9" max="9" width="10.7109375" customWidth="1"/>
    <col min="10" max="10" width="11.28515625" customWidth="1"/>
    <col min="12" max="12" width="10.140625" bestFit="1" customWidth="1"/>
  </cols>
  <sheetData>
    <row r="1" spans="1:14" ht="18" customHeight="1">
      <c r="A1" s="372" t="s">
        <v>392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4" ht="13.5" thickBot="1"/>
    <row r="3" spans="1:14" ht="13.5" thickBot="1">
      <c r="A3" s="366" t="s">
        <v>37</v>
      </c>
      <c r="B3" s="368" t="s">
        <v>38</v>
      </c>
      <c r="C3" s="369"/>
      <c r="D3" s="370"/>
      <c r="E3" s="368" t="s">
        <v>39</v>
      </c>
      <c r="F3" s="369"/>
      <c r="G3" s="370"/>
      <c r="H3" s="371" t="s">
        <v>40</v>
      </c>
      <c r="I3" s="369"/>
      <c r="J3" s="370"/>
      <c r="K3" s="373" t="s">
        <v>107</v>
      </c>
      <c r="L3" s="43" t="s">
        <v>17</v>
      </c>
    </row>
    <row r="4" spans="1:14" ht="39" thickBot="1">
      <c r="A4" s="367"/>
      <c r="B4" s="44" t="s">
        <v>41</v>
      </c>
      <c r="C4" s="45" t="s">
        <v>42</v>
      </c>
      <c r="D4" s="46" t="s">
        <v>29</v>
      </c>
      <c r="E4" s="44" t="s">
        <v>41</v>
      </c>
      <c r="F4" s="45" t="s">
        <v>42</v>
      </c>
      <c r="G4" s="46" t="s">
        <v>43</v>
      </c>
      <c r="H4" s="47" t="s">
        <v>44</v>
      </c>
      <c r="I4" s="48" t="s">
        <v>45</v>
      </c>
      <c r="J4" s="46" t="s">
        <v>46</v>
      </c>
      <c r="K4" s="374"/>
      <c r="L4" s="50" t="s">
        <v>47</v>
      </c>
    </row>
    <row r="5" spans="1:14" ht="18" customHeight="1">
      <c r="A5" s="58">
        <v>2013</v>
      </c>
      <c r="B5" s="51">
        <v>3</v>
      </c>
      <c r="C5" s="52">
        <v>1</v>
      </c>
      <c r="D5" s="96">
        <v>14446</v>
      </c>
      <c r="E5" s="51">
        <v>12</v>
      </c>
      <c r="F5" s="52">
        <v>4</v>
      </c>
      <c r="G5" s="84">
        <f>D5/H5</f>
        <v>160.51111111111112</v>
      </c>
      <c r="H5" s="60">
        <v>90</v>
      </c>
      <c r="I5" s="3">
        <v>49</v>
      </c>
      <c r="J5" s="61">
        <f>I5*100/H5</f>
        <v>54.444444444444443</v>
      </c>
      <c r="K5" s="58"/>
      <c r="L5" s="82">
        <v>812.45</v>
      </c>
    </row>
    <row r="6" spans="1:14" ht="18" customHeight="1">
      <c r="A6" s="58">
        <v>2014</v>
      </c>
      <c r="B6" s="51">
        <v>4</v>
      </c>
      <c r="C6" s="52">
        <v>2</v>
      </c>
      <c r="D6" s="96">
        <v>13362</v>
      </c>
      <c r="E6" s="51">
        <v>13</v>
      </c>
      <c r="F6" s="52">
        <v>6</v>
      </c>
      <c r="G6" s="84">
        <v>148.47</v>
      </c>
      <c r="H6" s="60">
        <v>90</v>
      </c>
      <c r="I6" s="3">
        <v>43</v>
      </c>
      <c r="J6" s="61">
        <v>47.78</v>
      </c>
      <c r="K6" s="58"/>
      <c r="L6" s="82">
        <v>755.6</v>
      </c>
    </row>
    <row r="7" spans="1:14" ht="18">
      <c r="A7" s="58">
        <v>2015</v>
      </c>
      <c r="B7" s="51">
        <v>5</v>
      </c>
      <c r="C7" s="52">
        <v>2</v>
      </c>
      <c r="D7" s="96">
        <v>12165</v>
      </c>
      <c r="E7" s="209">
        <v>19</v>
      </c>
      <c r="F7" s="52">
        <v>8</v>
      </c>
      <c r="G7" s="84">
        <f>D7/H7</f>
        <v>126.71875</v>
      </c>
      <c r="H7" s="60">
        <v>96</v>
      </c>
      <c r="I7" s="3">
        <v>55</v>
      </c>
      <c r="J7" s="61">
        <f>I7*100/H7</f>
        <v>57.291666666666664</v>
      </c>
      <c r="K7" s="58">
        <v>928</v>
      </c>
      <c r="L7" s="82">
        <v>690.8</v>
      </c>
      <c r="N7" s="198"/>
    </row>
    <row r="8" spans="1:14" ht="18" customHeight="1">
      <c r="A8" s="58">
        <v>2016</v>
      </c>
      <c r="B8" s="51">
        <v>5</v>
      </c>
      <c r="C8" s="52">
        <v>2</v>
      </c>
      <c r="D8" s="96">
        <v>10130</v>
      </c>
      <c r="E8" s="51">
        <v>17</v>
      </c>
      <c r="F8" s="52">
        <v>7</v>
      </c>
      <c r="G8" s="84">
        <f>D8/H8</f>
        <v>107.76595744680851</v>
      </c>
      <c r="H8" s="60">
        <v>94</v>
      </c>
      <c r="I8" s="3">
        <v>38</v>
      </c>
      <c r="J8" s="61">
        <f>I8*100/H8</f>
        <v>40.425531914893618</v>
      </c>
      <c r="K8" s="208">
        <v>719</v>
      </c>
      <c r="L8" s="82">
        <v>578.65</v>
      </c>
    </row>
    <row r="9" spans="1:14" ht="18" customHeight="1">
      <c r="A9" s="58">
        <v>2017</v>
      </c>
      <c r="B9" s="51">
        <v>3</v>
      </c>
      <c r="C9" s="52">
        <v>1</v>
      </c>
      <c r="D9" s="96">
        <v>15641</v>
      </c>
      <c r="E9" s="51">
        <v>12</v>
      </c>
      <c r="F9" s="52">
        <v>5</v>
      </c>
      <c r="G9" s="84">
        <f>D9/H9</f>
        <v>156.41</v>
      </c>
      <c r="H9" s="60">
        <v>100</v>
      </c>
      <c r="I9" s="3">
        <v>49</v>
      </c>
      <c r="J9" s="61">
        <f>I9*100/H9</f>
        <v>49</v>
      </c>
      <c r="K9" s="208">
        <v>1121</v>
      </c>
      <c r="L9" s="82">
        <v>906.58</v>
      </c>
    </row>
    <row r="10" spans="1:14" ht="18" customHeight="1">
      <c r="A10" s="58">
        <v>2018</v>
      </c>
      <c r="B10" s="51">
        <v>3</v>
      </c>
      <c r="C10" s="52">
        <v>1</v>
      </c>
      <c r="D10" s="96">
        <v>16911</v>
      </c>
      <c r="E10" s="51">
        <v>13</v>
      </c>
      <c r="F10" s="52">
        <v>7</v>
      </c>
      <c r="G10" s="84">
        <f>D10/H10</f>
        <v>174.34020618556701</v>
      </c>
      <c r="H10" s="60">
        <v>97</v>
      </c>
      <c r="I10" s="3">
        <v>41</v>
      </c>
      <c r="J10" s="61">
        <f>100*I10/H10</f>
        <v>42.268041237113401</v>
      </c>
      <c r="K10" s="221">
        <v>1170</v>
      </c>
      <c r="L10" s="220">
        <v>955.8</v>
      </c>
    </row>
    <row r="11" spans="1:14" ht="18" customHeight="1">
      <c r="A11" s="58">
        <v>2019</v>
      </c>
      <c r="B11" s="51">
        <v>3</v>
      </c>
      <c r="C11" s="52">
        <v>2</v>
      </c>
      <c r="D11" s="96">
        <v>15803</v>
      </c>
      <c r="E11" s="51">
        <v>12</v>
      </c>
      <c r="F11" s="52">
        <v>6</v>
      </c>
      <c r="G11" s="84">
        <v>185.92</v>
      </c>
      <c r="H11" s="60">
        <v>86</v>
      </c>
      <c r="I11" s="3">
        <v>39</v>
      </c>
      <c r="J11" s="61">
        <f>100*I11/H11</f>
        <v>45.348837209302324</v>
      </c>
      <c r="K11" s="221">
        <v>1044</v>
      </c>
      <c r="L11" s="220">
        <v>855.21</v>
      </c>
    </row>
    <row r="12" spans="1:14" ht="18" customHeight="1">
      <c r="A12" s="58">
        <v>2020</v>
      </c>
      <c r="B12" s="51">
        <v>4</v>
      </c>
      <c r="C12" s="52">
        <v>3</v>
      </c>
      <c r="D12" s="96">
        <v>7601</v>
      </c>
      <c r="E12" s="51">
        <v>10</v>
      </c>
      <c r="F12" s="52">
        <v>6</v>
      </c>
      <c r="G12" s="84">
        <v>107.06</v>
      </c>
      <c r="H12" s="60">
        <v>71</v>
      </c>
      <c r="I12" s="7">
        <v>26</v>
      </c>
      <c r="J12" s="61">
        <f>100*I12/H12</f>
        <v>36.619718309859152</v>
      </c>
      <c r="K12" s="239">
        <f>Summary!G54</f>
        <v>809</v>
      </c>
      <c r="L12" s="238">
        <f>Summary!E54</f>
        <v>1590.9250000000002</v>
      </c>
    </row>
    <row r="13" spans="1:14" ht="18" customHeight="1">
      <c r="A13" s="58">
        <v>2021</v>
      </c>
      <c r="B13" s="51">
        <v>4</v>
      </c>
      <c r="C13" s="52">
        <v>2</v>
      </c>
      <c r="D13" s="96">
        <v>11405</v>
      </c>
      <c r="E13" s="51">
        <v>11</v>
      </c>
      <c r="F13" s="52">
        <v>6</v>
      </c>
      <c r="G13" s="84">
        <v>158.4</v>
      </c>
      <c r="H13" s="60">
        <v>72</v>
      </c>
      <c r="I13" s="7">
        <v>31</v>
      </c>
      <c r="J13" s="61">
        <v>43.05</v>
      </c>
      <c r="K13" s="239">
        <v>783</v>
      </c>
      <c r="L13" s="238">
        <v>1451</v>
      </c>
    </row>
    <row r="14" spans="1:14" ht="18" customHeight="1">
      <c r="A14" s="58">
        <v>2022</v>
      </c>
      <c r="B14" s="51">
        <v>4</v>
      </c>
      <c r="C14" s="52">
        <v>2</v>
      </c>
      <c r="D14" s="96">
        <v>10972</v>
      </c>
      <c r="E14" s="51">
        <v>12</v>
      </c>
      <c r="F14" s="52">
        <v>6</v>
      </c>
      <c r="G14" s="84">
        <v>130.62</v>
      </c>
      <c r="H14" s="60">
        <v>84</v>
      </c>
      <c r="I14" s="7">
        <v>35</v>
      </c>
      <c r="J14" s="61">
        <v>41.66</v>
      </c>
      <c r="K14" s="239">
        <v>780</v>
      </c>
      <c r="L14" s="238">
        <v>603.24900000000002</v>
      </c>
    </row>
    <row r="15" spans="1:14" s="342" customFormat="1" ht="18" customHeight="1">
      <c r="A15" s="58">
        <v>2023</v>
      </c>
      <c r="B15" s="51">
        <v>3</v>
      </c>
      <c r="C15" s="52">
        <v>2</v>
      </c>
      <c r="D15" s="96">
        <v>12162</v>
      </c>
      <c r="E15" s="51">
        <v>11</v>
      </c>
      <c r="F15" s="52">
        <v>5</v>
      </c>
      <c r="G15" s="84">
        <v>157.94999999999999</v>
      </c>
      <c r="H15" s="60">
        <v>77</v>
      </c>
      <c r="I15" s="7">
        <v>46</v>
      </c>
      <c r="J15" s="61">
        <v>59.74</v>
      </c>
      <c r="K15" s="239">
        <v>809</v>
      </c>
      <c r="L15" s="238">
        <v>1590.93</v>
      </c>
    </row>
    <row r="16" spans="1:14" ht="21" thickBot="1">
      <c r="A16" s="66"/>
      <c r="B16" s="67"/>
      <c r="C16" s="68"/>
      <c r="D16" s="97"/>
      <c r="E16" s="67"/>
      <c r="F16" s="68"/>
      <c r="G16" s="98"/>
      <c r="H16" s="67"/>
      <c r="I16" s="68"/>
      <c r="J16" s="99"/>
      <c r="K16" s="207"/>
      <c r="L16" s="100"/>
      <c r="M16" s="10"/>
    </row>
    <row r="19" spans="1:18">
      <c r="A19" s="372" t="s">
        <v>48</v>
      </c>
      <c r="B19" s="372"/>
      <c r="C19" s="372"/>
      <c r="D19" s="372"/>
      <c r="E19" s="372"/>
      <c r="F19" s="372"/>
      <c r="G19" s="372"/>
      <c r="H19" s="372"/>
      <c r="I19" s="372"/>
      <c r="J19" s="372"/>
      <c r="K19" s="372"/>
    </row>
    <row r="20" spans="1:18" ht="13.5" thickBot="1">
      <c r="F20" s="3" t="s">
        <v>67</v>
      </c>
    </row>
    <row r="21" spans="1:18" ht="13.5" thickBot="1">
      <c r="A21" s="366" t="s">
        <v>37</v>
      </c>
      <c r="B21" s="368" t="s">
        <v>38</v>
      </c>
      <c r="C21" s="369"/>
      <c r="D21" s="370"/>
      <c r="E21" s="368" t="s">
        <v>39</v>
      </c>
      <c r="F21" s="369"/>
      <c r="G21" s="370"/>
      <c r="H21" s="371" t="s">
        <v>40</v>
      </c>
      <c r="I21" s="369"/>
      <c r="J21" s="369"/>
      <c r="K21" s="370"/>
      <c r="L21" s="43" t="s">
        <v>17</v>
      </c>
    </row>
    <row r="22" spans="1:18" ht="39" thickBot="1">
      <c r="A22" s="367"/>
      <c r="B22" s="44" t="s">
        <v>41</v>
      </c>
      <c r="C22" s="45" t="s">
        <v>42</v>
      </c>
      <c r="D22" s="46" t="s">
        <v>29</v>
      </c>
      <c r="E22" s="44" t="s">
        <v>41</v>
      </c>
      <c r="F22" s="45" t="s">
        <v>42</v>
      </c>
      <c r="G22" s="46" t="s">
        <v>43</v>
      </c>
      <c r="H22" s="47" t="s">
        <v>44</v>
      </c>
      <c r="I22" s="48" t="s">
        <v>45</v>
      </c>
      <c r="J22" s="48" t="s">
        <v>46</v>
      </c>
      <c r="K22" s="49" t="s">
        <v>42</v>
      </c>
      <c r="L22" s="50" t="s">
        <v>47</v>
      </c>
    </row>
    <row r="23" spans="1:18" ht="20.25">
      <c r="A23" s="43">
        <v>2003</v>
      </c>
      <c r="B23" s="51">
        <v>71</v>
      </c>
      <c r="C23" s="59" t="s">
        <v>49</v>
      </c>
      <c r="D23" s="53">
        <v>175</v>
      </c>
      <c r="E23" s="51">
        <v>84</v>
      </c>
      <c r="F23" s="59" t="s">
        <v>49</v>
      </c>
      <c r="G23" s="53">
        <v>1.68</v>
      </c>
      <c r="H23" s="54">
        <v>104</v>
      </c>
      <c r="I23" s="55">
        <v>11</v>
      </c>
      <c r="J23" s="56">
        <v>10.58</v>
      </c>
      <c r="K23" s="57" t="s">
        <v>49</v>
      </c>
      <c r="L23" s="63"/>
    </row>
    <row r="24" spans="1:18" ht="20.25">
      <c r="A24" s="58">
        <v>2004</v>
      </c>
      <c r="B24" s="51">
        <v>55</v>
      </c>
      <c r="C24" s="59" t="s">
        <v>49</v>
      </c>
      <c r="D24" s="53">
        <v>440</v>
      </c>
      <c r="E24" s="51">
        <v>76</v>
      </c>
      <c r="F24" s="59" t="s">
        <v>49</v>
      </c>
      <c r="G24" s="53">
        <v>4.9400000000000004</v>
      </c>
      <c r="H24" s="60">
        <v>89</v>
      </c>
      <c r="I24" s="3">
        <v>13</v>
      </c>
      <c r="J24" s="61">
        <v>14.61</v>
      </c>
      <c r="K24" s="62" t="s">
        <v>49</v>
      </c>
      <c r="L24" s="63"/>
      <c r="R24">
        <v>16</v>
      </c>
    </row>
    <row r="25" spans="1:18" ht="20.25">
      <c r="A25" s="58">
        <v>2005</v>
      </c>
      <c r="B25" s="51">
        <v>27</v>
      </c>
      <c r="C25" s="59" t="s">
        <v>49</v>
      </c>
      <c r="D25" s="53">
        <v>1928</v>
      </c>
      <c r="E25" s="51">
        <v>37</v>
      </c>
      <c r="F25" s="59" t="s">
        <v>49</v>
      </c>
      <c r="G25" s="53">
        <v>26.05</v>
      </c>
      <c r="H25" s="60">
        <v>74</v>
      </c>
      <c r="I25" s="3">
        <v>15</v>
      </c>
      <c r="J25" s="61">
        <v>20.27</v>
      </c>
      <c r="K25" s="62" t="s">
        <v>49</v>
      </c>
      <c r="L25" s="63"/>
    </row>
    <row r="26" spans="1:18" ht="20.25">
      <c r="A26" s="58">
        <v>2006</v>
      </c>
      <c r="B26" s="51">
        <v>19</v>
      </c>
      <c r="C26" s="59" t="s">
        <v>49</v>
      </c>
      <c r="D26" s="53">
        <v>2521</v>
      </c>
      <c r="E26" s="51">
        <v>25</v>
      </c>
      <c r="F26" s="59" t="s">
        <v>49</v>
      </c>
      <c r="G26" s="53">
        <v>37.630000000000003</v>
      </c>
      <c r="H26" s="60">
        <v>67</v>
      </c>
      <c r="I26" s="3">
        <v>14</v>
      </c>
      <c r="J26" s="61">
        <v>20.9</v>
      </c>
      <c r="K26" s="62" t="s">
        <v>49</v>
      </c>
      <c r="L26" s="63"/>
    </row>
    <row r="27" spans="1:18" ht="20.25">
      <c r="A27" s="69" t="s">
        <v>50</v>
      </c>
      <c r="B27" s="70">
        <v>19</v>
      </c>
      <c r="C27" s="71">
        <v>5</v>
      </c>
      <c r="D27" s="72">
        <v>2281</v>
      </c>
      <c r="E27" s="70">
        <v>17</v>
      </c>
      <c r="F27" s="71">
        <v>5</v>
      </c>
      <c r="G27" s="72">
        <v>44.73</v>
      </c>
      <c r="H27" s="70">
        <v>51</v>
      </c>
      <c r="I27" s="71">
        <v>11</v>
      </c>
      <c r="J27" s="73">
        <f>I27*100/H27</f>
        <v>21.568627450980394</v>
      </c>
      <c r="K27" s="74">
        <v>11</v>
      </c>
      <c r="L27" s="65" t="s">
        <v>4</v>
      </c>
    </row>
    <row r="28" spans="1:18" ht="20.25">
      <c r="A28" s="58">
        <v>2007</v>
      </c>
      <c r="B28" s="51">
        <v>19</v>
      </c>
      <c r="C28" s="52">
        <v>5</v>
      </c>
      <c r="D28" s="53">
        <v>2236</v>
      </c>
      <c r="E28" s="51">
        <v>18</v>
      </c>
      <c r="F28" s="52">
        <v>5</v>
      </c>
      <c r="G28" s="53">
        <v>43.84</v>
      </c>
      <c r="H28" s="60">
        <v>51</v>
      </c>
      <c r="I28" s="3">
        <v>11</v>
      </c>
      <c r="J28" s="61">
        <v>21.57</v>
      </c>
      <c r="K28" s="64">
        <v>11</v>
      </c>
      <c r="L28" s="65"/>
    </row>
    <row r="29" spans="1:18" ht="20.25" customHeight="1">
      <c r="A29" s="58">
        <v>2008</v>
      </c>
      <c r="B29" s="51">
        <v>17</v>
      </c>
      <c r="C29" s="52">
        <v>4</v>
      </c>
      <c r="D29" s="75">
        <v>2176</v>
      </c>
      <c r="E29" s="76" t="s">
        <v>51</v>
      </c>
      <c r="F29" s="77" t="s">
        <v>52</v>
      </c>
      <c r="G29" s="78">
        <v>42.67</v>
      </c>
      <c r="H29" s="79">
        <v>51</v>
      </c>
      <c r="I29" s="80">
        <v>16</v>
      </c>
      <c r="J29" s="81">
        <v>31.37</v>
      </c>
      <c r="K29" s="64" t="s">
        <v>53</v>
      </c>
      <c r="L29" s="82">
        <v>351.8</v>
      </c>
    </row>
    <row r="30" spans="1:18" ht="20.25" customHeight="1">
      <c r="A30" s="58">
        <v>2009</v>
      </c>
      <c r="B30" s="83">
        <v>7</v>
      </c>
      <c r="C30" s="52">
        <v>2</v>
      </c>
      <c r="D30" s="75">
        <v>4282</v>
      </c>
      <c r="E30" s="83">
        <v>9</v>
      </c>
      <c r="F30" s="52">
        <v>4</v>
      </c>
      <c r="G30" s="84">
        <v>66.91</v>
      </c>
      <c r="H30" s="60">
        <v>64</v>
      </c>
      <c r="I30" s="3">
        <v>28</v>
      </c>
      <c r="J30" s="81">
        <v>43.75</v>
      </c>
      <c r="K30" s="52">
        <v>4</v>
      </c>
      <c r="L30" s="85">
        <v>671.2</v>
      </c>
    </row>
    <row r="31" spans="1:18" ht="20.25" customHeight="1">
      <c r="A31" s="58">
        <v>2010</v>
      </c>
      <c r="B31" s="51">
        <v>7</v>
      </c>
      <c r="C31" s="52">
        <v>2</v>
      </c>
      <c r="D31" s="75">
        <v>4516</v>
      </c>
      <c r="E31" s="51">
        <v>8</v>
      </c>
      <c r="F31" s="52">
        <v>4</v>
      </c>
      <c r="G31" s="84">
        <v>76.540000000000006</v>
      </c>
      <c r="H31" s="60">
        <v>59</v>
      </c>
      <c r="I31" s="3">
        <v>30</v>
      </c>
      <c r="J31" s="81">
        <v>50.85</v>
      </c>
      <c r="K31" s="64" t="s">
        <v>54</v>
      </c>
      <c r="L31" s="85">
        <v>680.95</v>
      </c>
    </row>
    <row r="32" spans="1:18" ht="20.25" customHeight="1" thickBot="1">
      <c r="A32" s="86">
        <v>2011</v>
      </c>
      <c r="B32" s="87">
        <v>2</v>
      </c>
      <c r="C32" s="88">
        <v>1</v>
      </c>
      <c r="D32" s="89">
        <v>5567</v>
      </c>
      <c r="E32" s="87">
        <v>8</v>
      </c>
      <c r="F32" s="88">
        <v>4</v>
      </c>
      <c r="G32" s="89">
        <v>78.41</v>
      </c>
      <c r="H32" s="90">
        <v>71</v>
      </c>
      <c r="I32" s="91">
        <v>35</v>
      </c>
      <c r="J32" s="92">
        <v>49.3</v>
      </c>
      <c r="K32" s="93" t="s">
        <v>55</v>
      </c>
      <c r="L32" s="94">
        <v>824.09</v>
      </c>
    </row>
    <row r="33" spans="1:12" s="342" customFormat="1" ht="20.25" customHeight="1">
      <c r="A33" s="343">
        <v>2012</v>
      </c>
      <c r="B33" s="344">
        <v>5</v>
      </c>
      <c r="C33" s="345">
        <v>2</v>
      </c>
      <c r="D33" s="346">
        <v>13352</v>
      </c>
      <c r="E33" s="344">
        <v>10</v>
      </c>
      <c r="F33" s="345">
        <v>5</v>
      </c>
      <c r="G33" s="347">
        <v>190.74</v>
      </c>
      <c r="H33" s="348">
        <v>70</v>
      </c>
      <c r="I33" s="349">
        <v>44</v>
      </c>
      <c r="J33" s="350">
        <f>I33*100/H33</f>
        <v>62.857142857142854</v>
      </c>
      <c r="K33" s="343"/>
      <c r="L33" s="351">
        <v>751.68</v>
      </c>
    </row>
    <row r="34" spans="1:12" ht="20.25">
      <c r="A34" s="95" t="s">
        <v>56</v>
      </c>
      <c r="B34" t="s">
        <v>64</v>
      </c>
    </row>
  </sheetData>
  <mergeCells count="11">
    <mergeCell ref="A21:A22"/>
    <mergeCell ref="B21:D21"/>
    <mergeCell ref="E21:G21"/>
    <mergeCell ref="H21:K21"/>
    <mergeCell ref="A1:K1"/>
    <mergeCell ref="A3:A4"/>
    <mergeCell ref="B3:D3"/>
    <mergeCell ref="E3:G3"/>
    <mergeCell ref="A19:K19"/>
    <mergeCell ref="H3:J3"/>
    <mergeCell ref="K3:K4"/>
  </mergeCells>
  <pageMargins left="0.7" right="0.7" top="0.75" bottom="0.75" header="0.3" footer="0.3"/>
  <pageSetup paperSize="9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J29" sqref="J29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132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335</v>
      </c>
      <c r="C10" s="155">
        <v>82681</v>
      </c>
      <c r="D10" s="129" t="s">
        <v>128</v>
      </c>
      <c r="E10" s="109">
        <v>5</v>
      </c>
      <c r="F10" s="130" t="s">
        <v>168</v>
      </c>
      <c r="G10" s="155">
        <v>90331</v>
      </c>
      <c r="H10" s="129" t="s">
        <v>128</v>
      </c>
      <c r="I10" s="109">
        <v>5</v>
      </c>
      <c r="J10" s="130" t="s">
        <v>168</v>
      </c>
      <c r="K10" s="156">
        <v>95103</v>
      </c>
      <c r="L10" s="108" t="s">
        <v>128</v>
      </c>
      <c r="M10" s="109">
        <v>5</v>
      </c>
      <c r="N10" s="130" t="s">
        <v>171</v>
      </c>
      <c r="O10" s="156">
        <v>124572</v>
      </c>
      <c r="P10" s="129" t="s">
        <v>128</v>
      </c>
      <c r="Q10" s="109">
        <v>5</v>
      </c>
      <c r="R10" s="130" t="s">
        <v>168</v>
      </c>
      <c r="S10" s="156">
        <v>93263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198</v>
      </c>
      <c r="C11" s="155">
        <v>83125</v>
      </c>
      <c r="D11" s="129" t="s">
        <v>128</v>
      </c>
      <c r="E11" s="109">
        <v>5</v>
      </c>
      <c r="F11" s="130" t="s">
        <v>196</v>
      </c>
      <c r="G11" s="155">
        <v>85239</v>
      </c>
      <c r="H11" s="129" t="s">
        <v>128</v>
      </c>
      <c r="I11" s="109">
        <v>5</v>
      </c>
      <c r="J11" s="130" t="s">
        <v>197</v>
      </c>
      <c r="K11" s="156">
        <v>92613</v>
      </c>
      <c r="L11" s="129" t="s">
        <v>128</v>
      </c>
      <c r="M11" s="109">
        <v>5</v>
      </c>
      <c r="N11" s="130" t="s">
        <v>197</v>
      </c>
      <c r="O11" s="156">
        <v>104181</v>
      </c>
      <c r="P11" s="129" t="s">
        <v>128</v>
      </c>
      <c r="Q11" s="109">
        <v>5</v>
      </c>
      <c r="R11" s="130" t="s">
        <v>177</v>
      </c>
      <c r="S11" s="156">
        <v>91909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 t="s">
        <v>207</v>
      </c>
      <c r="C12" s="155">
        <v>83339</v>
      </c>
      <c r="D12" s="129" t="s">
        <v>128</v>
      </c>
      <c r="E12" s="109">
        <v>5</v>
      </c>
      <c r="F12" s="130" t="s">
        <v>210</v>
      </c>
      <c r="G12" s="155">
        <v>90337</v>
      </c>
      <c r="H12" s="129" t="s">
        <v>128</v>
      </c>
      <c r="I12" s="109">
        <v>5</v>
      </c>
      <c r="J12" s="130" t="s">
        <v>207</v>
      </c>
      <c r="K12" s="156">
        <v>92625</v>
      </c>
      <c r="L12" s="129" t="s">
        <v>128</v>
      </c>
      <c r="M12" s="109">
        <v>5</v>
      </c>
      <c r="N12" s="130" t="s">
        <v>207</v>
      </c>
      <c r="O12" s="156">
        <v>103644</v>
      </c>
      <c r="P12" s="129" t="s">
        <v>128</v>
      </c>
      <c r="Q12" s="109">
        <v>5</v>
      </c>
      <c r="R12" s="130" t="s">
        <v>195</v>
      </c>
      <c r="S12" s="156">
        <v>90011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 t="s">
        <v>236</v>
      </c>
      <c r="C13" s="155">
        <v>82676</v>
      </c>
      <c r="D13" s="129" t="s">
        <v>128</v>
      </c>
      <c r="E13" s="109">
        <v>5</v>
      </c>
      <c r="F13" s="130" t="s">
        <v>240</v>
      </c>
      <c r="G13" s="155">
        <v>84751</v>
      </c>
      <c r="H13" s="129" t="s">
        <v>128</v>
      </c>
      <c r="I13" s="109">
        <v>5</v>
      </c>
      <c r="J13" s="130" t="s">
        <v>237</v>
      </c>
      <c r="K13" s="156">
        <v>90625</v>
      </c>
      <c r="L13" s="129" t="s">
        <v>128</v>
      </c>
      <c r="M13" s="109">
        <v>5</v>
      </c>
      <c r="N13" s="130" t="s">
        <v>225</v>
      </c>
      <c r="O13" s="156">
        <v>103206</v>
      </c>
      <c r="P13" s="129" t="s">
        <v>128</v>
      </c>
      <c r="Q13" s="109">
        <v>5</v>
      </c>
      <c r="R13" s="130" t="s">
        <v>238</v>
      </c>
      <c r="S13" s="156">
        <v>84289</v>
      </c>
      <c r="T13" s="129" t="s">
        <v>128</v>
      </c>
      <c r="U13" s="109">
        <v>5</v>
      </c>
    </row>
    <row r="14" spans="1:21" ht="21.75" customHeight="1">
      <c r="A14" s="106" t="s">
        <v>27</v>
      </c>
      <c r="B14" s="130" t="s">
        <v>285</v>
      </c>
      <c r="C14" s="155">
        <v>83012</v>
      </c>
      <c r="D14" s="129" t="s">
        <v>128</v>
      </c>
      <c r="E14" s="109">
        <v>5</v>
      </c>
      <c r="F14" s="130" t="s">
        <v>249</v>
      </c>
      <c r="G14" s="155">
        <v>93425</v>
      </c>
      <c r="H14" s="129" t="s">
        <v>128</v>
      </c>
      <c r="I14" s="109">
        <v>5</v>
      </c>
      <c r="J14" s="130" t="s">
        <v>272</v>
      </c>
      <c r="K14" s="156">
        <v>90539</v>
      </c>
      <c r="L14" s="129" t="s">
        <v>128</v>
      </c>
      <c r="M14" s="109">
        <v>5</v>
      </c>
      <c r="N14" s="130" t="s">
        <v>249</v>
      </c>
      <c r="O14" s="156">
        <v>100872</v>
      </c>
      <c r="P14" s="129" t="s">
        <v>128</v>
      </c>
      <c r="Q14" s="109">
        <v>5</v>
      </c>
      <c r="R14" s="130" t="s">
        <v>276</v>
      </c>
      <c r="S14" s="156">
        <v>85608</v>
      </c>
      <c r="T14" s="129" t="s">
        <v>128</v>
      </c>
      <c r="U14" s="109">
        <v>5</v>
      </c>
    </row>
    <row r="15" spans="1:21" ht="21.75" customHeight="1">
      <c r="A15" s="111" t="s">
        <v>77</v>
      </c>
      <c r="B15" s="112"/>
      <c r="C15" s="113">
        <f>400*(COUNTA(C10:C14))</f>
        <v>2000</v>
      </c>
      <c r="D15" s="204">
        <f>COUNTA(D10:D14)</f>
        <v>5</v>
      </c>
      <c r="E15" s="109">
        <f>SUM(E10:E14)</f>
        <v>25</v>
      </c>
      <c r="F15" s="250"/>
      <c r="G15" s="113">
        <f>400*(COUNTA(G10:G14))</f>
        <v>2000</v>
      </c>
      <c r="H15" s="251">
        <f>COUNTA(H10:H14)</f>
        <v>5</v>
      </c>
      <c r="I15" s="109">
        <f>SUM(I10:I14)</f>
        <v>25</v>
      </c>
      <c r="J15" s="115"/>
      <c r="K15" s="113">
        <f>400*(COUNTA(K10:K14))</f>
        <v>2000</v>
      </c>
      <c r="L15" s="251">
        <f>COUNTA(L10:L14)</f>
        <v>5</v>
      </c>
      <c r="M15" s="109">
        <f>SUM(M10:M14)</f>
        <v>25</v>
      </c>
      <c r="N15" s="115"/>
      <c r="O15" s="113">
        <f>400*(COUNTA(O10:O14))</f>
        <v>2000</v>
      </c>
      <c r="P15" s="204">
        <f>COUNTA(P10:P14)</f>
        <v>5</v>
      </c>
      <c r="Q15" s="109">
        <f>SUM(Q10:Q14)</f>
        <v>25</v>
      </c>
      <c r="R15" s="250"/>
      <c r="S15" s="113">
        <f>400*(COUNTA(S10:S14))</f>
        <v>2000</v>
      </c>
      <c r="T15" s="251">
        <f>COUNTA(T10:T14)</f>
        <v>5</v>
      </c>
      <c r="U15" s="109">
        <f>SUM(U10:U14)</f>
        <v>25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210</v>
      </c>
      <c r="C17" s="155">
        <v>172446</v>
      </c>
      <c r="D17" s="129" t="s">
        <v>128</v>
      </c>
      <c r="E17" s="109">
        <v>10</v>
      </c>
      <c r="F17" s="130" t="s">
        <v>177</v>
      </c>
      <c r="G17" s="155">
        <v>180550</v>
      </c>
      <c r="H17" s="129" t="s">
        <v>128</v>
      </c>
      <c r="I17" s="109">
        <v>10</v>
      </c>
      <c r="J17" s="130" t="s">
        <v>196</v>
      </c>
      <c r="K17" s="155">
        <v>191803</v>
      </c>
      <c r="L17" s="129" t="s">
        <v>128</v>
      </c>
      <c r="M17" s="109">
        <v>10</v>
      </c>
      <c r="N17" s="130" t="s">
        <v>214</v>
      </c>
      <c r="O17" s="155">
        <v>213484</v>
      </c>
      <c r="P17" s="243" t="s">
        <v>128</v>
      </c>
      <c r="Q17" s="109">
        <v>10</v>
      </c>
      <c r="R17" s="130" t="s">
        <v>195</v>
      </c>
      <c r="S17" s="155">
        <v>190908</v>
      </c>
      <c r="T17" s="243" t="s">
        <v>128</v>
      </c>
      <c r="U17" s="109">
        <v>10</v>
      </c>
    </row>
    <row r="18" spans="1:21" ht="21.75" customHeight="1">
      <c r="A18" s="117" t="s">
        <v>28</v>
      </c>
      <c r="B18" s="130" t="s">
        <v>240</v>
      </c>
      <c r="C18" s="155">
        <v>171490</v>
      </c>
      <c r="D18" s="129" t="s">
        <v>128</v>
      </c>
      <c r="E18" s="109">
        <v>10</v>
      </c>
      <c r="F18" s="130" t="s">
        <v>225</v>
      </c>
      <c r="G18" s="155">
        <v>175606</v>
      </c>
      <c r="H18" s="129" t="s">
        <v>128</v>
      </c>
      <c r="I18" s="109">
        <v>10</v>
      </c>
      <c r="J18" s="130" t="s">
        <v>238</v>
      </c>
      <c r="K18" s="155">
        <v>182684</v>
      </c>
      <c r="L18" s="129" t="s">
        <v>128</v>
      </c>
      <c r="M18" s="109">
        <v>10</v>
      </c>
      <c r="N18" s="130" t="s">
        <v>236</v>
      </c>
      <c r="O18" s="155">
        <v>205115</v>
      </c>
      <c r="P18" s="129" t="s">
        <v>128</v>
      </c>
      <c r="Q18" s="109">
        <v>10</v>
      </c>
      <c r="R18" s="130" t="s">
        <v>237</v>
      </c>
      <c r="S18" s="155">
        <v>180977</v>
      </c>
      <c r="T18" s="129" t="s">
        <v>128</v>
      </c>
      <c r="U18" s="109">
        <v>10</v>
      </c>
    </row>
    <row r="19" spans="1:21" ht="21.75" customHeight="1">
      <c r="A19" s="117" t="s">
        <v>28</v>
      </c>
      <c r="B19" s="130" t="s">
        <v>291</v>
      </c>
      <c r="C19" s="155">
        <v>172598</v>
      </c>
      <c r="D19" s="129" t="s">
        <v>128</v>
      </c>
      <c r="E19" s="109">
        <v>10</v>
      </c>
      <c r="F19" s="130" t="s">
        <v>272</v>
      </c>
      <c r="G19" s="155">
        <v>180376</v>
      </c>
      <c r="H19" s="108" t="s">
        <v>128</v>
      </c>
      <c r="I19" s="109">
        <v>10</v>
      </c>
      <c r="J19" s="130" t="s">
        <v>285</v>
      </c>
      <c r="K19" s="155">
        <v>191067</v>
      </c>
      <c r="L19" s="129" t="s">
        <v>128</v>
      </c>
      <c r="M19" s="109">
        <v>10</v>
      </c>
      <c r="N19" s="130" t="s">
        <v>277</v>
      </c>
      <c r="O19" s="155">
        <v>204447</v>
      </c>
      <c r="P19" s="129" t="s">
        <v>128</v>
      </c>
      <c r="Q19" s="109">
        <v>10</v>
      </c>
      <c r="R19" s="130" t="s">
        <v>291</v>
      </c>
      <c r="S19" s="155">
        <v>181903</v>
      </c>
      <c r="T19" s="129" t="s">
        <v>128</v>
      </c>
      <c r="U19" s="109">
        <v>10</v>
      </c>
    </row>
    <row r="20" spans="1:21" ht="21.75" customHeight="1">
      <c r="A20" s="117" t="s">
        <v>28</v>
      </c>
      <c r="B20" s="130" t="s">
        <v>306</v>
      </c>
      <c r="C20" s="155">
        <v>173142</v>
      </c>
      <c r="D20" s="129" t="s">
        <v>128</v>
      </c>
      <c r="E20" s="109">
        <v>10</v>
      </c>
      <c r="F20" s="130" t="s">
        <v>289</v>
      </c>
      <c r="G20" s="155">
        <v>173314</v>
      </c>
      <c r="H20" s="129" t="s">
        <v>128</v>
      </c>
      <c r="I20" s="109">
        <v>10</v>
      </c>
      <c r="J20" s="130" t="s">
        <v>316</v>
      </c>
      <c r="K20" s="155">
        <v>185687</v>
      </c>
      <c r="L20" s="129" t="s">
        <v>128</v>
      </c>
      <c r="M20" s="109">
        <v>10</v>
      </c>
      <c r="N20" s="130" t="s">
        <v>288</v>
      </c>
      <c r="O20" s="155">
        <v>203576</v>
      </c>
      <c r="P20" s="129" t="s">
        <v>128</v>
      </c>
      <c r="Q20" s="109">
        <v>10</v>
      </c>
      <c r="R20" s="130" t="s">
        <v>306</v>
      </c>
      <c r="S20" s="155">
        <v>181384</v>
      </c>
      <c r="T20" s="129" t="s">
        <v>128</v>
      </c>
      <c r="U20" s="109">
        <v>10</v>
      </c>
    </row>
    <row r="21" spans="1:21" ht="21.75" customHeight="1">
      <c r="A21" s="117" t="s">
        <v>28</v>
      </c>
      <c r="B21" s="130" t="s">
        <v>337</v>
      </c>
      <c r="C21" s="155">
        <v>17341</v>
      </c>
      <c r="D21" s="129" t="s">
        <v>128</v>
      </c>
      <c r="E21" s="109">
        <v>10</v>
      </c>
      <c r="F21" s="130" t="s">
        <v>335</v>
      </c>
      <c r="G21" s="155">
        <v>172803</v>
      </c>
      <c r="H21" s="129" t="s">
        <v>128</v>
      </c>
      <c r="I21" s="109">
        <v>10</v>
      </c>
      <c r="J21" s="130" t="s">
        <v>337</v>
      </c>
      <c r="K21" s="155">
        <v>181476</v>
      </c>
      <c r="L21" s="129" t="s">
        <v>128</v>
      </c>
      <c r="M21" s="109">
        <v>10</v>
      </c>
      <c r="N21" s="130" t="s">
        <v>305</v>
      </c>
      <c r="O21" s="155">
        <v>200599</v>
      </c>
      <c r="P21" s="129" t="s">
        <v>128</v>
      </c>
      <c r="Q21" s="109">
        <v>10</v>
      </c>
      <c r="R21" s="130" t="s">
        <v>350</v>
      </c>
      <c r="S21" s="155">
        <v>175305</v>
      </c>
      <c r="T21" s="129" t="s">
        <v>128</v>
      </c>
      <c r="U21" s="109">
        <v>10</v>
      </c>
    </row>
    <row r="22" spans="1:21" ht="21.75" customHeight="1">
      <c r="A22" s="111" t="s">
        <v>77</v>
      </c>
      <c r="B22" s="252"/>
      <c r="C22" s="113">
        <f>800*(COUNTA(C17:C21))</f>
        <v>4000</v>
      </c>
      <c r="D22" s="253">
        <f>COUNTA(D17:D21)</f>
        <v>5</v>
      </c>
      <c r="E22" s="109">
        <f>SUM(E17:E21)</f>
        <v>50</v>
      </c>
      <c r="F22" s="246"/>
      <c r="G22" s="113">
        <f>800*(COUNTA(G17:G21))</f>
        <v>4000</v>
      </c>
      <c r="H22" s="248">
        <f>COUNTA(H17:H21)</f>
        <v>5</v>
      </c>
      <c r="I22" s="109">
        <f>SUM(I17:I21)</f>
        <v>50</v>
      </c>
      <c r="J22" s="252"/>
      <c r="K22" s="113">
        <f>800*(COUNTA(K17:K21))</f>
        <v>4000</v>
      </c>
      <c r="L22" s="253">
        <f>COUNTA(L17:L21)</f>
        <v>5</v>
      </c>
      <c r="M22" s="109">
        <f>SUM(M17:M21)</f>
        <v>50</v>
      </c>
      <c r="N22" s="119"/>
      <c r="O22" s="113">
        <f>800*(COUNTA(O17:O21))</f>
        <v>4000</v>
      </c>
      <c r="P22" s="205">
        <f>COUNTA(P17:P21)</f>
        <v>5</v>
      </c>
      <c r="Q22" s="109">
        <f>SUM(Q17:Q21)</f>
        <v>50</v>
      </c>
      <c r="R22" s="252"/>
      <c r="S22" s="113">
        <f>800*(COUNTA(S17:S21))</f>
        <v>4000</v>
      </c>
      <c r="T22" s="253">
        <f>COUNTA(T17:T21)</f>
        <v>5</v>
      </c>
      <c r="U22" s="109">
        <f>SUM(U17:U21)</f>
        <v>50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1005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51.924999999999997</v>
      </c>
      <c r="S26" s="128"/>
      <c r="T26" s="127" t="s">
        <v>4</v>
      </c>
    </row>
    <row r="27" spans="1:21" ht="21.75" customHeight="1">
      <c r="A27" s="106" t="s">
        <v>32</v>
      </c>
      <c r="B27" s="130" t="s">
        <v>293</v>
      </c>
      <c r="C27" s="156">
        <v>343707</v>
      </c>
      <c r="D27" s="129" t="s">
        <v>128</v>
      </c>
      <c r="E27" s="109">
        <v>40</v>
      </c>
      <c r="F27" s="130" t="s">
        <v>371</v>
      </c>
      <c r="G27" s="156">
        <v>333606</v>
      </c>
      <c r="H27" s="110" t="s">
        <v>128</v>
      </c>
      <c r="I27" s="109">
        <v>40</v>
      </c>
      <c r="J27" s="130" t="s">
        <v>372</v>
      </c>
      <c r="K27" s="156">
        <v>351395</v>
      </c>
      <c r="L27" s="130" t="s">
        <v>128</v>
      </c>
      <c r="M27" s="109">
        <v>40</v>
      </c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198</v>
      </c>
      <c r="C28" s="133">
        <v>1350</v>
      </c>
      <c r="D28" s="129" t="s">
        <v>128</v>
      </c>
      <c r="E28" s="109">
        <v>40</v>
      </c>
      <c r="F28" s="130" t="s">
        <v>383</v>
      </c>
      <c r="G28" s="133">
        <v>1275</v>
      </c>
      <c r="H28" s="133" t="s">
        <v>128</v>
      </c>
      <c r="I28" s="109">
        <v>40</v>
      </c>
      <c r="J28" s="130" t="s">
        <v>382</v>
      </c>
      <c r="K28" s="133">
        <v>1275</v>
      </c>
      <c r="L28" s="130" t="s">
        <v>128</v>
      </c>
      <c r="M28" s="109">
        <v>40</v>
      </c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 t="s">
        <v>299</v>
      </c>
      <c r="C29" s="133">
        <v>1950</v>
      </c>
      <c r="D29" s="130" t="s">
        <v>128</v>
      </c>
      <c r="E29" s="109">
        <v>50</v>
      </c>
      <c r="F29" s="130" t="s">
        <v>358</v>
      </c>
      <c r="G29" s="133">
        <v>2000</v>
      </c>
      <c r="H29" s="133" t="s">
        <v>128</v>
      </c>
      <c r="I29" s="109">
        <v>50</v>
      </c>
      <c r="J29" s="130" t="s">
        <v>357</v>
      </c>
      <c r="K29" s="133">
        <v>1925</v>
      </c>
      <c r="L29" s="130" t="s">
        <v>128</v>
      </c>
      <c r="M29" s="109">
        <v>50</v>
      </c>
      <c r="N29" s="134"/>
      <c r="P29" s="206">
        <f>SUM(D15+H15+L15+P15+T15+D22+H22+L22+P22+T22+D31+H31+L31)</f>
        <v>62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 t="s">
        <v>340</v>
      </c>
      <c r="C30" s="133">
        <v>2425</v>
      </c>
      <c r="D30" s="130" t="s">
        <v>128</v>
      </c>
      <c r="E30" s="109">
        <v>80</v>
      </c>
      <c r="F30" s="130" t="s">
        <v>369</v>
      </c>
      <c r="G30" s="133">
        <v>2675</v>
      </c>
      <c r="H30" s="133" t="s">
        <v>128</v>
      </c>
      <c r="I30" s="109">
        <v>80</v>
      </c>
      <c r="J30" s="130" t="s">
        <v>360</v>
      </c>
      <c r="K30" s="133">
        <v>2550</v>
      </c>
      <c r="L30" s="130" t="s">
        <v>128</v>
      </c>
      <c r="M30" s="109">
        <v>80</v>
      </c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7225</v>
      </c>
      <c r="D31" s="248">
        <f>COUNTA(D27:D30)</f>
        <v>4</v>
      </c>
      <c r="E31" s="109">
        <f>SUM(E27:E30)</f>
        <v>210</v>
      </c>
      <c r="F31" s="109"/>
      <c r="G31" s="113">
        <f>SUM(G30+G29+G28+(IF(COUNTBLANK(G27),0,1500)))</f>
        <v>7450</v>
      </c>
      <c r="H31" s="248">
        <f>COUNTA(H27:H30)</f>
        <v>4</v>
      </c>
      <c r="I31" s="109">
        <f>SUM(I27:I30)</f>
        <v>210</v>
      </c>
      <c r="J31" s="129"/>
      <c r="K31" s="113">
        <f>SUM(K30+K29+K28+(IF(COUNTBLANK(K27),0,1500)))</f>
        <v>7250</v>
      </c>
      <c r="L31" s="248">
        <f>COUNTA(L27:L30)</f>
        <v>4</v>
      </c>
      <c r="M31" s="109">
        <f>SUM(M27:M30)</f>
        <v>210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workbookViewId="0">
      <selection activeCell="G31" sqref="G31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112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158</v>
      </c>
      <c r="C10" s="155">
        <v>84181</v>
      </c>
      <c r="D10" s="129" t="s">
        <v>128</v>
      </c>
      <c r="E10" s="109">
        <v>3</v>
      </c>
      <c r="F10" s="130" t="s">
        <v>210</v>
      </c>
      <c r="G10" s="155">
        <v>112922</v>
      </c>
      <c r="H10" s="129" t="s">
        <v>128</v>
      </c>
      <c r="I10" s="109">
        <v>3</v>
      </c>
      <c r="J10" s="130" t="s">
        <v>158</v>
      </c>
      <c r="K10" s="156">
        <v>95853</v>
      </c>
      <c r="L10" s="108" t="s">
        <v>128</v>
      </c>
      <c r="M10" s="109">
        <v>5</v>
      </c>
      <c r="N10" s="107"/>
      <c r="O10" s="160"/>
      <c r="P10" s="108"/>
      <c r="Q10" s="109"/>
      <c r="R10" s="107"/>
      <c r="S10" s="160"/>
      <c r="T10" s="108"/>
      <c r="U10" s="109"/>
    </row>
    <row r="11" spans="1:21" ht="21.75" customHeight="1">
      <c r="A11" s="106" t="s">
        <v>27</v>
      </c>
      <c r="B11" s="130" t="s">
        <v>195</v>
      </c>
      <c r="C11" s="155">
        <v>84173</v>
      </c>
      <c r="D11" s="129" t="s">
        <v>128</v>
      </c>
      <c r="E11" s="109">
        <v>3</v>
      </c>
      <c r="F11" s="130" t="s">
        <v>236</v>
      </c>
      <c r="G11" s="155">
        <v>110307</v>
      </c>
      <c r="H11" s="129" t="s">
        <v>128</v>
      </c>
      <c r="I11" s="109">
        <v>3</v>
      </c>
      <c r="J11" s="130" t="s">
        <v>236</v>
      </c>
      <c r="K11" s="155">
        <v>100856</v>
      </c>
      <c r="L11" s="108" t="s">
        <v>128</v>
      </c>
      <c r="M11" s="109">
        <v>5</v>
      </c>
      <c r="N11" s="107"/>
      <c r="O11" s="160"/>
      <c r="P11" s="108"/>
      <c r="Q11" s="109"/>
      <c r="R11" s="107"/>
      <c r="S11" s="160"/>
      <c r="T11" s="108"/>
      <c r="U11" s="109"/>
    </row>
    <row r="12" spans="1:21" ht="21.75" customHeight="1">
      <c r="A12" s="106" t="s">
        <v>27</v>
      </c>
      <c r="B12" s="130" t="s">
        <v>226</v>
      </c>
      <c r="C12" s="155">
        <v>84130</v>
      </c>
      <c r="D12" s="129" t="s">
        <v>128</v>
      </c>
      <c r="E12" s="109">
        <v>3</v>
      </c>
      <c r="F12" s="130" t="s">
        <v>248</v>
      </c>
      <c r="G12" s="155">
        <v>110241</v>
      </c>
      <c r="H12" s="129" t="s">
        <v>128</v>
      </c>
      <c r="I12" s="109">
        <v>3</v>
      </c>
      <c r="J12" s="130" t="s">
        <v>272</v>
      </c>
      <c r="K12" s="156">
        <v>93697</v>
      </c>
      <c r="L12" s="108" t="s">
        <v>128</v>
      </c>
      <c r="M12" s="109">
        <v>5</v>
      </c>
      <c r="N12" s="107"/>
      <c r="O12" s="160"/>
      <c r="P12" s="108"/>
      <c r="Q12" s="109"/>
      <c r="R12" s="107"/>
      <c r="S12" s="160"/>
      <c r="T12" s="108"/>
      <c r="U12" s="109"/>
    </row>
    <row r="13" spans="1:21" ht="21.75" customHeight="1">
      <c r="A13" s="106" t="s">
        <v>27</v>
      </c>
      <c r="B13" s="130" t="s">
        <v>272</v>
      </c>
      <c r="C13" s="155">
        <v>84616</v>
      </c>
      <c r="D13" s="129" t="s">
        <v>128</v>
      </c>
      <c r="E13" s="109">
        <v>3</v>
      </c>
      <c r="F13" s="130" t="s">
        <v>289</v>
      </c>
      <c r="G13" s="155">
        <v>103565</v>
      </c>
      <c r="H13" s="129" t="s">
        <v>128</v>
      </c>
      <c r="I13" s="109">
        <v>3</v>
      </c>
      <c r="J13" s="130" t="s">
        <v>289</v>
      </c>
      <c r="K13" s="156">
        <v>94681</v>
      </c>
      <c r="L13" s="108" t="s">
        <v>128</v>
      </c>
      <c r="M13" s="109">
        <v>5</v>
      </c>
      <c r="N13" s="107"/>
      <c r="O13" s="160"/>
      <c r="P13" s="108"/>
      <c r="Q13" s="109"/>
      <c r="R13" s="107"/>
      <c r="S13" s="160"/>
      <c r="T13" s="108"/>
      <c r="U13" s="109"/>
    </row>
    <row r="14" spans="1:21" ht="21.75" customHeight="1">
      <c r="A14" s="106" t="s">
        <v>27</v>
      </c>
      <c r="B14" s="130" t="s">
        <v>303</v>
      </c>
      <c r="C14" s="155">
        <v>83436</v>
      </c>
      <c r="D14" s="129" t="s">
        <v>128</v>
      </c>
      <c r="E14" s="109">
        <v>3</v>
      </c>
      <c r="F14" s="130" t="s">
        <v>303</v>
      </c>
      <c r="G14" s="155">
        <v>102526</v>
      </c>
      <c r="H14" s="129" t="s">
        <v>128</v>
      </c>
      <c r="I14" s="109">
        <v>3</v>
      </c>
      <c r="J14" s="130" t="s">
        <v>304</v>
      </c>
      <c r="K14" s="156">
        <v>95386</v>
      </c>
      <c r="L14" s="108" t="s">
        <v>128</v>
      </c>
      <c r="M14" s="109">
        <v>5</v>
      </c>
      <c r="N14" s="107"/>
      <c r="O14" s="160"/>
      <c r="P14" s="108"/>
      <c r="Q14" s="109"/>
      <c r="R14" s="107"/>
      <c r="S14" s="160"/>
      <c r="T14" s="108"/>
      <c r="U14" s="109"/>
    </row>
    <row r="15" spans="1:21" ht="21.75" customHeight="1">
      <c r="A15" s="111" t="s">
        <v>77</v>
      </c>
      <c r="B15" s="112"/>
      <c r="C15" s="113">
        <f>400*(COUNTA(C10:C14))</f>
        <v>2000</v>
      </c>
      <c r="D15" s="204">
        <f>COUNTA(D10:D14)</f>
        <v>5</v>
      </c>
      <c r="E15" s="109">
        <f>SUM(E10:E14)</f>
        <v>15</v>
      </c>
      <c r="F15" s="250"/>
      <c r="G15" s="113">
        <f>400*(COUNTA(G10:G14))</f>
        <v>2000</v>
      </c>
      <c r="H15" s="251">
        <f>COUNTA(H10:H14)</f>
        <v>5</v>
      </c>
      <c r="I15" s="109">
        <f>SUM(I10:I14)</f>
        <v>15</v>
      </c>
      <c r="J15" s="115"/>
      <c r="K15" s="113">
        <f>400*(COUNTA(K10:K14))</f>
        <v>2000</v>
      </c>
      <c r="L15" s="204">
        <f>COUNTA(L10:L14)</f>
        <v>5</v>
      </c>
      <c r="M15" s="109">
        <f>SUM(M10:M14)</f>
        <v>25</v>
      </c>
      <c r="N15" s="115"/>
      <c r="O15" s="113">
        <f>400*(COUNTA(O10:O14))</f>
        <v>0</v>
      </c>
      <c r="P15" s="204">
        <f>COUNTA(P10:P14)</f>
        <v>0</v>
      </c>
      <c r="Q15" s="114">
        <f>SUM(Q10:Q14)</f>
        <v>0</v>
      </c>
      <c r="R15" s="115"/>
      <c r="S15" s="113">
        <f>400*(COUNTA(S10:S14))</f>
        <v>0</v>
      </c>
      <c r="T15" s="204">
        <f>COUNTA(T10:T14)</f>
        <v>0</v>
      </c>
      <c r="U15" s="116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164</v>
      </c>
      <c r="C17" s="155">
        <v>175540</v>
      </c>
      <c r="D17" s="129" t="s">
        <v>128</v>
      </c>
      <c r="E17" s="109">
        <v>6</v>
      </c>
      <c r="F17" s="130" t="s">
        <v>320</v>
      </c>
      <c r="G17" s="155">
        <v>213038</v>
      </c>
      <c r="H17" s="129" t="s">
        <v>128</v>
      </c>
      <c r="I17" s="109">
        <v>6</v>
      </c>
      <c r="J17" s="130" t="s">
        <v>171</v>
      </c>
      <c r="K17" s="155">
        <v>204331</v>
      </c>
      <c r="L17" s="129" t="s">
        <v>128</v>
      </c>
      <c r="M17" s="109">
        <v>10</v>
      </c>
      <c r="N17" s="130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130" t="s">
        <v>210</v>
      </c>
      <c r="C18" s="155">
        <v>174468</v>
      </c>
      <c r="D18" s="129" t="s">
        <v>128</v>
      </c>
      <c r="E18" s="109">
        <v>6</v>
      </c>
      <c r="F18" s="130" t="s">
        <v>321</v>
      </c>
      <c r="G18" s="155">
        <v>213734</v>
      </c>
      <c r="H18" s="129" t="s">
        <v>128</v>
      </c>
      <c r="I18" s="109">
        <v>6</v>
      </c>
      <c r="J18" s="130" t="s">
        <v>182</v>
      </c>
      <c r="K18" s="155">
        <v>205517</v>
      </c>
      <c r="L18" s="129" t="s">
        <v>128</v>
      </c>
      <c r="M18" s="109">
        <v>10</v>
      </c>
      <c r="N18" s="130"/>
      <c r="O18" s="159"/>
      <c r="P18" s="108"/>
      <c r="Q18" s="109"/>
      <c r="R18" s="107"/>
      <c r="S18" s="159"/>
      <c r="T18" s="108"/>
      <c r="U18" s="109"/>
    </row>
    <row r="19" spans="1:21" ht="21.75" customHeight="1">
      <c r="A19" s="117" t="s">
        <v>28</v>
      </c>
      <c r="B19" s="130" t="s">
        <v>237</v>
      </c>
      <c r="C19" s="155">
        <v>174464</v>
      </c>
      <c r="D19" s="129" t="s">
        <v>128</v>
      </c>
      <c r="E19" s="109">
        <v>6</v>
      </c>
      <c r="F19" s="130" t="s">
        <v>302</v>
      </c>
      <c r="G19" s="155">
        <v>210494</v>
      </c>
      <c r="H19" s="129" t="s">
        <v>128</v>
      </c>
      <c r="I19" s="109">
        <v>6</v>
      </c>
      <c r="J19" s="130" t="s">
        <v>195</v>
      </c>
      <c r="K19" s="155">
        <v>202019</v>
      </c>
      <c r="L19" s="129" t="s">
        <v>128</v>
      </c>
      <c r="M19" s="109">
        <v>10</v>
      </c>
      <c r="N19" s="130"/>
      <c r="O19" s="159"/>
      <c r="P19" s="108"/>
      <c r="Q19" s="109"/>
      <c r="R19" s="107"/>
      <c r="S19" s="159"/>
      <c r="T19" s="108"/>
      <c r="U19" s="109"/>
    </row>
    <row r="20" spans="1:21" ht="21.75" customHeight="1">
      <c r="A20" s="117" t="s">
        <v>28</v>
      </c>
      <c r="B20" s="130" t="s">
        <v>248</v>
      </c>
      <c r="C20" s="155">
        <v>175542</v>
      </c>
      <c r="D20" s="129" t="s">
        <v>128</v>
      </c>
      <c r="E20" s="109">
        <v>6</v>
      </c>
      <c r="F20" s="130" t="s">
        <v>337</v>
      </c>
      <c r="G20" s="155">
        <v>211347</v>
      </c>
      <c r="H20" s="129" t="s">
        <v>128</v>
      </c>
      <c r="I20" s="109">
        <v>6</v>
      </c>
      <c r="J20" s="130" t="s">
        <v>226</v>
      </c>
      <c r="K20" s="155">
        <v>204416</v>
      </c>
      <c r="L20" s="129" t="s">
        <v>128</v>
      </c>
      <c r="M20" s="109">
        <v>10</v>
      </c>
      <c r="N20" s="130"/>
      <c r="O20" s="159"/>
      <c r="P20" s="108"/>
      <c r="Q20" s="109"/>
      <c r="R20" s="107"/>
      <c r="S20" s="159"/>
      <c r="T20" s="108"/>
      <c r="U20" s="109"/>
    </row>
    <row r="21" spans="1:21" ht="21.75" customHeight="1">
      <c r="A21" s="117" t="s">
        <v>28</v>
      </c>
      <c r="B21" s="130" t="s">
        <v>281</v>
      </c>
      <c r="C21" s="155">
        <v>182550</v>
      </c>
      <c r="D21" s="129" t="s">
        <v>128</v>
      </c>
      <c r="E21" s="109">
        <v>6</v>
      </c>
      <c r="F21" s="130" t="s">
        <v>338</v>
      </c>
      <c r="G21" s="155">
        <v>212641</v>
      </c>
      <c r="H21" s="129" t="s">
        <v>128</v>
      </c>
      <c r="I21" s="109">
        <v>6</v>
      </c>
      <c r="J21" s="130" t="s">
        <v>278</v>
      </c>
      <c r="K21" s="155">
        <v>201136</v>
      </c>
      <c r="L21" s="129" t="s">
        <v>128</v>
      </c>
      <c r="M21" s="109">
        <v>10</v>
      </c>
      <c r="N21" s="130"/>
      <c r="O21" s="159"/>
      <c r="P21" s="108"/>
      <c r="Q21" s="109"/>
      <c r="R21" s="107"/>
      <c r="S21" s="159"/>
      <c r="T21" s="108"/>
      <c r="U21" s="109"/>
    </row>
    <row r="22" spans="1:21" ht="21.75" customHeight="1">
      <c r="A22" s="111" t="s">
        <v>77</v>
      </c>
      <c r="B22" s="119"/>
      <c r="C22" s="113">
        <f>800*(COUNTA(C17:C21))</f>
        <v>4000</v>
      </c>
      <c r="D22" s="205">
        <f>COUNTA(D17:D21)</f>
        <v>5</v>
      </c>
      <c r="E22" s="109">
        <f>SUM(E17:E21)</f>
        <v>30</v>
      </c>
      <c r="F22" s="252"/>
      <c r="G22" s="113">
        <f>800*(COUNTA(G17:G21))</f>
        <v>4000</v>
      </c>
      <c r="H22" s="253">
        <f>COUNTA(H17:H21)</f>
        <v>5</v>
      </c>
      <c r="I22" s="109">
        <f>SUM(I17:I21)</f>
        <v>30</v>
      </c>
      <c r="J22" s="119"/>
      <c r="K22" s="113">
        <f>800*(COUNTA(K17:K21))</f>
        <v>4000</v>
      </c>
      <c r="L22" s="205">
        <f>COUNTA(L17:L21)</f>
        <v>5</v>
      </c>
      <c r="M22" s="109">
        <f>SUM(M17:M21)</f>
        <v>50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725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37.6</v>
      </c>
      <c r="S26" s="128"/>
      <c r="T26" s="127" t="s">
        <v>4</v>
      </c>
    </row>
    <row r="27" spans="1:21" ht="21.75" customHeight="1">
      <c r="A27" s="106" t="s">
        <v>32</v>
      </c>
      <c r="B27" s="130" t="s">
        <v>241</v>
      </c>
      <c r="C27" s="156">
        <v>351525</v>
      </c>
      <c r="D27" s="129" t="s">
        <v>128</v>
      </c>
      <c r="E27" s="109">
        <v>30</v>
      </c>
      <c r="F27" s="130" t="s">
        <v>316</v>
      </c>
      <c r="G27" s="156">
        <v>400869</v>
      </c>
      <c r="H27" s="110" t="s">
        <v>128</v>
      </c>
      <c r="I27" s="109">
        <v>40</v>
      </c>
      <c r="J27" s="130" t="s">
        <v>225</v>
      </c>
      <c r="K27" s="156">
        <v>411470</v>
      </c>
      <c r="L27" s="130" t="s">
        <v>128</v>
      </c>
      <c r="M27" s="109">
        <v>40</v>
      </c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183</v>
      </c>
      <c r="C28" s="133">
        <v>1250</v>
      </c>
      <c r="D28" s="129" t="s">
        <v>139</v>
      </c>
      <c r="E28" s="109">
        <v>30</v>
      </c>
      <c r="F28" s="130" t="s">
        <v>271</v>
      </c>
      <c r="G28" s="133">
        <v>1125</v>
      </c>
      <c r="H28" s="133" t="s">
        <v>128</v>
      </c>
      <c r="I28" s="109">
        <v>40</v>
      </c>
      <c r="J28" s="130" t="s">
        <v>177</v>
      </c>
      <c r="K28" s="133">
        <v>1150</v>
      </c>
      <c r="L28" s="130" t="s">
        <v>128</v>
      </c>
      <c r="M28" s="109">
        <v>40</v>
      </c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 t="s">
        <v>350</v>
      </c>
      <c r="C29" s="133">
        <v>1850</v>
      </c>
      <c r="D29" s="130" t="s">
        <v>128</v>
      </c>
      <c r="E29" s="109">
        <v>35</v>
      </c>
      <c r="F29" s="130" t="s">
        <v>340</v>
      </c>
      <c r="G29" s="133">
        <v>1525</v>
      </c>
      <c r="H29" s="133" t="s">
        <v>128</v>
      </c>
      <c r="I29" s="109">
        <v>35</v>
      </c>
      <c r="J29" s="130" t="s">
        <v>187</v>
      </c>
      <c r="K29" s="133">
        <v>1550</v>
      </c>
      <c r="L29" s="130" t="s">
        <v>139</v>
      </c>
      <c r="M29" s="109">
        <v>50</v>
      </c>
      <c r="N29" s="134"/>
      <c r="P29" s="206">
        <f>SUM(D15+H15+L15+P15+T15+D22+H22+L22+P22+T22+D31+H31+L31)</f>
        <v>42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 t="s">
        <v>357</v>
      </c>
      <c r="C30" s="133">
        <v>2425</v>
      </c>
      <c r="D30" s="130" t="s">
        <v>128</v>
      </c>
      <c r="E30" s="109">
        <v>60</v>
      </c>
      <c r="F30" s="130" t="s">
        <v>357</v>
      </c>
      <c r="G30" s="133">
        <v>2100</v>
      </c>
      <c r="H30" s="133" t="s">
        <v>128</v>
      </c>
      <c r="I30" s="109">
        <v>80</v>
      </c>
      <c r="J30" s="130" t="s">
        <v>197</v>
      </c>
      <c r="K30" s="133">
        <v>2125</v>
      </c>
      <c r="L30" s="130" t="s">
        <v>128</v>
      </c>
      <c r="M30" s="109">
        <v>80</v>
      </c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7025</v>
      </c>
      <c r="D31" s="205">
        <f>COUNTA(D27:D30)</f>
        <v>4</v>
      </c>
      <c r="E31" s="109">
        <f>SUM(E27:E30)</f>
        <v>155</v>
      </c>
      <c r="F31" s="109"/>
      <c r="G31" s="113">
        <f>SUM(G30+G29+G28+(IF(COUNTBLANK(G27),0,1500)))</f>
        <v>6250</v>
      </c>
      <c r="H31" s="205">
        <f>COUNTA(H27:H30)</f>
        <v>4</v>
      </c>
      <c r="I31" s="109">
        <f>SUM(I27:I30)</f>
        <v>195</v>
      </c>
      <c r="J31" s="129"/>
      <c r="K31" s="113">
        <f>SUM(K30+K29+K28+(IF(COUNTBLANK(K27),0,1500)))</f>
        <v>6325</v>
      </c>
      <c r="L31" s="205">
        <f>COUNTA(L27:L30)</f>
        <v>4</v>
      </c>
      <c r="M31" s="109">
        <f>SUM(M27:M30)</f>
        <v>210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sqref="A1:E5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152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200</v>
      </c>
      <c r="C10" s="155">
        <v>62422</v>
      </c>
      <c r="D10" s="129" t="s">
        <v>128</v>
      </c>
      <c r="E10" s="109">
        <v>5</v>
      </c>
      <c r="F10" s="130" t="s">
        <v>200</v>
      </c>
      <c r="G10" s="155">
        <v>63736</v>
      </c>
      <c r="H10" s="129" t="s">
        <v>128</v>
      </c>
      <c r="I10" s="109">
        <v>5</v>
      </c>
      <c r="J10" s="130" t="s">
        <v>158</v>
      </c>
      <c r="K10" s="156">
        <v>74530</v>
      </c>
      <c r="L10" s="129" t="s">
        <v>128</v>
      </c>
      <c r="M10" s="109">
        <v>5</v>
      </c>
      <c r="N10" s="130" t="s">
        <v>195</v>
      </c>
      <c r="O10" s="156">
        <v>81255</v>
      </c>
      <c r="P10" s="129" t="s">
        <v>128</v>
      </c>
      <c r="Q10" s="109">
        <v>5</v>
      </c>
      <c r="R10" s="130" t="s">
        <v>158</v>
      </c>
      <c r="S10" s="156">
        <v>65740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248</v>
      </c>
      <c r="C11" s="155">
        <v>61087</v>
      </c>
      <c r="D11" s="129" t="s">
        <v>128</v>
      </c>
      <c r="E11" s="109">
        <v>5</v>
      </c>
      <c r="F11" s="130" t="s">
        <v>226</v>
      </c>
      <c r="G11" s="155">
        <v>61379</v>
      </c>
      <c r="H11" s="129" t="s">
        <v>128</v>
      </c>
      <c r="I11" s="109">
        <v>5</v>
      </c>
      <c r="J11" s="130" t="s">
        <v>227</v>
      </c>
      <c r="K11" s="156">
        <v>71244</v>
      </c>
      <c r="L11" s="129" t="s">
        <v>128</v>
      </c>
      <c r="M11" s="109">
        <v>5</v>
      </c>
      <c r="N11" s="130" t="s">
        <v>218</v>
      </c>
      <c r="O11" s="156">
        <v>81980</v>
      </c>
      <c r="P11" s="129" t="s">
        <v>128</v>
      </c>
      <c r="Q11" s="109">
        <v>5</v>
      </c>
      <c r="R11" s="130" t="s">
        <v>226</v>
      </c>
      <c r="S11" s="156">
        <v>64740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 t="s">
        <v>304</v>
      </c>
      <c r="C12" s="155">
        <v>64395</v>
      </c>
      <c r="D12" s="129" t="s">
        <v>128</v>
      </c>
      <c r="E12" s="109">
        <v>5</v>
      </c>
      <c r="F12" s="130" t="s">
        <v>250</v>
      </c>
      <c r="G12" s="155">
        <v>61128</v>
      </c>
      <c r="H12" s="129" t="s">
        <v>128</v>
      </c>
      <c r="I12" s="109">
        <v>5</v>
      </c>
      <c r="J12" s="130" t="s">
        <v>279</v>
      </c>
      <c r="K12" s="156">
        <v>74528</v>
      </c>
      <c r="L12" s="129" t="s">
        <v>128</v>
      </c>
      <c r="M12" s="109">
        <v>5</v>
      </c>
      <c r="N12" s="130" t="s">
        <v>237</v>
      </c>
      <c r="O12" s="156">
        <v>81945</v>
      </c>
      <c r="P12" s="129" t="s">
        <v>128</v>
      </c>
      <c r="Q12" s="109">
        <v>5</v>
      </c>
      <c r="R12" s="130" t="s">
        <v>279</v>
      </c>
      <c r="S12" s="156">
        <v>70019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 t="s">
        <v>344</v>
      </c>
      <c r="C13" s="155">
        <v>61519</v>
      </c>
      <c r="D13" s="129" t="s">
        <v>128</v>
      </c>
      <c r="E13" s="109">
        <v>5</v>
      </c>
      <c r="F13" s="130" t="s">
        <v>280</v>
      </c>
      <c r="G13" s="155">
        <v>62531</v>
      </c>
      <c r="H13" s="129" t="s">
        <v>128</v>
      </c>
      <c r="I13" s="109">
        <v>5</v>
      </c>
      <c r="J13" s="130" t="s">
        <v>342</v>
      </c>
      <c r="K13" s="156">
        <v>73715</v>
      </c>
      <c r="L13" s="129" t="s">
        <v>128</v>
      </c>
      <c r="M13" s="109">
        <v>5</v>
      </c>
      <c r="N13" s="130" t="s">
        <v>344</v>
      </c>
      <c r="O13" s="156">
        <v>81843</v>
      </c>
      <c r="P13" s="129" t="s">
        <v>128</v>
      </c>
      <c r="Q13" s="109">
        <v>5</v>
      </c>
      <c r="R13" s="130" t="s">
        <v>286</v>
      </c>
      <c r="S13" s="156">
        <v>64987</v>
      </c>
      <c r="T13" s="129" t="s">
        <v>128</v>
      </c>
      <c r="U13" s="109">
        <v>5</v>
      </c>
    </row>
    <row r="14" spans="1:21" ht="21.75" customHeight="1">
      <c r="A14" s="106" t="s">
        <v>27</v>
      </c>
      <c r="B14" s="130" t="s">
        <v>339</v>
      </c>
      <c r="C14" s="155">
        <v>60919</v>
      </c>
      <c r="D14" s="129" t="s">
        <v>128</v>
      </c>
      <c r="E14" s="109">
        <v>5</v>
      </c>
      <c r="F14" s="130" t="s">
        <v>343</v>
      </c>
      <c r="G14" s="155">
        <v>61177</v>
      </c>
      <c r="H14" s="129" t="s">
        <v>128</v>
      </c>
      <c r="I14" s="109">
        <v>5</v>
      </c>
      <c r="J14" s="130" t="s">
        <v>339</v>
      </c>
      <c r="K14" s="156">
        <v>74403</v>
      </c>
      <c r="L14" s="129" t="s">
        <v>128</v>
      </c>
      <c r="M14" s="109">
        <v>5</v>
      </c>
      <c r="N14" s="130" t="s">
        <v>339</v>
      </c>
      <c r="O14" s="156">
        <v>82183</v>
      </c>
      <c r="P14" s="129" t="s">
        <v>128</v>
      </c>
      <c r="Q14" s="109">
        <v>5</v>
      </c>
      <c r="R14" s="130" t="s">
        <v>344</v>
      </c>
      <c r="S14" s="156">
        <v>65375</v>
      </c>
      <c r="T14" s="129" t="s">
        <v>128</v>
      </c>
      <c r="U14" s="109">
        <v>5</v>
      </c>
    </row>
    <row r="15" spans="1:21" ht="21.75" customHeight="1">
      <c r="A15" s="111" t="s">
        <v>77</v>
      </c>
      <c r="B15" s="249"/>
      <c r="C15" s="113">
        <f>400*(COUNTA(C10:C14))</f>
        <v>2000</v>
      </c>
      <c r="D15" s="251">
        <f>COUNTA(D10:D14)</f>
        <v>5</v>
      </c>
      <c r="E15" s="109">
        <f>SUM(E10:E14)</f>
        <v>25</v>
      </c>
      <c r="F15" s="250"/>
      <c r="G15" s="113">
        <f>400*(COUNTA(G10:G14))</f>
        <v>2000</v>
      </c>
      <c r="H15" s="251">
        <f>COUNTA(H10:H14)</f>
        <v>5</v>
      </c>
      <c r="I15" s="109">
        <f>SUM(I10:I14)</f>
        <v>25</v>
      </c>
      <c r="J15" s="250"/>
      <c r="K15" s="113">
        <f>400*(COUNTA(K10:K14))</f>
        <v>2000</v>
      </c>
      <c r="L15" s="251">
        <f>COUNTA(L10:L14)</f>
        <v>5</v>
      </c>
      <c r="M15" s="109">
        <f>SUM(M10:M14)</f>
        <v>25</v>
      </c>
      <c r="N15" s="250"/>
      <c r="O15" s="113">
        <f>400*(COUNTA(O10:O14))</f>
        <v>2000</v>
      </c>
      <c r="P15" s="251">
        <f>COUNTA(P10:P14)</f>
        <v>5</v>
      </c>
      <c r="Q15" s="109">
        <f>SUM(Q10:Q14)</f>
        <v>25</v>
      </c>
      <c r="R15" s="250"/>
      <c r="S15" s="113">
        <f>400*(COUNTA(S10:S14))</f>
        <v>2000</v>
      </c>
      <c r="T15" s="251">
        <f>COUNTA(T10:T14)</f>
        <v>5</v>
      </c>
      <c r="U15" s="109">
        <f>SUM(U10:U14)</f>
        <v>25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158</v>
      </c>
      <c r="C17" s="155">
        <v>125555</v>
      </c>
      <c r="D17" s="129" t="s">
        <v>128</v>
      </c>
      <c r="E17" s="109">
        <v>10</v>
      </c>
      <c r="F17" s="130" t="s">
        <v>182</v>
      </c>
      <c r="G17" s="155">
        <v>133939</v>
      </c>
      <c r="H17" s="129" t="s">
        <v>128</v>
      </c>
      <c r="I17" s="109">
        <v>10</v>
      </c>
      <c r="J17" s="130" t="s">
        <v>182</v>
      </c>
      <c r="K17" s="155">
        <v>162547</v>
      </c>
      <c r="L17" s="129" t="s">
        <v>128</v>
      </c>
      <c r="M17" s="109">
        <v>10</v>
      </c>
      <c r="N17" s="130" t="s">
        <v>186</v>
      </c>
      <c r="O17" s="155">
        <v>180569</v>
      </c>
      <c r="P17" s="243" t="s">
        <v>128</v>
      </c>
      <c r="Q17" s="109">
        <v>10</v>
      </c>
      <c r="R17" s="130" t="s">
        <v>186</v>
      </c>
      <c r="S17" s="155">
        <v>145529</v>
      </c>
      <c r="T17" s="243" t="s">
        <v>128</v>
      </c>
      <c r="U17" s="109">
        <v>10</v>
      </c>
    </row>
    <row r="18" spans="1:21" ht="21.75" customHeight="1">
      <c r="A18" s="117" t="s">
        <v>28</v>
      </c>
      <c r="B18" s="130" t="s">
        <v>218</v>
      </c>
      <c r="C18" s="155">
        <v>130769</v>
      </c>
      <c r="D18" s="129" t="s">
        <v>128</v>
      </c>
      <c r="E18" s="109">
        <v>10</v>
      </c>
      <c r="F18" s="130" t="s">
        <v>227</v>
      </c>
      <c r="G18" s="155">
        <v>131938</v>
      </c>
      <c r="H18" s="129" t="s">
        <v>128</v>
      </c>
      <c r="I18" s="109">
        <v>10</v>
      </c>
      <c r="J18" s="130" t="s">
        <v>237</v>
      </c>
      <c r="K18" s="155">
        <v>153140</v>
      </c>
      <c r="L18" s="129" t="s">
        <v>128</v>
      </c>
      <c r="M18" s="109">
        <v>10</v>
      </c>
      <c r="N18" s="130" t="s">
        <v>200</v>
      </c>
      <c r="O18" s="155">
        <v>173007</v>
      </c>
      <c r="P18" s="129" t="s">
        <v>128</v>
      </c>
      <c r="Q18" s="109">
        <v>10</v>
      </c>
      <c r="R18" s="130" t="s">
        <v>202</v>
      </c>
      <c r="S18" s="155">
        <v>142719</v>
      </c>
      <c r="T18" s="129" t="s">
        <v>128</v>
      </c>
      <c r="U18" s="109">
        <v>10</v>
      </c>
    </row>
    <row r="19" spans="1:21" ht="21.75" customHeight="1">
      <c r="A19" s="117" t="s">
        <v>28</v>
      </c>
      <c r="B19" s="130" t="s">
        <v>279</v>
      </c>
      <c r="C19" s="155">
        <v>125138</v>
      </c>
      <c r="D19" s="129" t="s">
        <v>128</v>
      </c>
      <c r="E19" s="109">
        <v>10</v>
      </c>
      <c r="F19" s="130" t="s">
        <v>285</v>
      </c>
      <c r="G19" s="155">
        <v>131084</v>
      </c>
      <c r="H19" s="129" t="s">
        <v>128</v>
      </c>
      <c r="I19" s="109">
        <v>10</v>
      </c>
      <c r="J19" s="130" t="s">
        <v>276</v>
      </c>
      <c r="K19" s="155">
        <v>153167</v>
      </c>
      <c r="L19" s="129" t="s">
        <v>128</v>
      </c>
      <c r="M19" s="109">
        <v>10</v>
      </c>
      <c r="N19" s="130" t="s">
        <v>276</v>
      </c>
      <c r="O19" s="155">
        <v>164878</v>
      </c>
      <c r="P19" s="129" t="s">
        <v>128</v>
      </c>
      <c r="Q19" s="109">
        <v>10</v>
      </c>
      <c r="R19" s="130" t="s">
        <v>248</v>
      </c>
      <c r="S19" s="155">
        <v>141771</v>
      </c>
      <c r="T19" s="129" t="s">
        <v>128</v>
      </c>
      <c r="U19" s="109">
        <v>10</v>
      </c>
    </row>
    <row r="20" spans="1:21" ht="21.75" customHeight="1">
      <c r="A20" s="117" t="s">
        <v>28</v>
      </c>
      <c r="B20" s="130" t="s">
        <v>337</v>
      </c>
      <c r="C20" s="155">
        <v>125218</v>
      </c>
      <c r="D20" s="129" t="s">
        <v>128</v>
      </c>
      <c r="E20" s="109">
        <v>10</v>
      </c>
      <c r="F20" s="130" t="s">
        <v>342</v>
      </c>
      <c r="G20" s="155">
        <v>132620</v>
      </c>
      <c r="H20" s="129" t="s">
        <v>128</v>
      </c>
      <c r="I20" s="109">
        <v>10</v>
      </c>
      <c r="J20" s="130" t="s">
        <v>318</v>
      </c>
      <c r="K20" s="155">
        <v>154119</v>
      </c>
      <c r="L20" s="129" t="s">
        <v>128</v>
      </c>
      <c r="M20" s="109">
        <v>10</v>
      </c>
      <c r="N20" s="130" t="s">
        <v>304</v>
      </c>
      <c r="O20" s="155">
        <v>171986</v>
      </c>
      <c r="P20" s="129" t="s">
        <v>128</v>
      </c>
      <c r="Q20" s="109">
        <v>10</v>
      </c>
      <c r="R20" s="130" t="s">
        <v>318</v>
      </c>
      <c r="S20" s="155">
        <v>142891</v>
      </c>
      <c r="T20" s="129" t="s">
        <v>128</v>
      </c>
      <c r="U20" s="109">
        <v>10</v>
      </c>
    </row>
    <row r="21" spans="1:21" ht="21.75" customHeight="1">
      <c r="A21" s="117" t="s">
        <v>28</v>
      </c>
      <c r="B21" s="130" t="s">
        <v>345</v>
      </c>
      <c r="C21" s="155">
        <v>130342</v>
      </c>
      <c r="D21" s="129" t="s">
        <v>128</v>
      </c>
      <c r="E21" s="109">
        <v>10</v>
      </c>
      <c r="F21" s="130" t="s">
        <v>346</v>
      </c>
      <c r="G21" s="155">
        <v>133367</v>
      </c>
      <c r="H21" s="129" t="s">
        <v>128</v>
      </c>
      <c r="I21" s="109">
        <v>10</v>
      </c>
      <c r="J21" s="130" t="s">
        <v>345</v>
      </c>
      <c r="K21" s="155">
        <v>153594</v>
      </c>
      <c r="L21" s="129" t="s">
        <v>128</v>
      </c>
      <c r="M21" s="109">
        <v>10</v>
      </c>
      <c r="N21" s="130" t="s">
        <v>339</v>
      </c>
      <c r="O21" s="155">
        <v>165784</v>
      </c>
      <c r="P21" s="129" t="s">
        <v>128</v>
      </c>
      <c r="Q21" s="109">
        <v>10</v>
      </c>
      <c r="R21" s="130" t="s">
        <v>345</v>
      </c>
      <c r="S21" s="155">
        <v>143458</v>
      </c>
      <c r="T21" s="129" t="s">
        <v>128</v>
      </c>
      <c r="U21" s="109">
        <v>10</v>
      </c>
    </row>
    <row r="22" spans="1:21" ht="21.75" customHeight="1">
      <c r="A22" s="111" t="s">
        <v>77</v>
      </c>
      <c r="B22" s="252"/>
      <c r="C22" s="113">
        <f>800*(COUNTA(C17:C21))</f>
        <v>4000</v>
      </c>
      <c r="D22" s="253">
        <f>COUNTA(D17:D21)</f>
        <v>5</v>
      </c>
      <c r="E22" s="109">
        <f>SUM(E17:E21)</f>
        <v>50</v>
      </c>
      <c r="F22" s="252"/>
      <c r="G22" s="113">
        <f>800*(COUNTA(G17:G21))</f>
        <v>4000</v>
      </c>
      <c r="H22" s="253">
        <f>COUNTA(H17:H21)</f>
        <v>5</v>
      </c>
      <c r="I22" s="109">
        <f>SUM(I17:I21)</f>
        <v>50</v>
      </c>
      <c r="J22" s="252"/>
      <c r="K22" s="113">
        <f>800*(COUNTA(K17:K21))</f>
        <v>4000</v>
      </c>
      <c r="L22" s="253">
        <f>COUNTA(L17:L21)</f>
        <v>5</v>
      </c>
      <c r="M22" s="109">
        <f>SUM(M17:M21)</f>
        <v>50</v>
      </c>
      <c r="N22" s="252"/>
      <c r="O22" s="113">
        <f>800*(COUNTA(O17:O21))</f>
        <v>4000</v>
      </c>
      <c r="P22" s="253">
        <f>COUNTA(P17:P21)</f>
        <v>5</v>
      </c>
      <c r="Q22" s="109">
        <f>SUM(Q17:Q21)</f>
        <v>50</v>
      </c>
      <c r="R22" s="252"/>
      <c r="S22" s="113">
        <f>800*(COUNTA(S17:S21))</f>
        <v>4000</v>
      </c>
      <c r="T22" s="253">
        <f>COUNTA(T17:T21)</f>
        <v>5</v>
      </c>
      <c r="U22" s="109">
        <f>SUM(U17:U21)</f>
        <v>50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1005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57.024999999999999</v>
      </c>
      <c r="S26" s="128"/>
      <c r="T26" s="127" t="s">
        <v>4</v>
      </c>
    </row>
    <row r="27" spans="1:21" ht="21.75" customHeight="1">
      <c r="A27" s="106" t="s">
        <v>32</v>
      </c>
      <c r="B27" s="130" t="s">
        <v>195</v>
      </c>
      <c r="C27" s="156">
        <v>245731</v>
      </c>
      <c r="D27" s="129" t="s">
        <v>128</v>
      </c>
      <c r="E27" s="109">
        <v>40</v>
      </c>
      <c r="F27" s="130" t="s">
        <v>303</v>
      </c>
      <c r="G27" s="156">
        <v>254373</v>
      </c>
      <c r="H27" s="110" t="s">
        <v>128</v>
      </c>
      <c r="I27" s="109">
        <v>40</v>
      </c>
      <c r="J27" s="130" t="s">
        <v>343</v>
      </c>
      <c r="K27" s="156">
        <v>280272</v>
      </c>
      <c r="L27" s="130" t="s">
        <v>128</v>
      </c>
      <c r="M27" s="109">
        <v>40</v>
      </c>
      <c r="N27" s="131"/>
      <c r="O27" s="414"/>
      <c r="P27" s="414"/>
      <c r="Q27" s="414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364</v>
      </c>
      <c r="C28" s="133">
        <v>1825</v>
      </c>
      <c r="D28" s="129" t="s">
        <v>128</v>
      </c>
      <c r="E28" s="109">
        <v>40</v>
      </c>
      <c r="F28" s="130" t="s">
        <v>271</v>
      </c>
      <c r="G28" s="133">
        <v>1775</v>
      </c>
      <c r="H28" s="133" t="s">
        <v>128</v>
      </c>
      <c r="I28" s="109">
        <v>40</v>
      </c>
      <c r="J28" s="130" t="s">
        <v>364</v>
      </c>
      <c r="K28" s="133">
        <v>1500</v>
      </c>
      <c r="L28" s="130" t="s">
        <v>128</v>
      </c>
      <c r="M28" s="109">
        <v>40</v>
      </c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 t="s">
        <v>346</v>
      </c>
      <c r="C29" s="133">
        <v>2725</v>
      </c>
      <c r="D29" s="130" t="s">
        <v>128</v>
      </c>
      <c r="E29" s="109">
        <v>50</v>
      </c>
      <c r="F29" s="130" t="s">
        <v>365</v>
      </c>
      <c r="G29" s="133">
        <v>2525</v>
      </c>
      <c r="H29" s="133" t="s">
        <v>128</v>
      </c>
      <c r="I29" s="109">
        <v>50</v>
      </c>
      <c r="J29" s="130" t="s">
        <v>241</v>
      </c>
      <c r="K29" s="133">
        <v>2275</v>
      </c>
      <c r="L29" s="130" t="s">
        <v>128</v>
      </c>
      <c r="M29" s="109">
        <v>50</v>
      </c>
      <c r="N29" s="134"/>
      <c r="P29" s="206">
        <f>SUM(D15+H15+L15+P15+T15+D22+H22+L22+P22+T22+D31+H31+L31)</f>
        <v>62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 t="s">
        <v>219</v>
      </c>
      <c r="C30" s="133">
        <v>3550</v>
      </c>
      <c r="D30" s="130" t="s">
        <v>128</v>
      </c>
      <c r="E30" s="109">
        <v>80</v>
      </c>
      <c r="F30" s="130" t="s">
        <v>196</v>
      </c>
      <c r="G30" s="133">
        <v>3350</v>
      </c>
      <c r="H30" s="133" t="s">
        <v>128</v>
      </c>
      <c r="I30" s="109">
        <v>80</v>
      </c>
      <c r="J30" s="130" t="s">
        <v>358</v>
      </c>
      <c r="K30" s="133">
        <v>3000</v>
      </c>
      <c r="L30" s="130" t="s">
        <v>128</v>
      </c>
      <c r="M30" s="109">
        <v>80</v>
      </c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9600</v>
      </c>
      <c r="D31" s="253">
        <f>COUNTA(D27:D30)</f>
        <v>4</v>
      </c>
      <c r="E31" s="109">
        <f>SUM(E26:E30)</f>
        <v>210</v>
      </c>
      <c r="F31" s="109"/>
      <c r="G31" s="113">
        <f>SUM(G30+G29+G28+(IF(COUNTBLANK(G27),0,1500)))</f>
        <v>9150</v>
      </c>
      <c r="H31" s="253">
        <f>COUNTA(H27:H30)</f>
        <v>4</v>
      </c>
      <c r="I31" s="109">
        <f>SUM(I26:I30)</f>
        <v>210</v>
      </c>
      <c r="J31" s="129"/>
      <c r="K31" s="113">
        <f>SUM(K30+K29+K28+(IF(COUNTBLANK(K27),0,1500)))</f>
        <v>8275</v>
      </c>
      <c r="L31" s="253">
        <f>COUNTA(L27:L30)</f>
        <v>4</v>
      </c>
      <c r="M31" s="109">
        <f>SUM(M26:M30)</f>
        <v>210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S10" sqref="S10:S12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221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266" t="s">
        <v>215</v>
      </c>
      <c r="C10" s="233">
        <v>50955</v>
      </c>
      <c r="D10" s="267" t="s">
        <v>139</v>
      </c>
      <c r="E10" s="232">
        <v>5</v>
      </c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266" t="s">
        <v>211</v>
      </c>
      <c r="S10" s="234">
        <v>60093</v>
      </c>
      <c r="T10" s="267" t="s">
        <v>139</v>
      </c>
      <c r="U10" s="232">
        <v>5</v>
      </c>
    </row>
    <row r="11" spans="1:21" ht="21.75" customHeight="1">
      <c r="A11" s="106" t="s">
        <v>27</v>
      </c>
      <c r="B11" s="130" t="s">
        <v>311</v>
      </c>
      <c r="C11" s="155">
        <v>55149</v>
      </c>
      <c r="D11" s="129" t="s">
        <v>128</v>
      </c>
      <c r="E11" s="109">
        <v>5</v>
      </c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 t="s">
        <v>227</v>
      </c>
      <c r="S11" s="156">
        <v>62362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 t="s">
        <v>250</v>
      </c>
      <c r="S12" s="156">
        <v>61801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800</v>
      </c>
      <c r="D15" s="251">
        <f>COUNTA(D10:D14)</f>
        <v>2</v>
      </c>
      <c r="E15" s="242">
        <f>SUM(E10:E14)</f>
        <v>10</v>
      </c>
      <c r="F15" s="250"/>
      <c r="G15" s="113">
        <f>400*(COUNTA(G10:G14))</f>
        <v>0</v>
      </c>
      <c r="H15" s="251">
        <f>COUNTA(H10:H14)</f>
        <v>0</v>
      </c>
      <c r="I15" s="242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242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63">
        <f>SUM(Q10:Q14)</f>
        <v>0</v>
      </c>
      <c r="R15" s="250"/>
      <c r="S15" s="113">
        <f>400*(COUNTA(S10:S14))</f>
        <v>1200</v>
      </c>
      <c r="T15" s="251">
        <f>COUNTA(T10:T14)</f>
        <v>3</v>
      </c>
      <c r="U15" s="109">
        <f>SUM(U10:U14)</f>
        <v>15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07"/>
      <c r="C17" s="159"/>
      <c r="D17" s="108"/>
      <c r="E17" s="109"/>
      <c r="F17" s="107"/>
      <c r="G17" s="159"/>
      <c r="H17" s="108"/>
      <c r="I17" s="109"/>
      <c r="J17" s="107"/>
      <c r="K17" s="159"/>
      <c r="L17" s="108"/>
      <c r="M17" s="109"/>
      <c r="N17" s="107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107"/>
      <c r="C18" s="159"/>
      <c r="D18" s="108"/>
      <c r="E18" s="109"/>
      <c r="F18" s="107"/>
      <c r="G18" s="159"/>
      <c r="H18" s="108"/>
      <c r="I18" s="109"/>
      <c r="J18" s="107"/>
      <c r="K18" s="159"/>
      <c r="L18" s="108"/>
      <c r="M18" s="109"/>
      <c r="N18" s="107"/>
      <c r="O18" s="159"/>
      <c r="P18" s="108"/>
      <c r="Q18" s="109"/>
      <c r="R18" s="107"/>
      <c r="S18" s="159"/>
      <c r="T18" s="108"/>
      <c r="U18" s="109"/>
    </row>
    <row r="19" spans="1:21" ht="21.75" customHeight="1">
      <c r="A19" s="117" t="s">
        <v>28</v>
      </c>
      <c r="B19" s="107"/>
      <c r="C19" s="159"/>
      <c r="D19" s="108"/>
      <c r="E19" s="109"/>
      <c r="F19" s="107"/>
      <c r="G19" s="159"/>
      <c r="H19" s="108"/>
      <c r="I19" s="109"/>
      <c r="J19" s="107"/>
      <c r="K19" s="159"/>
      <c r="L19" s="108"/>
      <c r="M19" s="109"/>
      <c r="N19" s="107"/>
      <c r="O19" s="159"/>
      <c r="P19" s="108"/>
      <c r="Q19" s="109"/>
      <c r="R19" s="107"/>
      <c r="S19" s="159"/>
      <c r="T19" s="108"/>
      <c r="U19" s="109"/>
    </row>
    <row r="20" spans="1:21" ht="21.75" customHeight="1">
      <c r="A20" s="117" t="s">
        <v>28</v>
      </c>
      <c r="B20" s="107"/>
      <c r="C20" s="159"/>
      <c r="D20" s="108"/>
      <c r="E20" s="109"/>
      <c r="F20" s="107"/>
      <c r="G20" s="159"/>
      <c r="H20" s="108"/>
      <c r="I20" s="109"/>
      <c r="J20" s="107"/>
      <c r="K20" s="159"/>
      <c r="L20" s="108"/>
      <c r="M20" s="109"/>
      <c r="N20" s="107"/>
      <c r="O20" s="159"/>
      <c r="P20" s="108"/>
      <c r="Q20" s="109"/>
      <c r="R20" s="107"/>
      <c r="S20" s="159"/>
      <c r="T20" s="108"/>
      <c r="U20" s="109"/>
    </row>
    <row r="21" spans="1:21" ht="21.75" customHeight="1">
      <c r="A21" s="117" t="s">
        <v>28</v>
      </c>
      <c r="B21" s="107"/>
      <c r="C21" s="159"/>
      <c r="D21" s="108"/>
      <c r="E21" s="109"/>
      <c r="F21" s="107"/>
      <c r="G21" s="159"/>
      <c r="H21" s="108"/>
      <c r="I21" s="109"/>
      <c r="J21" s="107"/>
      <c r="K21" s="159"/>
      <c r="L21" s="108"/>
      <c r="M21" s="109"/>
      <c r="N21" s="107"/>
      <c r="O21" s="159"/>
      <c r="P21" s="108"/>
      <c r="Q21" s="109"/>
      <c r="R21" s="107"/>
      <c r="S21" s="159"/>
      <c r="T21" s="108"/>
      <c r="U21" s="109"/>
    </row>
    <row r="22" spans="1:21" ht="21.75" customHeight="1">
      <c r="A22" s="111" t="s">
        <v>77</v>
      </c>
      <c r="B22" s="119"/>
      <c r="C22" s="113">
        <f>800*(COUNTA(C17:C21))</f>
        <v>0</v>
      </c>
      <c r="D22" s="205">
        <f>COUNTA(D17:D21)</f>
        <v>0</v>
      </c>
      <c r="E22" s="116">
        <f>SUM(E17:E21)</f>
        <v>0</v>
      </c>
      <c r="F22" s="119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119"/>
      <c r="K22" s="113">
        <f>800*(COUNTA(K17:K21))</f>
        <v>0</v>
      </c>
      <c r="L22" s="205">
        <f>COUNTA(L17:L21)</f>
        <v>0</v>
      </c>
      <c r="M22" s="116">
        <f>SUM(M17:M21)</f>
        <v>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25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2</v>
      </c>
      <c r="S26" s="128"/>
      <c r="T26" s="127" t="s">
        <v>4</v>
      </c>
    </row>
    <row r="27" spans="1:21" ht="21.75" customHeight="1">
      <c r="A27" s="106" t="s">
        <v>32</v>
      </c>
      <c r="B27" s="107"/>
      <c r="C27" s="160"/>
      <c r="D27" s="162"/>
      <c r="E27" s="109"/>
      <c r="F27" s="107"/>
      <c r="G27" s="160"/>
      <c r="H27" s="222"/>
      <c r="I27" s="109"/>
      <c r="J27" s="107"/>
      <c r="K27" s="160"/>
      <c r="L27" s="107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07"/>
      <c r="C28" s="133"/>
      <c r="D28" s="129"/>
      <c r="E28" s="109"/>
      <c r="F28" s="107"/>
      <c r="G28" s="133"/>
      <c r="H28" s="133"/>
      <c r="I28" s="109"/>
      <c r="J28" s="107"/>
      <c r="K28" s="133"/>
      <c r="L28" s="107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07"/>
      <c r="C29" s="133"/>
      <c r="D29" s="130"/>
      <c r="E29" s="109"/>
      <c r="F29" s="107"/>
      <c r="G29" s="133"/>
      <c r="H29" s="133"/>
      <c r="I29" s="109"/>
      <c r="J29" s="107"/>
      <c r="K29" s="133"/>
      <c r="L29" s="107"/>
      <c r="M29" s="109"/>
      <c r="N29" s="134"/>
      <c r="P29" s="206">
        <f>SUM(D15+H15+L15+P15+T15+D22+H22+L22+P22+T22+D31+H31+L31)</f>
        <v>5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07"/>
      <c r="C30" s="133"/>
      <c r="D30" s="130"/>
      <c r="E30" s="109"/>
      <c r="F30" s="107"/>
      <c r="G30" s="133"/>
      <c r="H30" s="161"/>
      <c r="I30" s="109"/>
      <c r="J30" s="107"/>
      <c r="K30" s="133"/>
      <c r="L30" s="107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0</v>
      </c>
      <c r="H31" s="205">
        <f>COUNTA(H27:H30)</f>
        <v>0</v>
      </c>
      <c r="I31" s="137">
        <f>SUM(I27:I30)</f>
        <v>0</v>
      </c>
      <c r="J31" s="129"/>
      <c r="K31" s="113">
        <f>SUM(K30+K29+K28+(IF(COUNTBLANK(K27),0,1500)))</f>
        <v>0</v>
      </c>
      <c r="L31" s="205">
        <f>COUNTA(L27:L30)</f>
        <v>0</v>
      </c>
      <c r="M31" s="137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sqref="A1:E5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378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429" t="s">
        <v>4</v>
      </c>
      <c r="B6" s="425" t="s">
        <v>14</v>
      </c>
      <c r="C6" s="426"/>
      <c r="D6" s="426"/>
      <c r="E6" s="393"/>
      <c r="F6" s="425" t="s">
        <v>15</v>
      </c>
      <c r="G6" s="426"/>
      <c r="H6" s="426"/>
      <c r="I6" s="393"/>
      <c r="J6" s="425" t="s">
        <v>23</v>
      </c>
      <c r="K6" s="426"/>
      <c r="L6" s="426"/>
      <c r="M6" s="393"/>
      <c r="N6" s="425" t="s">
        <v>24</v>
      </c>
      <c r="O6" s="426"/>
      <c r="P6" s="426"/>
      <c r="Q6" s="393"/>
      <c r="R6" s="425" t="s">
        <v>25</v>
      </c>
      <c r="S6" s="426"/>
      <c r="T6" s="426"/>
      <c r="U6" s="377"/>
    </row>
    <row r="7" spans="1:21" ht="12" customHeight="1">
      <c r="A7" s="430"/>
      <c r="B7" s="427"/>
      <c r="C7" s="428"/>
      <c r="D7" s="428"/>
      <c r="E7" s="394"/>
      <c r="F7" s="427"/>
      <c r="G7" s="428"/>
      <c r="H7" s="428"/>
      <c r="I7" s="394"/>
      <c r="J7" s="427"/>
      <c r="K7" s="428"/>
      <c r="L7" s="428"/>
      <c r="M7" s="394"/>
      <c r="N7" s="427"/>
      <c r="O7" s="428"/>
      <c r="P7" s="428"/>
      <c r="Q7" s="394"/>
      <c r="R7" s="427"/>
      <c r="S7" s="428"/>
      <c r="T7" s="428"/>
      <c r="U7" s="380"/>
    </row>
    <row r="8" spans="1:21">
      <c r="A8" s="423" t="s">
        <v>26</v>
      </c>
      <c r="B8" s="422" t="s">
        <v>7</v>
      </c>
      <c r="C8" s="422" t="s">
        <v>8</v>
      </c>
      <c r="D8" s="422" t="s">
        <v>18</v>
      </c>
      <c r="E8" s="423" t="s">
        <v>2</v>
      </c>
      <c r="F8" s="422" t="s">
        <v>7</v>
      </c>
      <c r="G8" s="422" t="s">
        <v>8</v>
      </c>
      <c r="H8" s="422" t="s">
        <v>18</v>
      </c>
      <c r="I8" s="423" t="s">
        <v>2</v>
      </c>
      <c r="J8" s="422" t="s">
        <v>7</v>
      </c>
      <c r="K8" s="422" t="s">
        <v>8</v>
      </c>
      <c r="L8" s="422" t="s">
        <v>18</v>
      </c>
      <c r="M8" s="423" t="s">
        <v>2</v>
      </c>
      <c r="N8" s="422" t="s">
        <v>7</v>
      </c>
      <c r="O8" s="422" t="s">
        <v>8</v>
      </c>
      <c r="P8" s="422" t="s">
        <v>18</v>
      </c>
      <c r="Q8" s="423" t="s">
        <v>2</v>
      </c>
      <c r="R8" s="422" t="s">
        <v>7</v>
      </c>
      <c r="S8" s="422" t="s">
        <v>8</v>
      </c>
      <c r="T8" s="422" t="s">
        <v>18</v>
      </c>
      <c r="U8" s="423" t="s">
        <v>2</v>
      </c>
    </row>
    <row r="9" spans="1:21">
      <c r="A9" s="424"/>
      <c r="B9" s="422"/>
      <c r="C9" s="422"/>
      <c r="D9" s="422"/>
      <c r="E9" s="424"/>
      <c r="F9" s="422"/>
      <c r="G9" s="422"/>
      <c r="H9" s="422"/>
      <c r="I9" s="424"/>
      <c r="J9" s="422"/>
      <c r="K9" s="422"/>
      <c r="L9" s="422"/>
      <c r="M9" s="424"/>
      <c r="N9" s="422"/>
      <c r="O9" s="422"/>
      <c r="P9" s="422"/>
      <c r="Q9" s="424"/>
      <c r="R9" s="422"/>
      <c r="S9" s="422"/>
      <c r="T9" s="422"/>
      <c r="U9" s="424"/>
    </row>
    <row r="10" spans="1:21" ht="21.75" customHeight="1">
      <c r="A10" s="129" t="s">
        <v>27</v>
      </c>
      <c r="B10" s="130"/>
      <c r="C10" s="159"/>
      <c r="D10" s="129"/>
      <c r="E10" s="109"/>
      <c r="F10" s="130" t="s">
        <v>370</v>
      </c>
      <c r="G10" s="155">
        <v>70127</v>
      </c>
      <c r="H10" s="129" t="s">
        <v>128</v>
      </c>
      <c r="I10" s="109">
        <v>5</v>
      </c>
      <c r="J10" s="130"/>
      <c r="K10" s="160"/>
      <c r="L10" s="129"/>
      <c r="M10" s="109"/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29" t="s">
        <v>27</v>
      </c>
      <c r="B11" s="130"/>
      <c r="C11" s="159"/>
      <c r="D11" s="129"/>
      <c r="E11" s="109"/>
      <c r="F11" s="130"/>
      <c r="G11" s="155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29" t="s">
        <v>27</v>
      </c>
      <c r="B12" s="130"/>
      <c r="C12" s="159"/>
      <c r="D12" s="129"/>
      <c r="E12" s="109"/>
      <c r="F12" s="130"/>
      <c r="G12" s="155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29" t="s">
        <v>27</v>
      </c>
      <c r="B13" s="130"/>
      <c r="C13" s="159"/>
      <c r="D13" s="129"/>
      <c r="E13" s="109"/>
      <c r="F13" s="130"/>
      <c r="G13" s="155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29" t="s">
        <v>27</v>
      </c>
      <c r="B14" s="130"/>
      <c r="C14" s="159"/>
      <c r="D14" s="129"/>
      <c r="E14" s="109"/>
      <c r="F14" s="130"/>
      <c r="G14" s="155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29" t="s">
        <v>77</v>
      </c>
      <c r="B15" s="254"/>
      <c r="C15" s="113"/>
      <c r="D15" s="255">
        <f>COUNTA(D10:D14)</f>
        <v>0</v>
      </c>
      <c r="E15" s="271">
        <f>SUM(E10:E14)</f>
        <v>0</v>
      </c>
      <c r="F15" s="247"/>
      <c r="G15" s="113">
        <f>400*(COUNTA(G10:G14))</f>
        <v>400</v>
      </c>
      <c r="H15" s="255">
        <f>COUNTA(H10:H14)</f>
        <v>1</v>
      </c>
      <c r="I15" s="271">
        <f>SUM(I10:I14)</f>
        <v>5</v>
      </c>
      <c r="J15" s="247"/>
      <c r="K15" s="113">
        <f>400*(COUNTA(K10:K14))</f>
        <v>0</v>
      </c>
      <c r="L15" s="255">
        <f>COUNTA(L10:L14)</f>
        <v>0</v>
      </c>
      <c r="M15" s="271">
        <f>SUM(M10:M14)</f>
        <v>0</v>
      </c>
      <c r="N15" s="247"/>
      <c r="O15" s="113">
        <f>400*(COUNTA(O10:O14))</f>
        <v>0</v>
      </c>
      <c r="P15" s="255">
        <f>COUNTA(P10:P14)</f>
        <v>0</v>
      </c>
      <c r="Q15" s="271">
        <f>SUM(Q10:Q14)</f>
        <v>0</v>
      </c>
      <c r="R15" s="247"/>
      <c r="S15" s="113">
        <f>400*(COUNTA(S10:S14))</f>
        <v>0</v>
      </c>
      <c r="T15" s="255">
        <f>COUNTA(T10:T14)</f>
        <v>0</v>
      </c>
      <c r="U15" s="272">
        <f>SUM(U10:U14)</f>
        <v>0</v>
      </c>
    </row>
    <row r="16" spans="1:21" ht="21.75" customHeight="1">
      <c r="A16" s="408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243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243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243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243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243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29" t="s">
        <v>77</v>
      </c>
      <c r="B22" s="246"/>
      <c r="C22" s="113">
        <f>800*(COUNTA(C17:C21))</f>
        <v>0</v>
      </c>
      <c r="D22" s="248">
        <f>COUNTA(D17:D21)</f>
        <v>0</v>
      </c>
      <c r="E22" s="272">
        <f>SUM(E17:E21)</f>
        <v>0</v>
      </c>
      <c r="F22" s="246"/>
      <c r="G22" s="113">
        <f>800*(COUNTA(G17:G21))</f>
        <v>0</v>
      </c>
      <c r="H22" s="248">
        <f>COUNTA(H17:H21)</f>
        <v>0</v>
      </c>
      <c r="I22" s="272">
        <f>SUM(I17:I21)</f>
        <v>0</v>
      </c>
      <c r="J22" s="246"/>
      <c r="K22" s="113">
        <f>800*(COUNTA(K17:K21))</f>
        <v>0</v>
      </c>
      <c r="L22" s="248">
        <f>COUNTA(L17:L21)</f>
        <v>0</v>
      </c>
      <c r="M22" s="272">
        <f>SUM(M17:M21)</f>
        <v>0</v>
      </c>
      <c r="N22" s="246"/>
      <c r="O22" s="113">
        <f>800*(COUNTA(O17:O21))</f>
        <v>0</v>
      </c>
      <c r="P22" s="248">
        <f>COUNTA(P17:P21)</f>
        <v>0</v>
      </c>
      <c r="Q22" s="272">
        <f>SUM(Q17:Q21)</f>
        <v>0</v>
      </c>
      <c r="R22" s="246"/>
      <c r="S22" s="113">
        <f>800*(COUNTA(S17:S21))</f>
        <v>0</v>
      </c>
      <c r="T22" s="248">
        <f>COUNTA(T17:T21)</f>
        <v>0</v>
      </c>
      <c r="U22" s="272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0.4</v>
      </c>
      <c r="S26" s="128"/>
      <c r="T26" s="127" t="s">
        <v>4</v>
      </c>
    </row>
    <row r="27" spans="1:21" ht="21.75" customHeight="1">
      <c r="A27" s="129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29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29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</v>
      </c>
      <c r="S29" s="412" t="s">
        <v>4</v>
      </c>
      <c r="T29" s="412"/>
      <c r="U29" s="412"/>
    </row>
    <row r="30" spans="1:21" ht="21.75" customHeight="1">
      <c r="A30" s="129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29" t="s">
        <v>77</v>
      </c>
      <c r="B31" s="130"/>
      <c r="C31" s="113">
        <f>SUM(C30+C29+C28+(IF(COUNTBLANK(C27),0,1500)))</f>
        <v>0</v>
      </c>
      <c r="D31" s="248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48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48">
        <f>COUNTA(L27:L30)</f>
        <v>0</v>
      </c>
      <c r="M31" s="25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7" zoomScaleNormal="100" workbookViewId="0">
      <selection activeCell="C10" sqref="C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264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250</v>
      </c>
      <c r="C10" s="155">
        <v>94684</v>
      </c>
      <c r="D10" s="129" t="s">
        <v>128</v>
      </c>
      <c r="E10" s="109">
        <v>3</v>
      </c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400</v>
      </c>
      <c r="D15" s="251">
        <f>COUNTA(D10:D14)</f>
        <v>1</v>
      </c>
      <c r="E15" s="242">
        <f>SUM(E10:E14)</f>
        <v>3</v>
      </c>
      <c r="F15" s="250"/>
      <c r="G15" s="113">
        <f>400*(COUNTA(G10:G14))</f>
        <v>0</v>
      </c>
      <c r="H15" s="255">
        <f>COUNTA(H10:H14)</f>
        <v>0</v>
      </c>
      <c r="I15" s="271">
        <f>SUM(I10:I14)</f>
        <v>0</v>
      </c>
      <c r="J15" s="247"/>
      <c r="K15" s="113">
        <f>400*(COUNTA(K10:K14))</f>
        <v>0</v>
      </c>
      <c r="L15" s="255">
        <f>COUNTA(L10:L14)</f>
        <v>0</v>
      </c>
      <c r="M15" s="271">
        <f>SUM(M10:M14)</f>
        <v>0</v>
      </c>
      <c r="N15" s="247"/>
      <c r="O15" s="113">
        <f>400*(COUNTA(O10:O14))</f>
        <v>0</v>
      </c>
      <c r="P15" s="255">
        <f>COUNTA(P10:P14)</f>
        <v>0</v>
      </c>
      <c r="Q15" s="271">
        <f>SUM(Q10:Q14)</f>
        <v>0</v>
      </c>
      <c r="R15" s="247"/>
      <c r="S15" s="113">
        <f>400*(COUNTA(S10:S14))</f>
        <v>0</v>
      </c>
      <c r="T15" s="255">
        <f>COUNTA(T10:T14)</f>
        <v>0</v>
      </c>
      <c r="U15" s="272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3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0.4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AA19" sqref="AA19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287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429" t="s">
        <v>4</v>
      </c>
      <c r="B6" s="425" t="s">
        <v>14</v>
      </c>
      <c r="C6" s="426"/>
      <c r="D6" s="426"/>
      <c r="E6" s="393"/>
      <c r="F6" s="425" t="s">
        <v>15</v>
      </c>
      <c r="G6" s="426"/>
      <c r="H6" s="426"/>
      <c r="I6" s="393"/>
      <c r="J6" s="425" t="s">
        <v>23</v>
      </c>
      <c r="K6" s="426"/>
      <c r="L6" s="426"/>
      <c r="M6" s="393"/>
      <c r="N6" s="425" t="s">
        <v>24</v>
      </c>
      <c r="O6" s="426"/>
      <c r="P6" s="426"/>
      <c r="Q6" s="393"/>
      <c r="R6" s="425" t="s">
        <v>25</v>
      </c>
      <c r="S6" s="426"/>
      <c r="T6" s="426"/>
      <c r="U6" s="377"/>
    </row>
    <row r="7" spans="1:21" ht="12" customHeight="1">
      <c r="A7" s="430"/>
      <c r="B7" s="427"/>
      <c r="C7" s="428"/>
      <c r="D7" s="428"/>
      <c r="E7" s="394"/>
      <c r="F7" s="427"/>
      <c r="G7" s="428"/>
      <c r="H7" s="428"/>
      <c r="I7" s="394"/>
      <c r="J7" s="427"/>
      <c r="K7" s="428"/>
      <c r="L7" s="428"/>
      <c r="M7" s="394"/>
      <c r="N7" s="427"/>
      <c r="O7" s="428"/>
      <c r="P7" s="428"/>
      <c r="Q7" s="394"/>
      <c r="R7" s="427"/>
      <c r="S7" s="428"/>
      <c r="T7" s="428"/>
      <c r="U7" s="380"/>
    </row>
    <row r="8" spans="1:21">
      <c r="A8" s="423" t="s">
        <v>26</v>
      </c>
      <c r="B8" s="422" t="s">
        <v>7</v>
      </c>
      <c r="C8" s="422" t="s">
        <v>8</v>
      </c>
      <c r="D8" s="422" t="s">
        <v>18</v>
      </c>
      <c r="E8" s="423" t="s">
        <v>2</v>
      </c>
      <c r="F8" s="422" t="s">
        <v>7</v>
      </c>
      <c r="G8" s="422" t="s">
        <v>8</v>
      </c>
      <c r="H8" s="422" t="s">
        <v>18</v>
      </c>
      <c r="I8" s="423" t="s">
        <v>2</v>
      </c>
      <c r="J8" s="422" t="s">
        <v>7</v>
      </c>
      <c r="K8" s="422" t="s">
        <v>8</v>
      </c>
      <c r="L8" s="422" t="s">
        <v>18</v>
      </c>
      <c r="M8" s="423" t="s">
        <v>2</v>
      </c>
      <c r="N8" s="422" t="s">
        <v>7</v>
      </c>
      <c r="O8" s="422" t="s">
        <v>8</v>
      </c>
      <c r="P8" s="422" t="s">
        <v>18</v>
      </c>
      <c r="Q8" s="423" t="s">
        <v>2</v>
      </c>
      <c r="R8" s="422" t="s">
        <v>7</v>
      </c>
      <c r="S8" s="422" t="s">
        <v>8</v>
      </c>
      <c r="T8" s="422" t="s">
        <v>18</v>
      </c>
      <c r="U8" s="423" t="s">
        <v>2</v>
      </c>
    </row>
    <row r="9" spans="1:21">
      <c r="A9" s="424"/>
      <c r="B9" s="422"/>
      <c r="C9" s="422"/>
      <c r="D9" s="422"/>
      <c r="E9" s="424"/>
      <c r="F9" s="422"/>
      <c r="G9" s="422"/>
      <c r="H9" s="422"/>
      <c r="I9" s="424"/>
      <c r="J9" s="422"/>
      <c r="K9" s="422"/>
      <c r="L9" s="422"/>
      <c r="M9" s="424"/>
      <c r="N9" s="422"/>
      <c r="O9" s="422"/>
      <c r="P9" s="422"/>
      <c r="Q9" s="424"/>
      <c r="R9" s="422"/>
      <c r="S9" s="422"/>
      <c r="T9" s="422"/>
      <c r="U9" s="424"/>
    </row>
    <row r="10" spans="1:21" ht="21.75" customHeight="1">
      <c r="A10" s="129" t="s">
        <v>27</v>
      </c>
      <c r="B10" s="130" t="s">
        <v>311</v>
      </c>
      <c r="C10" s="155">
        <v>94031</v>
      </c>
      <c r="D10" s="129" t="s">
        <v>128</v>
      </c>
      <c r="E10" s="109">
        <v>3</v>
      </c>
      <c r="F10" s="130"/>
      <c r="G10" s="159"/>
      <c r="H10" s="129"/>
      <c r="I10" s="109"/>
      <c r="J10" s="130" t="s">
        <v>280</v>
      </c>
      <c r="K10" s="156">
        <v>100425</v>
      </c>
      <c r="L10" s="129" t="s">
        <v>128</v>
      </c>
      <c r="M10" s="109">
        <v>5</v>
      </c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29" t="s">
        <v>27</v>
      </c>
      <c r="B11" s="130" t="s">
        <v>387</v>
      </c>
      <c r="C11" s="155">
        <v>94029</v>
      </c>
      <c r="D11" s="129" t="s">
        <v>128</v>
      </c>
      <c r="E11" s="109">
        <v>3</v>
      </c>
      <c r="F11" s="130"/>
      <c r="G11" s="159"/>
      <c r="H11" s="129"/>
      <c r="I11" s="109"/>
      <c r="J11" s="130"/>
      <c r="K11" s="156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29" t="s">
        <v>27</v>
      </c>
      <c r="B12" s="130"/>
      <c r="C12" s="155"/>
      <c r="D12" s="129"/>
      <c r="E12" s="109"/>
      <c r="F12" s="130"/>
      <c r="G12" s="159"/>
      <c r="H12" s="129"/>
      <c r="I12" s="109"/>
      <c r="J12" s="130"/>
      <c r="K12" s="156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29" t="s">
        <v>27</v>
      </c>
      <c r="B13" s="130"/>
      <c r="C13" s="155"/>
      <c r="D13" s="129"/>
      <c r="E13" s="109"/>
      <c r="F13" s="130"/>
      <c r="G13" s="159"/>
      <c r="H13" s="129"/>
      <c r="I13" s="109"/>
      <c r="J13" s="130"/>
      <c r="K13" s="156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29" t="s">
        <v>27</v>
      </c>
      <c r="B14" s="130"/>
      <c r="C14" s="155"/>
      <c r="D14" s="129"/>
      <c r="E14" s="109"/>
      <c r="F14" s="130"/>
      <c r="G14" s="159"/>
      <c r="H14" s="129"/>
      <c r="I14" s="109"/>
      <c r="J14" s="130"/>
      <c r="K14" s="156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29" t="s">
        <v>77</v>
      </c>
      <c r="B15" s="254"/>
      <c r="C15" s="113">
        <f>400*(COUNTA(C10:C14))</f>
        <v>800</v>
      </c>
      <c r="D15" s="255">
        <f>COUNTA(D10:D14)</f>
        <v>2</v>
      </c>
      <c r="E15" s="242">
        <f>SUM(E10:E14)</f>
        <v>6</v>
      </c>
      <c r="F15" s="247"/>
      <c r="G15" s="113">
        <f>400*(COUNTA(G10:G14))</f>
        <v>0</v>
      </c>
      <c r="H15" s="255">
        <f>COUNTA(H10:H14)</f>
        <v>0</v>
      </c>
      <c r="I15" s="242">
        <f>SUM(I10:I14)</f>
        <v>0</v>
      </c>
      <c r="J15" s="247"/>
      <c r="K15" s="113">
        <f>400*(COUNTA(K10:K14))</f>
        <v>400</v>
      </c>
      <c r="L15" s="255">
        <f>COUNTA(L10:L14)</f>
        <v>1</v>
      </c>
      <c r="M15" s="242">
        <f>SUM(M10:M14)</f>
        <v>5</v>
      </c>
      <c r="N15" s="247"/>
      <c r="O15" s="113">
        <f>400*(COUNTA(O10:O14))</f>
        <v>0</v>
      </c>
      <c r="P15" s="255">
        <f>COUNTA(P10:P14)</f>
        <v>0</v>
      </c>
      <c r="Q15" s="271">
        <f>SUM(Q10:Q14)</f>
        <v>0</v>
      </c>
      <c r="R15" s="247"/>
      <c r="S15" s="113">
        <f>400*(COUNTA(S10:S14))</f>
        <v>0</v>
      </c>
      <c r="T15" s="255">
        <f>COUNTA(T10:T14)</f>
        <v>0</v>
      </c>
      <c r="U15" s="272">
        <f>SUM(U10:U14)</f>
        <v>0</v>
      </c>
    </row>
    <row r="16" spans="1:21" ht="21.75" customHeight="1">
      <c r="A16" s="408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243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243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243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243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243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29" t="s">
        <v>77</v>
      </c>
      <c r="B22" s="246"/>
      <c r="C22" s="113">
        <f>800*(COUNTA(C17:C21))</f>
        <v>0</v>
      </c>
      <c r="D22" s="248">
        <f>COUNTA(D17:D21)</f>
        <v>0</v>
      </c>
      <c r="E22" s="272">
        <f>SUM(E17:E21)</f>
        <v>0</v>
      </c>
      <c r="F22" s="246"/>
      <c r="G22" s="113">
        <f>800*(COUNTA(G17:G21))</f>
        <v>0</v>
      </c>
      <c r="H22" s="248">
        <f>COUNTA(H17:H21)</f>
        <v>0</v>
      </c>
      <c r="I22" s="272">
        <f>SUM(I17:I21)</f>
        <v>0</v>
      </c>
      <c r="J22" s="246"/>
      <c r="K22" s="113">
        <f>800*(COUNTA(K17:K21))</f>
        <v>0</v>
      </c>
      <c r="L22" s="248">
        <f>COUNTA(L17:L21)</f>
        <v>0</v>
      </c>
      <c r="M22" s="272">
        <f>SUM(M17:M21)</f>
        <v>0</v>
      </c>
      <c r="N22" s="246"/>
      <c r="O22" s="113">
        <f>800*(COUNTA(O17:O21))</f>
        <v>0</v>
      </c>
      <c r="P22" s="248">
        <f>COUNTA(P17:P21)</f>
        <v>0</v>
      </c>
      <c r="Q22" s="272">
        <f>SUM(Q17:Q21)</f>
        <v>0</v>
      </c>
      <c r="R22" s="246"/>
      <c r="S22" s="113">
        <f>800*(COUNTA(S17:S21))</f>
        <v>0</v>
      </c>
      <c r="T22" s="248">
        <f>COUNTA(T17:T21)</f>
        <v>0</v>
      </c>
      <c r="U22" s="272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11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1.2</v>
      </c>
      <c r="S26" s="128"/>
      <c r="T26" s="127" t="s">
        <v>4</v>
      </c>
    </row>
    <row r="27" spans="1:21" ht="21.75" customHeight="1">
      <c r="A27" s="129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29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29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3</v>
      </c>
      <c r="S29" s="412" t="s">
        <v>4</v>
      </c>
      <c r="T29" s="412"/>
      <c r="U29" s="412"/>
    </row>
    <row r="30" spans="1:21" ht="21.75" customHeight="1">
      <c r="A30" s="129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29" t="s">
        <v>77</v>
      </c>
      <c r="B31" s="130"/>
      <c r="C31" s="113">
        <f>SUM(C30+C29+C28+(IF(COUNTBLANK(C27),0,1500)))</f>
        <v>0</v>
      </c>
      <c r="D31" s="248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48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48">
        <f>COUNTA(L27:L30)</f>
        <v>0</v>
      </c>
      <c r="M31" s="25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sqref="A1:E5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181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186</v>
      </c>
      <c r="C10" s="155">
        <v>64616</v>
      </c>
      <c r="D10" s="129" t="s">
        <v>128</v>
      </c>
      <c r="E10" s="109">
        <v>5</v>
      </c>
      <c r="F10" s="130" t="s">
        <v>186</v>
      </c>
      <c r="G10" s="155">
        <v>74962</v>
      </c>
      <c r="H10" s="129" t="s">
        <v>128</v>
      </c>
      <c r="I10" s="109">
        <v>5</v>
      </c>
      <c r="J10" s="130" t="s">
        <v>182</v>
      </c>
      <c r="K10" s="156">
        <v>91205</v>
      </c>
      <c r="L10" s="129" t="s">
        <v>128</v>
      </c>
      <c r="M10" s="109">
        <v>5</v>
      </c>
      <c r="N10" s="107"/>
      <c r="O10" s="160"/>
      <c r="P10" s="108"/>
      <c r="Q10" s="109"/>
      <c r="R10" s="130" t="s">
        <v>195</v>
      </c>
      <c r="S10" s="156">
        <v>81806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195</v>
      </c>
      <c r="C11" s="155">
        <v>65465</v>
      </c>
      <c r="D11" s="129" t="s">
        <v>128</v>
      </c>
      <c r="E11" s="109">
        <v>5</v>
      </c>
      <c r="F11" s="130" t="s">
        <v>276</v>
      </c>
      <c r="G11" s="155">
        <v>81062</v>
      </c>
      <c r="H11" s="129" t="s">
        <v>128</v>
      </c>
      <c r="I11" s="109">
        <v>5</v>
      </c>
      <c r="J11" s="130" t="s">
        <v>300</v>
      </c>
      <c r="K11" s="156">
        <v>90253</v>
      </c>
      <c r="L11" s="129" t="s">
        <v>128</v>
      </c>
      <c r="M11" s="109">
        <v>5</v>
      </c>
      <c r="N11" s="107"/>
      <c r="O11" s="160"/>
      <c r="P11" s="108"/>
      <c r="Q11" s="109"/>
      <c r="R11" s="130" t="s">
        <v>219</v>
      </c>
      <c r="S11" s="156">
        <v>81925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 t="s">
        <v>227</v>
      </c>
      <c r="C12" s="155">
        <v>70159</v>
      </c>
      <c r="D12" s="108" t="s">
        <v>128</v>
      </c>
      <c r="E12" s="109">
        <v>5</v>
      </c>
      <c r="F12" s="130"/>
      <c r="G12" s="159"/>
      <c r="H12" s="129"/>
      <c r="I12" s="109"/>
      <c r="J12" s="130"/>
      <c r="K12" s="160"/>
      <c r="L12" s="129"/>
      <c r="M12" s="109"/>
      <c r="N12" s="107"/>
      <c r="O12" s="160"/>
      <c r="P12" s="108"/>
      <c r="Q12" s="109"/>
      <c r="R12" s="130" t="s">
        <v>290</v>
      </c>
      <c r="S12" s="156">
        <v>82688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 t="s">
        <v>276</v>
      </c>
      <c r="C13" s="155">
        <v>65819</v>
      </c>
      <c r="D13" s="129" t="s">
        <v>128</v>
      </c>
      <c r="E13" s="109">
        <v>5</v>
      </c>
      <c r="F13" s="130"/>
      <c r="G13" s="159"/>
      <c r="H13" s="129"/>
      <c r="I13" s="109"/>
      <c r="K13" s="160"/>
      <c r="L13" s="129"/>
      <c r="M13" s="109"/>
      <c r="N13" s="107"/>
      <c r="O13" s="160"/>
      <c r="P13" s="108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 t="s">
        <v>300</v>
      </c>
      <c r="C14" s="155">
        <v>65230</v>
      </c>
      <c r="D14" s="129" t="s">
        <v>128</v>
      </c>
      <c r="E14" s="109">
        <v>5</v>
      </c>
      <c r="F14" s="130"/>
      <c r="G14" s="159"/>
      <c r="H14" s="129"/>
      <c r="I14" s="109"/>
      <c r="J14" s="130"/>
      <c r="K14" s="160"/>
      <c r="L14" s="129"/>
      <c r="M14" s="109"/>
      <c r="N14" s="107"/>
      <c r="O14" s="160"/>
      <c r="P14" s="108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2000</v>
      </c>
      <c r="D15" s="204">
        <f>COUNTA(D10:D14)</f>
        <v>5</v>
      </c>
      <c r="E15" s="109">
        <f>SUM(E10:E14)</f>
        <v>25</v>
      </c>
      <c r="F15" s="109">
        <f>SUM(F10:F14)</f>
        <v>0</v>
      </c>
      <c r="G15" s="113">
        <f>400*(COUNTA(G10:G14))</f>
        <v>800</v>
      </c>
      <c r="H15" s="204">
        <f>COUNTA(H10:H14)</f>
        <v>2</v>
      </c>
      <c r="I15" s="109">
        <f>SUM(I10:I14)</f>
        <v>10</v>
      </c>
      <c r="J15" s="115"/>
      <c r="K15" s="113">
        <f>400*(COUNTA(K10:K14))</f>
        <v>800</v>
      </c>
      <c r="L15" s="204">
        <f>COUNTA(L10:L14)</f>
        <v>2</v>
      </c>
      <c r="M15" s="109">
        <f>SUM(M10:M14)</f>
        <v>10</v>
      </c>
      <c r="N15" s="115"/>
      <c r="O15" s="113">
        <f>400*(COUNTA(O10:O14))</f>
        <v>0</v>
      </c>
      <c r="P15" s="204">
        <f>COUNTA(P10:P14)</f>
        <v>0</v>
      </c>
      <c r="Q15" s="114"/>
      <c r="R15" s="250"/>
      <c r="S15" s="113">
        <f>400*(COUNTA(S10:S14))</f>
        <v>1200</v>
      </c>
      <c r="T15" s="204">
        <f>COUNTA(T10:T14)</f>
        <v>3</v>
      </c>
      <c r="U15" s="109">
        <f>SUM(U10:U14)</f>
        <v>15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219</v>
      </c>
      <c r="C17" s="155">
        <v>140613</v>
      </c>
      <c r="D17" s="129" t="s">
        <v>128</v>
      </c>
      <c r="E17" s="109">
        <v>10</v>
      </c>
      <c r="F17" s="130"/>
      <c r="G17" s="159"/>
      <c r="H17" s="129"/>
      <c r="I17" s="109"/>
      <c r="J17" s="130" t="s">
        <v>304</v>
      </c>
      <c r="K17" s="155">
        <v>182306</v>
      </c>
      <c r="L17" s="129" t="s">
        <v>128</v>
      </c>
      <c r="M17" s="109">
        <v>10</v>
      </c>
      <c r="N17" s="107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130" t="s">
        <v>292</v>
      </c>
      <c r="C18" s="155">
        <v>141650</v>
      </c>
      <c r="D18" s="129" t="s">
        <v>128</v>
      </c>
      <c r="E18" s="109">
        <v>10</v>
      </c>
      <c r="F18" s="130"/>
      <c r="G18" s="159"/>
      <c r="H18" s="129"/>
      <c r="I18" s="109"/>
      <c r="J18" s="130"/>
      <c r="K18" s="155"/>
      <c r="L18" s="129"/>
      <c r="M18" s="109"/>
      <c r="N18" s="107"/>
      <c r="O18" s="159"/>
      <c r="P18" s="108"/>
      <c r="Q18" s="109"/>
      <c r="R18" s="107"/>
      <c r="S18" s="159"/>
      <c r="T18" s="108"/>
      <c r="U18" s="109"/>
    </row>
    <row r="19" spans="1:21" ht="21.75" customHeight="1">
      <c r="A19" s="117" t="s">
        <v>28</v>
      </c>
      <c r="B19" s="130" t="s">
        <v>358</v>
      </c>
      <c r="C19" s="155">
        <v>143724</v>
      </c>
      <c r="D19" s="129" t="s">
        <v>128</v>
      </c>
      <c r="E19" s="109">
        <v>10</v>
      </c>
      <c r="F19" s="130"/>
      <c r="G19" s="159"/>
      <c r="H19" s="129"/>
      <c r="I19" s="109"/>
      <c r="J19" s="130"/>
      <c r="K19" s="155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5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5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119"/>
      <c r="C22" s="113">
        <f>800*(COUNTA(C17:C21))</f>
        <v>2400</v>
      </c>
      <c r="D22" s="205"/>
      <c r="E22" s="109">
        <f>SUM(E17:E21)</f>
        <v>30</v>
      </c>
      <c r="F22" s="119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119"/>
      <c r="K22" s="113">
        <f>800*(COUNTA(K17:K21))</f>
        <v>800</v>
      </c>
      <c r="L22" s="205">
        <f>COUNTA(L17:L21)</f>
        <v>1</v>
      </c>
      <c r="M22" s="116">
        <f>SUM(M17:M21)</f>
        <v>10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220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12.675000000000001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 t="s">
        <v>288</v>
      </c>
      <c r="G27" s="156">
        <v>314324</v>
      </c>
      <c r="H27" s="110" t="s">
        <v>128</v>
      </c>
      <c r="I27" s="109">
        <v>40</v>
      </c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291</v>
      </c>
      <c r="C28" s="133">
        <v>1750</v>
      </c>
      <c r="D28" s="129" t="s">
        <v>128</v>
      </c>
      <c r="E28" s="109">
        <v>40</v>
      </c>
      <c r="F28" s="130" t="s">
        <v>178</v>
      </c>
      <c r="G28" s="133">
        <v>1425</v>
      </c>
      <c r="H28" s="133" t="s">
        <v>128</v>
      </c>
      <c r="I28" s="109">
        <v>40</v>
      </c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D15+H15+L15+P15+T15+D22+H22+L22+P22+T22+D31+H31+L31</f>
        <v>16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1750</v>
      </c>
      <c r="D31" s="253">
        <f>COUNTA(D27:D30)</f>
        <v>1</v>
      </c>
      <c r="E31" s="109">
        <f>SUM(E27:E30)</f>
        <v>40</v>
      </c>
      <c r="F31" s="109"/>
      <c r="G31" s="113">
        <f>SUM(G30+G29+G28+(IF(COUNTBLANK(G27),0,1500)))</f>
        <v>2925</v>
      </c>
      <c r="H31" s="205">
        <f>COUNTA(H27:H30)</f>
        <v>2</v>
      </c>
      <c r="I31" s="109">
        <f>SUM(I27:I30)</f>
        <v>80</v>
      </c>
      <c r="J31" s="129"/>
      <c r="K31" s="113">
        <f>SUM(K30+K29+K28+(IF(COUNTBLANK(K27),0,1500)))</f>
        <v>0</v>
      </c>
      <c r="L31" s="253">
        <f>COUNTA(L27:L30)</f>
        <v>0</v>
      </c>
      <c r="M31" s="10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N21" sqref="N21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147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158</v>
      </c>
      <c r="C10" s="155">
        <v>73178</v>
      </c>
      <c r="D10" s="129" t="s">
        <v>128</v>
      </c>
      <c r="E10" s="109">
        <v>3</v>
      </c>
      <c r="F10" s="130" t="s">
        <v>182</v>
      </c>
      <c r="G10" s="155">
        <v>85759</v>
      </c>
      <c r="H10" s="129" t="s">
        <v>128</v>
      </c>
      <c r="I10" s="109">
        <v>5</v>
      </c>
      <c r="J10" s="130" t="s">
        <v>160</v>
      </c>
      <c r="K10" s="156">
        <v>84175</v>
      </c>
      <c r="L10" s="129" t="s">
        <v>128</v>
      </c>
      <c r="M10" s="109">
        <v>5</v>
      </c>
      <c r="N10" s="130" t="s">
        <v>217</v>
      </c>
      <c r="O10" s="156">
        <v>110187</v>
      </c>
      <c r="P10" s="129" t="s">
        <v>128</v>
      </c>
      <c r="Q10" s="109">
        <v>3</v>
      </c>
      <c r="R10" s="130" t="s">
        <v>160</v>
      </c>
      <c r="S10" s="156">
        <v>84045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216</v>
      </c>
      <c r="C11" s="155">
        <v>72371</v>
      </c>
      <c r="D11" s="129" t="s">
        <v>128</v>
      </c>
      <c r="E11" s="109">
        <v>5</v>
      </c>
      <c r="F11" s="130" t="s">
        <v>195</v>
      </c>
      <c r="G11" s="155">
        <v>90489</v>
      </c>
      <c r="H11" s="129" t="s">
        <v>128</v>
      </c>
      <c r="I11" s="109">
        <v>3</v>
      </c>
      <c r="J11" s="130" t="s">
        <v>195</v>
      </c>
      <c r="K11" s="156">
        <v>84384</v>
      </c>
      <c r="L11" s="129" t="s">
        <v>128</v>
      </c>
      <c r="M11" s="109">
        <v>5</v>
      </c>
      <c r="N11" s="130" t="s">
        <v>241</v>
      </c>
      <c r="O11" s="156">
        <v>101641</v>
      </c>
      <c r="P11" s="129" t="s">
        <v>128</v>
      </c>
      <c r="Q11" s="109">
        <v>5</v>
      </c>
      <c r="R11" s="130" t="s">
        <v>195</v>
      </c>
      <c r="S11" s="156">
        <v>82677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 t="s">
        <v>311</v>
      </c>
      <c r="C12" s="155">
        <v>73228</v>
      </c>
      <c r="D12" s="129" t="s">
        <v>128</v>
      </c>
      <c r="E12" s="109">
        <v>3</v>
      </c>
      <c r="F12" s="130" t="s">
        <v>279</v>
      </c>
      <c r="G12" s="155">
        <v>85641</v>
      </c>
      <c r="H12" s="129" t="s">
        <v>128</v>
      </c>
      <c r="I12" s="109">
        <v>5</v>
      </c>
      <c r="J12" s="130" t="s">
        <v>241</v>
      </c>
      <c r="K12" s="156">
        <v>85134</v>
      </c>
      <c r="L12" s="129" t="s">
        <v>128</v>
      </c>
      <c r="M12" s="109">
        <v>5</v>
      </c>
      <c r="N12" s="130" t="s">
        <v>339</v>
      </c>
      <c r="O12" s="156">
        <v>110594</v>
      </c>
      <c r="P12" s="129" t="s">
        <v>128</v>
      </c>
      <c r="Q12" s="109">
        <v>3</v>
      </c>
      <c r="R12" s="130" t="s">
        <v>279</v>
      </c>
      <c r="S12" s="156">
        <v>83772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 t="s">
        <v>339</v>
      </c>
      <c r="C13" s="155">
        <v>71566</v>
      </c>
      <c r="D13" s="129" t="s">
        <v>128</v>
      </c>
      <c r="E13" s="109">
        <v>5</v>
      </c>
      <c r="F13" s="130" t="s">
        <v>317</v>
      </c>
      <c r="G13" s="155">
        <v>85436</v>
      </c>
      <c r="H13" s="129" t="s">
        <v>128</v>
      </c>
      <c r="I13" s="109">
        <v>5</v>
      </c>
      <c r="J13" s="130" t="s">
        <v>279</v>
      </c>
      <c r="K13" s="156">
        <v>84519</v>
      </c>
      <c r="L13" s="129" t="s">
        <v>128</v>
      </c>
      <c r="M13" s="109">
        <v>5</v>
      </c>
      <c r="N13" s="130" t="s">
        <v>372</v>
      </c>
      <c r="O13" s="156">
        <v>100043</v>
      </c>
      <c r="P13" s="129" t="s">
        <v>128</v>
      </c>
      <c r="Q13" s="109">
        <v>5</v>
      </c>
      <c r="R13" s="266" t="s">
        <v>343</v>
      </c>
      <c r="S13" s="234">
        <v>81799</v>
      </c>
      <c r="T13" s="267" t="s">
        <v>128</v>
      </c>
      <c r="U13" s="232">
        <v>5</v>
      </c>
    </row>
    <row r="14" spans="1:21" ht="21.75" customHeight="1">
      <c r="A14" s="106" t="s">
        <v>27</v>
      </c>
      <c r="B14" s="130" t="s">
        <v>368</v>
      </c>
      <c r="C14" s="155">
        <v>72818</v>
      </c>
      <c r="D14" s="129" t="s">
        <v>128</v>
      </c>
      <c r="E14" s="109">
        <v>5</v>
      </c>
      <c r="F14" s="130" t="s">
        <v>335</v>
      </c>
      <c r="G14" s="155">
        <v>85794</v>
      </c>
      <c r="H14" s="129" t="s">
        <v>128</v>
      </c>
      <c r="I14" s="109">
        <v>5</v>
      </c>
      <c r="J14" s="130" t="s">
        <v>289</v>
      </c>
      <c r="K14" s="156">
        <v>85743</v>
      </c>
      <c r="L14" s="129" t="s">
        <v>128</v>
      </c>
      <c r="M14" s="109">
        <v>5</v>
      </c>
      <c r="N14" s="130"/>
      <c r="O14" s="156"/>
      <c r="P14" s="129"/>
      <c r="Q14" s="109"/>
      <c r="R14" s="130" t="s">
        <v>338</v>
      </c>
      <c r="S14" s="156">
        <v>83779</v>
      </c>
      <c r="T14" s="129" t="s">
        <v>128</v>
      </c>
      <c r="U14" s="109">
        <v>5</v>
      </c>
    </row>
    <row r="15" spans="1:21" ht="21.75" customHeight="1">
      <c r="A15" s="111" t="s">
        <v>77</v>
      </c>
      <c r="B15" s="249"/>
      <c r="C15" s="113">
        <f>400*(COUNTA(C10:C14))</f>
        <v>2000</v>
      </c>
      <c r="D15" s="251">
        <f>COUNTA(D10:D14)</f>
        <v>5</v>
      </c>
      <c r="E15" s="242">
        <f>SUM(E10:E14)</f>
        <v>21</v>
      </c>
      <c r="F15" s="250"/>
      <c r="G15" s="113">
        <f>400*(COUNTA(G10:G14))</f>
        <v>2000</v>
      </c>
      <c r="H15" s="251">
        <f>COUNTA(H10:H14)</f>
        <v>5</v>
      </c>
      <c r="I15" s="242">
        <f>SUM(I10:I14)</f>
        <v>23</v>
      </c>
      <c r="J15" s="250"/>
      <c r="K15" s="113">
        <f>400*(COUNTA(K10:K14))</f>
        <v>2000</v>
      </c>
      <c r="L15" s="251">
        <f>COUNTA(L10:L14)</f>
        <v>5</v>
      </c>
      <c r="M15" s="242">
        <f>SUM(M10:M14)</f>
        <v>25</v>
      </c>
      <c r="N15" s="250"/>
      <c r="O15" s="113">
        <f>400*(COUNTA(O10:O14))</f>
        <v>1600</v>
      </c>
      <c r="P15" s="251">
        <f>COUNTA(P10:P14)</f>
        <v>4</v>
      </c>
      <c r="Q15" s="242">
        <f>SUM(Q10:Q14)</f>
        <v>16</v>
      </c>
      <c r="R15" s="250"/>
      <c r="S15" s="113">
        <f>400*(COUNTA(S10:S14))</f>
        <v>2000</v>
      </c>
      <c r="T15" s="251">
        <f>COUNTA(T10:T14)</f>
        <v>5</v>
      </c>
      <c r="U15" s="109">
        <f>SUM(U10:U14)</f>
        <v>25</v>
      </c>
    </row>
    <row r="16" spans="1:21" ht="21.75" customHeight="1">
      <c r="A16" s="401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219"/>
    </row>
    <row r="17" spans="1:21" ht="21.75" customHeight="1">
      <c r="A17" s="117" t="s">
        <v>28</v>
      </c>
      <c r="B17" s="130" t="s">
        <v>160</v>
      </c>
      <c r="C17" s="155">
        <v>171948</v>
      </c>
      <c r="D17" s="129" t="s">
        <v>128</v>
      </c>
      <c r="E17" s="109">
        <v>6</v>
      </c>
      <c r="F17" s="130" t="s">
        <v>200</v>
      </c>
      <c r="G17" s="155">
        <v>182626</v>
      </c>
      <c r="H17" s="129" t="s">
        <v>128</v>
      </c>
      <c r="I17" s="109">
        <v>10</v>
      </c>
      <c r="J17" s="130" t="s">
        <v>158</v>
      </c>
      <c r="K17" s="155">
        <v>174803</v>
      </c>
      <c r="L17" s="129" t="s">
        <v>128</v>
      </c>
      <c r="M17" s="109">
        <v>10</v>
      </c>
      <c r="N17" s="130" t="s">
        <v>317</v>
      </c>
      <c r="O17" s="155">
        <v>225287</v>
      </c>
      <c r="P17" s="243" t="s">
        <v>128</v>
      </c>
      <c r="Q17" s="109">
        <v>6</v>
      </c>
      <c r="R17" s="130" t="s">
        <v>299</v>
      </c>
      <c r="S17" s="155">
        <v>183569</v>
      </c>
      <c r="T17" s="243" t="s">
        <v>128</v>
      </c>
      <c r="U17" s="109">
        <v>10</v>
      </c>
    </row>
    <row r="18" spans="1:21" ht="21.75" customHeight="1">
      <c r="A18" s="117" t="s">
        <v>28</v>
      </c>
      <c r="B18" s="130" t="s">
        <v>182</v>
      </c>
      <c r="C18" s="155">
        <v>144095</v>
      </c>
      <c r="D18" s="129" t="s">
        <v>128</v>
      </c>
      <c r="E18" s="109">
        <v>10</v>
      </c>
      <c r="F18" s="130" t="s">
        <v>216</v>
      </c>
      <c r="G18" s="155">
        <v>183459</v>
      </c>
      <c r="H18" s="129" t="s">
        <v>128</v>
      </c>
      <c r="I18" s="109">
        <v>10</v>
      </c>
      <c r="J18" s="130" t="s">
        <v>200</v>
      </c>
      <c r="K18" s="155">
        <v>173689</v>
      </c>
      <c r="L18" s="129" t="s">
        <v>128</v>
      </c>
      <c r="M18" s="109">
        <v>10</v>
      </c>
      <c r="N18" s="130" t="s">
        <v>335</v>
      </c>
      <c r="O18" s="155">
        <v>235915</v>
      </c>
      <c r="P18" s="129" t="s">
        <v>128</v>
      </c>
      <c r="Q18" s="109">
        <v>6</v>
      </c>
      <c r="R18" s="130" t="s">
        <v>347</v>
      </c>
      <c r="S18" s="155">
        <v>175809</v>
      </c>
      <c r="T18" s="129" t="s">
        <v>128</v>
      </c>
      <c r="U18" s="109">
        <v>10</v>
      </c>
    </row>
    <row r="19" spans="1:21" ht="21.75" customHeight="1">
      <c r="A19" s="117" t="s">
        <v>28</v>
      </c>
      <c r="B19" s="130" t="s">
        <v>289</v>
      </c>
      <c r="C19" s="155">
        <v>150726</v>
      </c>
      <c r="D19" s="129" t="s">
        <v>128</v>
      </c>
      <c r="E19" s="109">
        <v>10</v>
      </c>
      <c r="F19" s="130" t="s">
        <v>299</v>
      </c>
      <c r="G19" s="155">
        <v>182650</v>
      </c>
      <c r="H19" s="129" t="s">
        <v>128</v>
      </c>
      <c r="I19" s="109">
        <v>10</v>
      </c>
      <c r="J19" s="130" t="s">
        <v>347</v>
      </c>
      <c r="K19" s="155">
        <v>180283</v>
      </c>
      <c r="L19" s="129" t="s">
        <v>128</v>
      </c>
      <c r="M19" s="109">
        <v>10</v>
      </c>
      <c r="N19" s="130" t="s">
        <v>363</v>
      </c>
      <c r="O19" s="155">
        <v>215748</v>
      </c>
      <c r="P19" s="129" t="s">
        <v>128</v>
      </c>
      <c r="Q19" s="109">
        <v>10</v>
      </c>
      <c r="R19" s="130" t="s">
        <v>340</v>
      </c>
      <c r="S19" s="155">
        <v>175783</v>
      </c>
      <c r="T19" s="129" t="s">
        <v>128</v>
      </c>
      <c r="U19" s="109">
        <v>10</v>
      </c>
    </row>
    <row r="20" spans="1:21" ht="21.75" customHeight="1">
      <c r="A20" s="117" t="s">
        <v>28</v>
      </c>
      <c r="B20" s="266" t="s">
        <v>343</v>
      </c>
      <c r="C20" s="233">
        <v>150689</v>
      </c>
      <c r="D20" s="267" t="s">
        <v>128</v>
      </c>
      <c r="E20" s="232">
        <v>10</v>
      </c>
      <c r="F20" s="130" t="s">
        <v>363</v>
      </c>
      <c r="G20" s="155">
        <v>174159</v>
      </c>
      <c r="H20" s="129" t="s">
        <v>128</v>
      </c>
      <c r="I20" s="109">
        <v>10</v>
      </c>
      <c r="J20" s="130" t="s">
        <v>338</v>
      </c>
      <c r="K20" s="155">
        <v>174146</v>
      </c>
      <c r="L20" s="129" t="s">
        <v>128</v>
      </c>
      <c r="M20" s="109">
        <v>10</v>
      </c>
      <c r="N20" s="130" t="s">
        <v>369</v>
      </c>
      <c r="O20" s="155">
        <v>215322</v>
      </c>
      <c r="P20" s="129" t="s">
        <v>128</v>
      </c>
      <c r="Q20" s="109">
        <v>10</v>
      </c>
      <c r="R20" s="130" t="s">
        <v>368</v>
      </c>
      <c r="S20" s="155">
        <v>171867</v>
      </c>
      <c r="T20" s="129" t="s">
        <v>128</v>
      </c>
      <c r="U20" s="109">
        <v>10</v>
      </c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5"/>
      <c r="H21" s="129"/>
      <c r="I21" s="109"/>
      <c r="J21" s="130" t="s">
        <v>372</v>
      </c>
      <c r="K21" s="155">
        <v>175152</v>
      </c>
      <c r="L21" s="129" t="s">
        <v>128</v>
      </c>
      <c r="M21" s="109">
        <v>10</v>
      </c>
      <c r="N21" s="130"/>
      <c r="O21" s="155"/>
      <c r="P21" s="129"/>
      <c r="Q21" s="109"/>
      <c r="R21" s="130"/>
      <c r="S21" s="155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3200</v>
      </c>
      <c r="D22" s="253">
        <f>COUNTA(D17:D21)</f>
        <v>4</v>
      </c>
      <c r="E22" s="109">
        <f>SUM(E17:E21)</f>
        <v>36</v>
      </c>
      <c r="F22" s="252"/>
      <c r="G22" s="113">
        <f>800*(COUNTA(G17:G21))</f>
        <v>3200</v>
      </c>
      <c r="H22" s="253">
        <f>COUNTA(H17:H21)</f>
        <v>4</v>
      </c>
      <c r="I22" s="109">
        <f>SUM(I17:I21)</f>
        <v>40</v>
      </c>
      <c r="J22" s="252"/>
      <c r="K22" s="113">
        <f>800*(COUNTA(K17:K21))</f>
        <v>4000</v>
      </c>
      <c r="L22" s="253">
        <f>COUNTA(L17:L21)</f>
        <v>5</v>
      </c>
      <c r="M22" s="109">
        <f>SUM(M17:M21)</f>
        <v>50</v>
      </c>
      <c r="N22" s="252"/>
      <c r="O22" s="113">
        <f>800*(COUNTA(O17:O21))</f>
        <v>3200</v>
      </c>
      <c r="P22" s="253">
        <f>COUNTA(P17:P21)</f>
        <v>4</v>
      </c>
      <c r="Q22" s="109">
        <f>SUM(Q17:Q21)</f>
        <v>32</v>
      </c>
      <c r="R22" s="252"/>
      <c r="S22" s="113">
        <f>800*(COUNTA(S17:S21))</f>
        <v>3200</v>
      </c>
      <c r="T22" s="253">
        <f>COUNTA(T17:T21)</f>
        <v>4</v>
      </c>
      <c r="U22" s="109">
        <f>SUM(U17:U21)</f>
        <v>40</v>
      </c>
    </row>
    <row r="23" spans="1:21" ht="18.75" customHeight="1">
      <c r="A23" s="120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94"/>
      <c r="R23" s="219"/>
      <c r="S23" s="219"/>
      <c r="T23" s="219"/>
      <c r="U23" s="219"/>
    </row>
    <row r="24" spans="1:21" ht="18.7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314"/>
      <c r="L24" s="219"/>
      <c r="M24" s="219"/>
      <c r="N24" s="219"/>
      <c r="O24" s="219"/>
      <c r="P24" s="219"/>
      <c r="Q24" s="219"/>
      <c r="R24" s="403" t="s">
        <v>4</v>
      </c>
      <c r="S24" s="403"/>
      <c r="T24" s="416"/>
      <c r="U24" s="219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17"/>
      <c r="H25" s="406"/>
      <c r="I25" s="407"/>
      <c r="J25" s="405" t="s">
        <v>23</v>
      </c>
      <c r="K25" s="417"/>
      <c r="L25" s="406"/>
      <c r="M25" s="407"/>
      <c r="N25" s="122"/>
      <c r="O25" s="409" t="s">
        <v>29</v>
      </c>
      <c r="P25" s="418"/>
      <c r="Q25" s="418"/>
      <c r="R25" s="123">
        <f>SUM(E15+I15+M15+Q15+U15+E22+I22+M22+Q22+U22+E31+I31+M31)</f>
        <v>938</v>
      </c>
      <c r="S25" s="225"/>
      <c r="T25" s="123" t="s">
        <v>4</v>
      </c>
      <c r="U25" s="219"/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48.774999999999999</v>
      </c>
      <c r="S26" s="128"/>
      <c r="T26" s="127" t="s">
        <v>4</v>
      </c>
      <c r="U26" s="219"/>
    </row>
    <row r="27" spans="1:21" ht="21.75" customHeight="1">
      <c r="A27" s="129" t="s">
        <v>32</v>
      </c>
      <c r="B27" s="130" t="s">
        <v>300</v>
      </c>
      <c r="C27" s="156">
        <v>294752</v>
      </c>
      <c r="D27" s="129" t="s">
        <v>139</v>
      </c>
      <c r="E27" s="109">
        <v>40</v>
      </c>
      <c r="F27" s="130" t="s">
        <v>298</v>
      </c>
      <c r="G27" s="313">
        <v>345605</v>
      </c>
      <c r="H27" s="110" t="s">
        <v>128</v>
      </c>
      <c r="I27" s="217">
        <v>40</v>
      </c>
      <c r="J27" s="130" t="s">
        <v>360</v>
      </c>
      <c r="K27" s="313">
        <v>333548</v>
      </c>
      <c r="L27" s="304" t="s">
        <v>128</v>
      </c>
      <c r="M27" s="217">
        <v>40</v>
      </c>
      <c r="N27" s="226"/>
      <c r="O27" s="409"/>
      <c r="P27" s="409"/>
      <c r="Q27" s="409"/>
      <c r="R27" s="128" t="s">
        <v>3</v>
      </c>
      <c r="S27" s="225"/>
      <c r="T27" s="132"/>
      <c r="U27" s="219"/>
    </row>
    <row r="28" spans="1:21" ht="21.75" customHeight="1">
      <c r="A28" s="106" t="s">
        <v>33</v>
      </c>
      <c r="B28" s="130" t="s">
        <v>196</v>
      </c>
      <c r="C28" s="214">
        <v>1500</v>
      </c>
      <c r="D28" s="129" t="s">
        <v>139</v>
      </c>
      <c r="E28" s="109">
        <v>40</v>
      </c>
      <c r="F28" s="130" t="s">
        <v>226</v>
      </c>
      <c r="G28" s="133">
        <v>1225</v>
      </c>
      <c r="H28" s="133" t="s">
        <v>128</v>
      </c>
      <c r="I28" s="109">
        <v>40</v>
      </c>
      <c r="J28" s="130" t="s">
        <v>300</v>
      </c>
      <c r="K28" s="133">
        <v>1250</v>
      </c>
      <c r="L28" s="130" t="s">
        <v>139</v>
      </c>
      <c r="M28" s="109">
        <v>40</v>
      </c>
      <c r="N28" s="227"/>
      <c r="O28" s="225"/>
      <c r="P28" s="228"/>
      <c r="Q28" s="228"/>
      <c r="R28" s="411"/>
      <c r="S28" s="411"/>
      <c r="T28" s="136"/>
      <c r="U28" s="219"/>
    </row>
    <row r="29" spans="1:21" ht="21.75" customHeight="1">
      <c r="A29" s="106" t="s">
        <v>34</v>
      </c>
      <c r="B29" s="130" t="s">
        <v>237</v>
      </c>
      <c r="C29" s="214">
        <v>2275</v>
      </c>
      <c r="D29" s="130" t="s">
        <v>128</v>
      </c>
      <c r="E29" s="109">
        <v>50</v>
      </c>
      <c r="F29" s="130" t="s">
        <v>346</v>
      </c>
      <c r="G29" s="133">
        <v>1800</v>
      </c>
      <c r="H29" s="133" t="s">
        <v>128</v>
      </c>
      <c r="I29" s="109">
        <v>50</v>
      </c>
      <c r="J29" s="130" t="s">
        <v>364</v>
      </c>
      <c r="K29" s="133">
        <v>1950</v>
      </c>
      <c r="L29" s="130" t="s">
        <v>128</v>
      </c>
      <c r="M29" s="109">
        <v>50</v>
      </c>
      <c r="N29" s="227"/>
      <c r="O29" s="219"/>
      <c r="P29" s="206">
        <f>SUM(D15+H15+L15+P15+T15+D22+H22+L22+P22+T22+D31+H31+L31)</f>
        <v>57</v>
      </c>
      <c r="Q29" s="219"/>
      <c r="R29" s="219"/>
      <c r="S29" s="412" t="s">
        <v>4</v>
      </c>
      <c r="T29" s="412"/>
      <c r="U29" s="412"/>
    </row>
    <row r="30" spans="1:21" ht="21.75" customHeight="1">
      <c r="A30" s="106" t="s">
        <v>36</v>
      </c>
      <c r="B30" s="304" t="s">
        <v>344</v>
      </c>
      <c r="C30" s="214">
        <v>2950</v>
      </c>
      <c r="D30" s="304" t="s">
        <v>128</v>
      </c>
      <c r="E30" s="109">
        <v>80</v>
      </c>
      <c r="F30" s="130" t="s">
        <v>345</v>
      </c>
      <c r="G30" s="133">
        <v>2450</v>
      </c>
      <c r="H30" s="133" t="s">
        <v>128</v>
      </c>
      <c r="I30" s="109">
        <v>80</v>
      </c>
      <c r="J30" s="130" t="s">
        <v>346</v>
      </c>
      <c r="K30" s="133">
        <v>2475</v>
      </c>
      <c r="L30" s="130" t="s">
        <v>128</v>
      </c>
      <c r="M30" s="109">
        <v>80</v>
      </c>
      <c r="N30" s="227"/>
      <c r="O30" s="219"/>
      <c r="P30" s="219"/>
      <c r="Q30" s="219"/>
      <c r="R30" s="136"/>
      <c r="S30" s="412"/>
      <c r="T30" s="419"/>
      <c r="U30" s="416"/>
    </row>
    <row r="31" spans="1:21" ht="21.75" customHeight="1">
      <c r="A31" s="111" t="s">
        <v>77</v>
      </c>
      <c r="B31" s="107"/>
      <c r="C31" s="224">
        <f>SUM(C30+C29+C28+(IF(COUNTBLANK(C27),0,1500)))</f>
        <v>8225</v>
      </c>
      <c r="D31" s="205">
        <f>COUNTA(D27:D30)</f>
        <v>4</v>
      </c>
      <c r="E31" s="109">
        <f>SUM(E27:E30)</f>
        <v>210</v>
      </c>
      <c r="F31" s="109"/>
      <c r="G31" s="113">
        <f>SUM(G30+G29+G28+(IF(COUNTBLANK(G27),0,1500)))</f>
        <v>6975</v>
      </c>
      <c r="H31" s="248">
        <f>COUNTA(H27:H30)</f>
        <v>4</v>
      </c>
      <c r="I31" s="109">
        <f>SUM(I27:I30)</f>
        <v>210</v>
      </c>
      <c r="J31" s="129"/>
      <c r="K31" s="113">
        <f>SUM(K30+K29+K28+(IF(COUNTBLANK(K27),0,1500)))</f>
        <v>7175</v>
      </c>
      <c r="L31" s="248">
        <f>COUNTA(L27:L30)</f>
        <v>4</v>
      </c>
      <c r="M31" s="109">
        <f>SUM(M27:M30)</f>
        <v>210</v>
      </c>
      <c r="N31" s="230"/>
      <c r="O31" s="219"/>
      <c r="P31" s="219"/>
      <c r="Q31" s="219"/>
      <c r="R31" s="219"/>
      <c r="S31" s="412" t="s">
        <v>35</v>
      </c>
      <c r="T31" s="419"/>
      <c r="U31" s="416"/>
    </row>
    <row r="32" spans="1:21">
      <c r="R32" s="398"/>
      <c r="S32" s="399"/>
      <c r="T32" s="400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L12" sqref="L12"/>
    </sheetView>
  </sheetViews>
  <sheetFormatPr defaultColWidth="8.85546875" defaultRowHeight="12.75"/>
  <cols>
    <col min="1" max="2" width="8.85546875" style="310"/>
    <col min="3" max="3" width="9.42578125" style="310" customWidth="1"/>
    <col min="4" max="4" width="4.7109375" style="310" customWidth="1"/>
    <col min="5" max="5" width="9.140625" style="310" customWidth="1"/>
    <col min="6" max="6" width="8.85546875" style="310"/>
    <col min="7" max="7" width="9.42578125" style="310" customWidth="1"/>
    <col min="8" max="8" width="4.7109375" style="310" customWidth="1"/>
    <col min="9" max="10" width="8.85546875" style="310"/>
    <col min="11" max="11" width="9.42578125" style="310" customWidth="1"/>
    <col min="12" max="12" width="4.7109375" style="310" customWidth="1"/>
    <col min="13" max="14" width="8.85546875" style="310"/>
    <col min="15" max="15" width="9.42578125" style="310" customWidth="1"/>
    <col min="16" max="16" width="4.7109375" style="310" customWidth="1"/>
    <col min="17" max="17" width="8.85546875" style="310"/>
    <col min="18" max="18" width="10.140625" style="310" bestFit="1" customWidth="1"/>
    <col min="19" max="19" width="9.42578125" style="310" customWidth="1"/>
    <col min="20" max="20" width="4.42578125" style="310" customWidth="1"/>
    <col min="21" max="21" width="9.140625" style="310" customWidth="1"/>
    <col min="22" max="22" width="3.7109375" style="310" customWidth="1"/>
    <col min="23" max="23" width="3.28515625" style="310" customWidth="1"/>
    <col min="24" max="24" width="2.85546875" style="310" customWidth="1"/>
    <col min="25" max="25" width="3.42578125" style="310" customWidth="1"/>
    <col min="26" max="26" width="3" style="310" customWidth="1"/>
    <col min="27" max="16384" width="8.85546875" style="310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356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309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306" t="s">
        <v>27</v>
      </c>
      <c r="B10" s="130" t="s">
        <v>336</v>
      </c>
      <c r="C10" s="155">
        <v>75867</v>
      </c>
      <c r="D10" s="311" t="s">
        <v>128</v>
      </c>
      <c r="E10" s="109">
        <v>3</v>
      </c>
      <c r="F10" s="130"/>
      <c r="G10" s="159"/>
      <c r="H10" s="311"/>
      <c r="I10" s="109"/>
      <c r="J10" s="130" t="s">
        <v>337</v>
      </c>
      <c r="K10" s="156">
        <v>91888</v>
      </c>
      <c r="L10" s="311" t="s">
        <v>128</v>
      </c>
      <c r="M10" s="109">
        <v>5</v>
      </c>
      <c r="N10" s="130"/>
      <c r="O10" s="160"/>
      <c r="P10" s="311"/>
      <c r="Q10" s="109"/>
      <c r="R10" s="130"/>
      <c r="S10" s="160"/>
      <c r="T10" s="311"/>
      <c r="U10" s="109"/>
    </row>
    <row r="11" spans="1:21" ht="21.75" customHeight="1">
      <c r="A11" s="306" t="s">
        <v>27</v>
      </c>
      <c r="B11" s="130" t="s">
        <v>370</v>
      </c>
      <c r="C11" s="155">
        <v>74988</v>
      </c>
      <c r="D11" s="311" t="s">
        <v>128</v>
      </c>
      <c r="E11" s="109">
        <v>3</v>
      </c>
      <c r="F11" s="130"/>
      <c r="G11" s="159"/>
      <c r="H11" s="311"/>
      <c r="I11" s="109"/>
      <c r="J11" s="130" t="s">
        <v>372</v>
      </c>
      <c r="K11" s="156">
        <v>90933</v>
      </c>
      <c r="L11" s="311" t="s">
        <v>128</v>
      </c>
      <c r="M11" s="109">
        <v>5</v>
      </c>
      <c r="N11" s="130"/>
      <c r="O11" s="160"/>
      <c r="P11" s="311"/>
      <c r="Q11" s="109"/>
      <c r="R11" s="130"/>
      <c r="S11" s="160"/>
      <c r="T11" s="311"/>
      <c r="U11" s="109"/>
    </row>
    <row r="12" spans="1:21" ht="21.75" customHeight="1">
      <c r="A12" s="306" t="s">
        <v>27</v>
      </c>
      <c r="B12" s="130"/>
      <c r="C12" s="155"/>
      <c r="D12" s="311"/>
      <c r="E12" s="109"/>
      <c r="F12" s="130"/>
      <c r="G12" s="159"/>
      <c r="H12" s="311"/>
      <c r="I12" s="109"/>
      <c r="J12" s="130"/>
      <c r="K12" s="156"/>
      <c r="L12" s="311"/>
      <c r="M12" s="109"/>
      <c r="N12" s="130"/>
      <c r="O12" s="160"/>
      <c r="P12" s="311"/>
      <c r="Q12" s="109"/>
      <c r="R12" s="130"/>
      <c r="S12" s="160"/>
      <c r="T12" s="311"/>
      <c r="U12" s="109"/>
    </row>
    <row r="13" spans="1:21" ht="21.75" customHeight="1">
      <c r="A13" s="306" t="s">
        <v>27</v>
      </c>
      <c r="B13" s="130"/>
      <c r="C13" s="155"/>
      <c r="D13" s="311"/>
      <c r="E13" s="109"/>
      <c r="F13" s="130"/>
      <c r="G13" s="159"/>
      <c r="H13" s="311"/>
      <c r="I13" s="109"/>
      <c r="J13" s="130"/>
      <c r="K13" s="156"/>
      <c r="L13" s="311"/>
      <c r="M13" s="109"/>
      <c r="N13" s="130"/>
      <c r="O13" s="160"/>
      <c r="P13" s="311"/>
      <c r="Q13" s="109"/>
      <c r="R13" s="130"/>
      <c r="S13" s="160"/>
      <c r="T13" s="311"/>
      <c r="U13" s="109"/>
    </row>
    <row r="14" spans="1:21" ht="21.75" customHeight="1">
      <c r="A14" s="306" t="s">
        <v>27</v>
      </c>
      <c r="B14" s="130"/>
      <c r="C14" s="155"/>
      <c r="D14" s="311"/>
      <c r="E14" s="109"/>
      <c r="F14" s="130"/>
      <c r="G14" s="159"/>
      <c r="H14" s="311"/>
      <c r="I14" s="109"/>
      <c r="J14" s="130"/>
      <c r="K14" s="156"/>
      <c r="L14" s="311"/>
      <c r="M14" s="109"/>
      <c r="N14" s="130"/>
      <c r="O14" s="160"/>
      <c r="P14" s="311"/>
      <c r="Q14" s="109"/>
      <c r="R14" s="130"/>
      <c r="S14" s="160"/>
      <c r="T14" s="311"/>
      <c r="U14" s="109"/>
    </row>
    <row r="15" spans="1:21" ht="21.75" customHeight="1">
      <c r="A15" s="111" t="s">
        <v>77</v>
      </c>
      <c r="B15" s="249"/>
      <c r="C15" s="113">
        <f>400*(COUNTA(C10:C14))</f>
        <v>800</v>
      </c>
      <c r="D15" s="251">
        <f>COUNTA(D10:D14)</f>
        <v>2</v>
      </c>
      <c r="E15" s="257">
        <f>SUM(E10:E14)</f>
        <v>6</v>
      </c>
      <c r="F15" s="250"/>
      <c r="G15" s="113">
        <f>400*(COUNTA(G10:G14))</f>
        <v>0</v>
      </c>
      <c r="H15" s="251">
        <f>COUNTA(H10:H14)</f>
        <v>0</v>
      </c>
      <c r="I15" s="257">
        <f>SUM(I10:I14)</f>
        <v>0</v>
      </c>
      <c r="J15" s="250"/>
      <c r="K15" s="113">
        <f>400*(COUNTA(K10:K14))</f>
        <v>800</v>
      </c>
      <c r="L15" s="251">
        <f>COUNTA(L10:L14)</f>
        <v>2</v>
      </c>
      <c r="M15" s="257">
        <f>SUM(M10:M14)</f>
        <v>10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307" t="s">
        <v>28</v>
      </c>
      <c r="B17" s="130" t="s">
        <v>337</v>
      </c>
      <c r="C17" s="155">
        <v>163042</v>
      </c>
      <c r="D17" s="311" t="s">
        <v>128</v>
      </c>
      <c r="E17" s="109">
        <v>6</v>
      </c>
      <c r="F17" s="130"/>
      <c r="G17" s="159"/>
      <c r="H17" s="311"/>
      <c r="I17" s="109"/>
      <c r="J17" s="130"/>
      <c r="K17" s="159"/>
      <c r="L17" s="311"/>
      <c r="M17" s="109"/>
      <c r="N17" s="130"/>
      <c r="O17" s="159"/>
      <c r="P17" s="312"/>
      <c r="Q17" s="109"/>
      <c r="R17" s="130"/>
      <c r="S17" s="159"/>
      <c r="T17" s="312"/>
      <c r="U17" s="109"/>
    </row>
    <row r="18" spans="1:21" ht="21.75" customHeight="1">
      <c r="A18" s="307" t="s">
        <v>28</v>
      </c>
      <c r="B18" s="130" t="s">
        <v>372</v>
      </c>
      <c r="C18" s="155">
        <v>161735</v>
      </c>
      <c r="D18" s="311" t="s">
        <v>128</v>
      </c>
      <c r="E18" s="109">
        <v>6</v>
      </c>
      <c r="F18" s="130"/>
      <c r="G18" s="159"/>
      <c r="H18" s="311"/>
      <c r="I18" s="109"/>
      <c r="J18" s="130"/>
      <c r="K18" s="159"/>
      <c r="L18" s="311"/>
      <c r="M18" s="109"/>
      <c r="N18" s="130"/>
      <c r="O18" s="159"/>
      <c r="P18" s="311"/>
      <c r="Q18" s="109"/>
      <c r="R18" s="130"/>
      <c r="S18" s="159"/>
      <c r="T18" s="311"/>
      <c r="U18" s="109"/>
    </row>
    <row r="19" spans="1:21" ht="21.75" customHeight="1">
      <c r="A19" s="307" t="s">
        <v>28</v>
      </c>
      <c r="B19" s="130"/>
      <c r="C19" s="155"/>
      <c r="D19" s="311"/>
      <c r="E19" s="109"/>
      <c r="F19" s="130"/>
      <c r="G19" s="159"/>
      <c r="H19" s="311"/>
      <c r="I19" s="109"/>
      <c r="J19" s="130"/>
      <c r="K19" s="159"/>
      <c r="L19" s="311"/>
      <c r="M19" s="109"/>
      <c r="N19" s="130"/>
      <c r="O19" s="159"/>
      <c r="P19" s="311"/>
      <c r="Q19" s="109"/>
      <c r="R19" s="130"/>
      <c r="S19" s="159"/>
      <c r="T19" s="311"/>
      <c r="U19" s="109"/>
    </row>
    <row r="20" spans="1:21" ht="21.75" customHeight="1">
      <c r="A20" s="307" t="s">
        <v>28</v>
      </c>
      <c r="B20" s="130"/>
      <c r="C20" s="155"/>
      <c r="D20" s="311"/>
      <c r="E20" s="109"/>
      <c r="F20" s="130"/>
      <c r="G20" s="159"/>
      <c r="H20" s="311"/>
      <c r="I20" s="109"/>
      <c r="J20" s="130"/>
      <c r="K20" s="159"/>
      <c r="L20" s="311"/>
      <c r="M20" s="109"/>
      <c r="N20" s="130"/>
      <c r="O20" s="159"/>
      <c r="P20" s="311"/>
      <c r="Q20" s="109"/>
      <c r="R20" s="130"/>
      <c r="S20" s="159"/>
      <c r="T20" s="311"/>
      <c r="U20" s="109"/>
    </row>
    <row r="21" spans="1:21" ht="21.75" customHeight="1">
      <c r="A21" s="307" t="s">
        <v>28</v>
      </c>
      <c r="B21" s="130"/>
      <c r="C21" s="155"/>
      <c r="D21" s="311"/>
      <c r="E21" s="109"/>
      <c r="F21" s="130"/>
      <c r="G21" s="159"/>
      <c r="H21" s="311"/>
      <c r="I21" s="109"/>
      <c r="J21" s="130"/>
      <c r="K21" s="159"/>
      <c r="L21" s="311"/>
      <c r="M21" s="109"/>
      <c r="N21" s="130"/>
      <c r="O21" s="159"/>
      <c r="P21" s="311"/>
      <c r="Q21" s="109"/>
      <c r="R21" s="130"/>
      <c r="S21" s="159"/>
      <c r="T21" s="311"/>
      <c r="U21" s="109"/>
    </row>
    <row r="22" spans="1:21" ht="21.75" customHeight="1">
      <c r="A22" s="111" t="s">
        <v>77</v>
      </c>
      <c r="B22" s="252"/>
      <c r="C22" s="113">
        <f>800*(COUNTA(C17:C21))</f>
        <v>1600</v>
      </c>
      <c r="D22" s="253">
        <f>COUNTA(D17:D21)</f>
        <v>2</v>
      </c>
      <c r="E22" s="258">
        <f>SUM(E17:E21)</f>
        <v>12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58</v>
      </c>
      <c r="S25" s="308"/>
      <c r="T25" s="123" t="s">
        <v>4</v>
      </c>
    </row>
    <row r="26" spans="1:21" ht="24" customHeight="1">
      <c r="A26" s="307" t="s">
        <v>26</v>
      </c>
      <c r="B26" s="306" t="s">
        <v>7</v>
      </c>
      <c r="C26" s="306" t="s">
        <v>30</v>
      </c>
      <c r="D26" s="306" t="s">
        <v>18</v>
      </c>
      <c r="E26" s="306" t="s">
        <v>2</v>
      </c>
      <c r="F26" s="306" t="s">
        <v>7</v>
      </c>
      <c r="G26" s="306" t="s">
        <v>30</v>
      </c>
      <c r="H26" s="306" t="s">
        <v>18</v>
      </c>
      <c r="I26" s="306" t="s">
        <v>2</v>
      </c>
      <c r="J26" s="306" t="s">
        <v>7</v>
      </c>
      <c r="K26" s="306" t="s">
        <v>30</v>
      </c>
      <c r="L26" s="3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4.7</v>
      </c>
      <c r="S26" s="128"/>
      <c r="T26" s="127" t="s">
        <v>4</v>
      </c>
    </row>
    <row r="27" spans="1:21" ht="21.75" customHeight="1">
      <c r="A27" s="306" t="s">
        <v>32</v>
      </c>
      <c r="B27" s="130" t="s">
        <v>373</v>
      </c>
      <c r="C27" s="156">
        <v>302890</v>
      </c>
      <c r="D27" s="311" t="s">
        <v>128</v>
      </c>
      <c r="E27" s="109">
        <v>30</v>
      </c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308" t="s">
        <v>3</v>
      </c>
      <c r="S27" s="308"/>
      <c r="T27" s="132"/>
    </row>
    <row r="28" spans="1:21" ht="21.75" customHeight="1">
      <c r="A28" s="306" t="s">
        <v>33</v>
      </c>
      <c r="B28" s="130"/>
      <c r="C28" s="133"/>
      <c r="D28" s="311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308"/>
      <c r="P28" s="135"/>
      <c r="Q28" s="135"/>
      <c r="R28" s="411"/>
      <c r="S28" s="413"/>
      <c r="T28" s="136"/>
    </row>
    <row r="29" spans="1:21" ht="21.75" customHeight="1">
      <c r="A29" s="3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7</v>
      </c>
      <c r="S29" s="412" t="s">
        <v>4</v>
      </c>
      <c r="T29" s="413"/>
      <c r="U29" s="404"/>
    </row>
    <row r="30" spans="1:21" ht="21.75" customHeight="1">
      <c r="A30" s="3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1500</v>
      </c>
      <c r="D31" s="253">
        <f>COUNTA(D27:D30)</f>
        <v>1</v>
      </c>
      <c r="E31" s="259">
        <f>SUM(E27:E30)</f>
        <v>30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311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R10" sqref="R10:R14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232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304" t="s">
        <v>311</v>
      </c>
      <c r="C10" s="155">
        <v>70802</v>
      </c>
      <c r="D10" s="108" t="s">
        <v>128</v>
      </c>
      <c r="E10" s="109">
        <v>5</v>
      </c>
      <c r="F10" s="304" t="s">
        <v>227</v>
      </c>
      <c r="G10" s="155">
        <v>71242</v>
      </c>
      <c r="H10" s="108" t="s">
        <v>128</v>
      </c>
      <c r="I10" s="109">
        <v>5</v>
      </c>
      <c r="J10" s="304"/>
      <c r="K10" s="160"/>
      <c r="L10" s="108"/>
      <c r="M10" s="109"/>
      <c r="N10" s="107"/>
      <c r="O10" s="160"/>
      <c r="P10" s="108"/>
      <c r="Q10" s="109"/>
      <c r="R10" s="304"/>
      <c r="S10" s="160"/>
      <c r="T10" s="108"/>
      <c r="U10" s="109"/>
    </row>
    <row r="11" spans="1:21" ht="21.75" customHeight="1">
      <c r="A11" s="106" t="s">
        <v>27</v>
      </c>
      <c r="B11" s="304"/>
      <c r="C11" s="155"/>
      <c r="D11" s="108"/>
      <c r="E11" s="109"/>
      <c r="F11" s="130" t="s">
        <v>250</v>
      </c>
      <c r="G11" s="155">
        <v>70264</v>
      </c>
      <c r="H11" s="108" t="s">
        <v>128</v>
      </c>
      <c r="I11" s="109">
        <v>5</v>
      </c>
      <c r="J11" s="304"/>
      <c r="K11" s="160"/>
      <c r="L11" s="108"/>
      <c r="M11" s="109"/>
      <c r="N11" s="107"/>
      <c r="O11" s="160"/>
      <c r="P11" s="108"/>
      <c r="Q11" s="109"/>
      <c r="R11" s="304"/>
      <c r="S11" s="160"/>
      <c r="T11" s="108"/>
      <c r="U11" s="109"/>
    </row>
    <row r="12" spans="1:21" ht="21.75" customHeight="1">
      <c r="A12" s="106" t="s">
        <v>27</v>
      </c>
      <c r="B12" s="304"/>
      <c r="C12" s="155"/>
      <c r="D12" s="108"/>
      <c r="E12" s="109"/>
      <c r="F12" s="130" t="s">
        <v>370</v>
      </c>
      <c r="G12" s="155">
        <v>73153</v>
      </c>
      <c r="H12" s="108" t="s">
        <v>128</v>
      </c>
      <c r="I12" s="109">
        <v>5</v>
      </c>
      <c r="J12" s="304"/>
      <c r="K12" s="160"/>
      <c r="L12" s="108"/>
      <c r="M12" s="109"/>
      <c r="N12" s="107"/>
      <c r="O12" s="160"/>
      <c r="P12" s="108"/>
      <c r="Q12" s="109"/>
      <c r="R12" s="304"/>
      <c r="S12" s="160"/>
      <c r="T12" s="108"/>
      <c r="U12" s="109"/>
    </row>
    <row r="13" spans="1:21" ht="21.75" customHeight="1">
      <c r="A13" s="106" t="s">
        <v>27</v>
      </c>
      <c r="B13" s="304"/>
      <c r="C13" s="155"/>
      <c r="D13" s="108"/>
      <c r="E13" s="109"/>
      <c r="F13" s="130"/>
      <c r="G13" s="155"/>
      <c r="H13" s="108"/>
      <c r="I13" s="109"/>
      <c r="J13" s="304"/>
      <c r="K13" s="160"/>
      <c r="L13" s="108"/>
      <c r="M13" s="109"/>
      <c r="N13" s="107"/>
      <c r="O13" s="160"/>
      <c r="P13" s="108"/>
      <c r="Q13" s="109"/>
      <c r="R13" s="304"/>
      <c r="S13" s="160"/>
      <c r="T13" s="108"/>
      <c r="U13" s="109"/>
    </row>
    <row r="14" spans="1:21" ht="21.75" customHeight="1">
      <c r="A14" s="106" t="s">
        <v>27</v>
      </c>
      <c r="B14" s="304"/>
      <c r="C14" s="155"/>
      <c r="D14" s="108"/>
      <c r="E14" s="109"/>
      <c r="F14" s="130"/>
      <c r="G14" s="155"/>
      <c r="H14" s="108"/>
      <c r="I14" s="109"/>
      <c r="J14" s="304"/>
      <c r="K14" s="160"/>
      <c r="L14" s="108"/>
      <c r="M14" s="109"/>
      <c r="N14" s="107"/>
      <c r="O14" s="160"/>
      <c r="P14" s="108"/>
      <c r="Q14" s="109"/>
      <c r="R14" s="304"/>
      <c r="S14" s="160"/>
      <c r="T14" s="108"/>
      <c r="U14" s="109"/>
    </row>
    <row r="15" spans="1:21" ht="21.75" customHeight="1">
      <c r="A15" s="111" t="s">
        <v>77</v>
      </c>
      <c r="B15" s="112"/>
      <c r="C15" s="113">
        <f>400*(COUNTA(C10:C14))</f>
        <v>400</v>
      </c>
      <c r="D15" s="204">
        <f>COUNTA(D10:D14)</f>
        <v>1</v>
      </c>
      <c r="E15" s="217">
        <f>SUM(E10:E14)</f>
        <v>5</v>
      </c>
      <c r="F15" s="250"/>
      <c r="G15" s="113">
        <f>400*(COUNTA(G10:G14))</f>
        <v>1200</v>
      </c>
      <c r="H15" s="204">
        <f>COUNTA(H10:H14)</f>
        <v>3</v>
      </c>
      <c r="I15" s="217">
        <f>SUM(I10:I14)</f>
        <v>15</v>
      </c>
      <c r="J15" s="115"/>
      <c r="K15" s="113">
        <f>400*(COUNTA(K10:K14))</f>
        <v>0</v>
      </c>
      <c r="L15" s="204">
        <f>COUNTA(L10:L14)</f>
        <v>0</v>
      </c>
      <c r="M15" s="114"/>
      <c r="N15" s="115"/>
      <c r="O15" s="113">
        <f>400*(COUNTA(O10:O14))</f>
        <v>0</v>
      </c>
      <c r="P15" s="204">
        <f>COUNTA(P10:P14)</f>
        <v>0</v>
      </c>
      <c r="Q15" s="114">
        <f>SUM(Q10:Q14)</f>
        <v>0</v>
      </c>
      <c r="R15" s="115"/>
      <c r="S15" s="113">
        <f>400*(COUNTA(S10:S14))</f>
        <v>0</v>
      </c>
      <c r="T15" s="204">
        <f>COUNTA(T10:T14)</f>
        <v>0</v>
      </c>
      <c r="U15" s="116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07"/>
      <c r="C17" s="159"/>
      <c r="D17" s="108"/>
      <c r="E17" s="109"/>
      <c r="F17" s="107"/>
      <c r="G17" s="159"/>
      <c r="H17" s="108"/>
      <c r="I17" s="109"/>
      <c r="J17" s="107"/>
      <c r="K17" s="159"/>
      <c r="L17" s="108"/>
      <c r="M17" s="109"/>
      <c r="N17" s="107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107"/>
      <c r="C18" s="159"/>
      <c r="D18" s="108"/>
      <c r="E18" s="109"/>
      <c r="F18" s="107"/>
      <c r="G18" s="159"/>
      <c r="H18" s="108"/>
      <c r="I18" s="109"/>
      <c r="J18" s="107"/>
      <c r="K18" s="159"/>
      <c r="L18" s="108"/>
      <c r="M18" s="109"/>
      <c r="N18" s="107"/>
      <c r="O18" s="159"/>
      <c r="P18" s="108"/>
      <c r="Q18" s="109"/>
      <c r="R18" s="107"/>
      <c r="S18" s="159"/>
      <c r="T18" s="108"/>
      <c r="U18" s="109"/>
    </row>
    <row r="19" spans="1:21" ht="21.75" customHeight="1">
      <c r="A19" s="117" t="s">
        <v>28</v>
      </c>
      <c r="B19" s="107"/>
      <c r="C19" s="159"/>
      <c r="D19" s="108"/>
      <c r="E19" s="109"/>
      <c r="F19" s="107"/>
      <c r="G19" s="159"/>
      <c r="H19" s="108"/>
      <c r="I19" s="109"/>
      <c r="J19" s="107"/>
      <c r="K19" s="159"/>
      <c r="L19" s="108"/>
      <c r="M19" s="109"/>
      <c r="N19" s="107"/>
      <c r="O19" s="159"/>
      <c r="P19" s="108"/>
      <c r="Q19" s="109"/>
      <c r="R19" s="107"/>
      <c r="S19" s="159"/>
      <c r="T19" s="108"/>
      <c r="U19" s="109"/>
    </row>
    <row r="20" spans="1:21" ht="21.75" customHeight="1">
      <c r="A20" s="117" t="s">
        <v>28</v>
      </c>
      <c r="B20" s="107"/>
      <c r="C20" s="159"/>
      <c r="D20" s="108"/>
      <c r="E20" s="109"/>
      <c r="F20" s="107"/>
      <c r="G20" s="159"/>
      <c r="H20" s="108"/>
      <c r="I20" s="109"/>
      <c r="J20" s="107"/>
      <c r="K20" s="159"/>
      <c r="L20" s="108"/>
      <c r="M20" s="109"/>
      <c r="N20" s="107"/>
      <c r="O20" s="159"/>
      <c r="P20" s="108"/>
      <c r="Q20" s="109"/>
      <c r="R20" s="107"/>
      <c r="S20" s="159"/>
      <c r="T20" s="108"/>
      <c r="U20" s="109"/>
    </row>
    <row r="21" spans="1:21" ht="21.75" customHeight="1">
      <c r="A21" s="117" t="s">
        <v>28</v>
      </c>
      <c r="B21" s="107"/>
      <c r="C21" s="159"/>
      <c r="D21" s="108"/>
      <c r="E21" s="109"/>
      <c r="F21" s="107"/>
      <c r="G21" s="159"/>
      <c r="H21" s="108"/>
      <c r="I21" s="109"/>
      <c r="J21" s="107"/>
      <c r="K21" s="159"/>
      <c r="L21" s="108"/>
      <c r="M21" s="109"/>
      <c r="N21" s="107"/>
      <c r="O21" s="159"/>
      <c r="P21" s="108"/>
      <c r="Q21" s="109"/>
      <c r="R21" s="107"/>
      <c r="S21" s="159"/>
      <c r="T21" s="108"/>
      <c r="U21" s="109"/>
    </row>
    <row r="22" spans="1:21" ht="21.75" customHeight="1">
      <c r="A22" s="111" t="s">
        <v>77</v>
      </c>
      <c r="B22" s="119"/>
      <c r="C22" s="113">
        <f>800*(COUNTA(C17:C21))</f>
        <v>0</v>
      </c>
      <c r="D22" s="205">
        <f>COUNTA(D17:D21)</f>
        <v>0</v>
      </c>
      <c r="E22" s="116">
        <f>SUM(E17:E21)</f>
        <v>0</v>
      </c>
      <c r="F22" s="119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119"/>
      <c r="K22" s="113">
        <f>800*(COUNTA(K17:K21))</f>
        <v>0</v>
      </c>
      <c r="L22" s="205">
        <f>COUNTA(L17:L21)</f>
        <v>0</v>
      </c>
      <c r="M22" s="116">
        <f>SUM(M17:M21)</f>
        <v>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20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1.6</v>
      </c>
      <c r="S26" s="128"/>
      <c r="T26" s="127" t="s">
        <v>4</v>
      </c>
    </row>
    <row r="27" spans="1:21" ht="21.75" customHeight="1">
      <c r="A27" s="106" t="s">
        <v>32</v>
      </c>
      <c r="B27" s="107"/>
      <c r="C27" s="160"/>
      <c r="D27" s="162"/>
      <c r="E27" s="109"/>
      <c r="F27" s="107"/>
      <c r="G27" s="160"/>
      <c r="H27" s="222"/>
      <c r="I27" s="109"/>
      <c r="J27" s="107"/>
      <c r="K27" s="160"/>
      <c r="L27" s="107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07"/>
      <c r="C28" s="133"/>
      <c r="D28" s="129"/>
      <c r="E28" s="109"/>
      <c r="F28" s="107"/>
      <c r="G28" s="133"/>
      <c r="H28" s="133"/>
      <c r="I28" s="109"/>
      <c r="J28" s="107"/>
      <c r="K28" s="133"/>
      <c r="L28" s="107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07"/>
      <c r="C29" s="133"/>
      <c r="D29" s="130"/>
      <c r="E29" s="109"/>
      <c r="F29" s="107"/>
      <c r="G29" s="133"/>
      <c r="H29" s="133"/>
      <c r="I29" s="109"/>
      <c r="J29" s="107"/>
      <c r="K29" s="133"/>
      <c r="L29" s="107"/>
      <c r="M29" s="109"/>
      <c r="N29" s="134"/>
      <c r="P29" s="206">
        <f>SUM(D15+H15+L15+P15+T15+D22+H22+L22+P22+T22+D31+H31+L31)</f>
        <v>4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07"/>
      <c r="C30" s="133"/>
      <c r="D30" s="130"/>
      <c r="E30" s="109"/>
      <c r="F30" s="107"/>
      <c r="G30" s="133"/>
      <c r="H30" s="161"/>
      <c r="I30" s="109"/>
      <c r="J30" s="107"/>
      <c r="K30" s="133"/>
      <c r="L30" s="107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0</v>
      </c>
      <c r="H31" s="205">
        <f>COUNTA(H27:H30)</f>
        <v>0</v>
      </c>
      <c r="I31" s="137">
        <f>SUM(I27:I30)</f>
        <v>0</v>
      </c>
      <c r="J31" s="129"/>
      <c r="K31" s="113">
        <f>SUM(K30+K29+K28+(IF(COUNTBLANK(K27),0,1500)))</f>
        <v>0</v>
      </c>
      <c r="L31" s="205">
        <f>COUNTA(L27:L30)</f>
        <v>0</v>
      </c>
      <c r="M31" s="137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workbookViewId="0">
      <selection activeCell="G27" sqref="G27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115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266" t="s">
        <v>170</v>
      </c>
      <c r="C10" s="233">
        <v>62243</v>
      </c>
      <c r="D10" s="267" t="s">
        <v>139</v>
      </c>
      <c r="E10" s="232">
        <v>5</v>
      </c>
      <c r="F10" s="130"/>
      <c r="G10" s="159"/>
      <c r="H10" s="129"/>
      <c r="I10" s="217"/>
      <c r="J10" s="130" t="s">
        <v>288</v>
      </c>
      <c r="K10" s="156">
        <v>80821</v>
      </c>
      <c r="L10" s="129" t="s">
        <v>128</v>
      </c>
      <c r="M10" s="109">
        <v>5</v>
      </c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 t="s">
        <v>227</v>
      </c>
      <c r="C11" s="155">
        <v>61728</v>
      </c>
      <c r="D11" s="129" t="s">
        <v>128</v>
      </c>
      <c r="E11" s="109">
        <v>5</v>
      </c>
      <c r="F11" s="130"/>
      <c r="G11" s="159"/>
      <c r="H11" s="129"/>
      <c r="I11" s="109"/>
      <c r="J11" s="266" t="s">
        <v>343</v>
      </c>
      <c r="K11" s="234">
        <v>74128</v>
      </c>
      <c r="L11" s="267" t="s">
        <v>128</v>
      </c>
      <c r="M11" s="232">
        <v>5</v>
      </c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 t="s">
        <v>280</v>
      </c>
      <c r="C12" s="155">
        <v>60603</v>
      </c>
      <c r="D12" s="129" t="s">
        <v>128</v>
      </c>
      <c r="E12" s="109">
        <v>5</v>
      </c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 t="s">
        <v>311</v>
      </c>
      <c r="C13" s="155">
        <v>61453</v>
      </c>
      <c r="D13" s="129" t="s">
        <v>128</v>
      </c>
      <c r="E13" s="109">
        <v>5</v>
      </c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 t="s">
        <v>349</v>
      </c>
      <c r="C14" s="155">
        <v>61048</v>
      </c>
      <c r="D14" s="129" t="s">
        <v>128</v>
      </c>
      <c r="E14" s="109">
        <v>5</v>
      </c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112"/>
      <c r="C15" s="224">
        <f>400*(COUNTA(C10:C14))</f>
        <v>2000</v>
      </c>
      <c r="D15" s="204">
        <f>COUNTA(D10:D14)</f>
        <v>5</v>
      </c>
      <c r="E15" s="242">
        <f>SUM(E10:E14)</f>
        <v>25</v>
      </c>
      <c r="F15" s="115"/>
      <c r="G15" s="224">
        <f>400*(COUNTA(G10:G14))</f>
        <v>0</v>
      </c>
      <c r="H15" s="204">
        <f>COUNTA(H10:H14)</f>
        <v>0</v>
      </c>
      <c r="I15" s="244">
        <f>SUM(I10:I14)</f>
        <v>0</v>
      </c>
      <c r="J15" s="115"/>
      <c r="K15" s="224">
        <f>400*(COUNTA(K10:K14))</f>
        <v>800</v>
      </c>
      <c r="L15" s="204">
        <f>COUNTA(L10:L14)</f>
        <v>2</v>
      </c>
      <c r="M15" s="242">
        <f>SUM(M10:M14)</f>
        <v>10</v>
      </c>
      <c r="N15" s="115"/>
      <c r="O15" s="224">
        <f>400*(COUNTA(O10:O14))</f>
        <v>0</v>
      </c>
      <c r="P15" s="204">
        <f>COUNTA(P10:P14)</f>
        <v>0</v>
      </c>
      <c r="Q15" s="242">
        <f>SUM(Q10:Q14)</f>
        <v>0</v>
      </c>
      <c r="R15" s="115"/>
      <c r="S15" s="113">
        <f>400*(COUNTA(S10:S14))</f>
        <v>0</v>
      </c>
      <c r="T15" s="204">
        <f>COUNTA(T10:T14)</f>
        <v>0</v>
      </c>
      <c r="U15" s="116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289</v>
      </c>
      <c r="C17" s="155">
        <v>131917</v>
      </c>
      <c r="D17" s="129" t="s">
        <v>128</v>
      </c>
      <c r="E17" s="109">
        <v>10</v>
      </c>
      <c r="F17" s="130"/>
      <c r="G17" s="159"/>
      <c r="H17" s="129"/>
      <c r="I17" s="109"/>
      <c r="J17" s="130" t="s">
        <v>289</v>
      </c>
      <c r="K17" s="155">
        <v>163669</v>
      </c>
      <c r="L17" s="129" t="s">
        <v>128</v>
      </c>
      <c r="M17" s="109">
        <v>10</v>
      </c>
      <c r="N17" s="130"/>
      <c r="O17" s="159"/>
      <c r="P17" s="243"/>
      <c r="Q17" s="109"/>
      <c r="R17" s="130" t="s">
        <v>289</v>
      </c>
      <c r="S17" s="155">
        <v>155039</v>
      </c>
      <c r="T17" s="243" t="s">
        <v>128</v>
      </c>
      <c r="U17" s="109">
        <v>10</v>
      </c>
    </row>
    <row r="18" spans="1:21" ht="21.75" customHeight="1">
      <c r="A18" s="117" t="s">
        <v>28</v>
      </c>
      <c r="B18" s="266" t="s">
        <v>343</v>
      </c>
      <c r="C18" s="233">
        <v>125005</v>
      </c>
      <c r="D18" s="267" t="s">
        <v>128</v>
      </c>
      <c r="E18" s="232">
        <v>10</v>
      </c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304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304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304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119"/>
      <c r="C22" s="113">
        <f>800*(COUNTA(C17:C21))</f>
        <v>1600</v>
      </c>
      <c r="D22" s="205">
        <f>COUNTA(D17:D21)</f>
        <v>2</v>
      </c>
      <c r="E22" s="116">
        <f>SUM(E17:E21)</f>
        <v>20</v>
      </c>
      <c r="F22" s="119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119"/>
      <c r="K22" s="113">
        <f>800*(COUNTA(K17:K21))</f>
        <v>800</v>
      </c>
      <c r="L22" s="205">
        <f>COUNTA(L17:L21)</f>
        <v>1</v>
      </c>
      <c r="M22" s="116">
        <f>SUM(M17:M21)</f>
        <v>10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800</v>
      </c>
      <c r="T22" s="205">
        <f>COUNTA(T17:T21)</f>
        <v>1</v>
      </c>
      <c r="U22" s="116">
        <f>SUM(U17:U21)</f>
        <v>10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165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10.074999999999999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 t="s">
        <v>288</v>
      </c>
      <c r="G27" s="156">
        <v>313823</v>
      </c>
      <c r="H27" s="110" t="s">
        <v>128</v>
      </c>
      <c r="I27" s="109">
        <v>40</v>
      </c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 t="s">
        <v>196</v>
      </c>
      <c r="C29" s="133">
        <v>2575</v>
      </c>
      <c r="D29" s="130" t="s">
        <v>128</v>
      </c>
      <c r="E29" s="109">
        <v>50</v>
      </c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13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2575</v>
      </c>
      <c r="D31" s="248">
        <f>COUNTA(D27:D30)</f>
        <v>1</v>
      </c>
      <c r="E31" s="109">
        <f>SUM(E27:E30)</f>
        <v>50</v>
      </c>
      <c r="F31" s="109"/>
      <c r="G31" s="113">
        <f>SUM(G30+G29+G28+(IF(COUNTBLANK(G27),0,1500)))</f>
        <v>1500</v>
      </c>
      <c r="H31" s="248">
        <f>COUNTA(H27:H30)</f>
        <v>1</v>
      </c>
      <c r="I31" s="109">
        <f>SUM(I27:I30)</f>
        <v>40</v>
      </c>
      <c r="J31" s="129"/>
      <c r="K31" s="113">
        <f>SUM(K30+K29+K28+(IF(COUNTBLANK(K27),0,1500)))</f>
        <v>0</v>
      </c>
      <c r="L31" s="248">
        <f>COUNTA(L27:L30)</f>
        <v>0</v>
      </c>
      <c r="M31" s="10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D20" sqref="D2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76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280" t="s">
        <v>170</v>
      </c>
      <c r="C10" s="281">
        <v>63679</v>
      </c>
      <c r="D10" s="282" t="s">
        <v>139</v>
      </c>
      <c r="E10" s="283">
        <v>5</v>
      </c>
      <c r="F10" s="130" t="s">
        <v>167</v>
      </c>
      <c r="G10" s="155">
        <v>82080</v>
      </c>
      <c r="H10" s="129" t="s">
        <v>128</v>
      </c>
      <c r="I10" s="109">
        <v>5</v>
      </c>
      <c r="J10" s="130" t="s">
        <v>160</v>
      </c>
      <c r="K10" s="156">
        <v>93422</v>
      </c>
      <c r="L10" s="129" t="s">
        <v>128</v>
      </c>
      <c r="M10" s="109">
        <v>5</v>
      </c>
      <c r="N10" s="130" t="s">
        <v>159</v>
      </c>
      <c r="O10" s="156">
        <v>93516</v>
      </c>
      <c r="P10" s="129" t="s">
        <v>128</v>
      </c>
      <c r="Q10" s="109">
        <v>5</v>
      </c>
      <c r="R10" s="130" t="s">
        <v>339</v>
      </c>
      <c r="S10" s="156">
        <v>80037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339</v>
      </c>
      <c r="C11" s="155">
        <v>62970</v>
      </c>
      <c r="D11" s="129" t="s">
        <v>128</v>
      </c>
      <c r="E11" s="109">
        <v>5</v>
      </c>
      <c r="F11" s="130" t="s">
        <v>196</v>
      </c>
      <c r="G11" s="155">
        <v>82756</v>
      </c>
      <c r="H11" s="129" t="s">
        <v>128</v>
      </c>
      <c r="I11" s="109">
        <v>5</v>
      </c>
      <c r="J11" s="130" t="s">
        <v>241</v>
      </c>
      <c r="K11" s="156">
        <v>94063</v>
      </c>
      <c r="L11" s="129" t="s">
        <v>128</v>
      </c>
      <c r="M11" s="109">
        <v>5</v>
      </c>
      <c r="N11" s="130" t="s">
        <v>293</v>
      </c>
      <c r="O11" s="156">
        <v>94087</v>
      </c>
      <c r="P11" s="129" t="s">
        <v>128</v>
      </c>
      <c r="Q11" s="109">
        <v>5</v>
      </c>
      <c r="R11" s="130" t="s">
        <v>383</v>
      </c>
      <c r="S11" s="156">
        <v>80867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266" t="s">
        <v>215</v>
      </c>
      <c r="C12" s="233">
        <v>63770</v>
      </c>
      <c r="D12" s="267" t="s">
        <v>139</v>
      </c>
      <c r="E12" s="232">
        <v>5</v>
      </c>
      <c r="F12" s="130" t="s">
        <v>219</v>
      </c>
      <c r="G12" s="155">
        <v>82745</v>
      </c>
      <c r="H12" s="129" t="s">
        <v>128</v>
      </c>
      <c r="I12" s="109">
        <v>5</v>
      </c>
      <c r="J12" s="266" t="s">
        <v>343</v>
      </c>
      <c r="K12" s="234">
        <v>91845</v>
      </c>
      <c r="L12" s="267" t="s">
        <v>128</v>
      </c>
      <c r="M12" s="232">
        <v>5</v>
      </c>
      <c r="N12" s="130" t="s">
        <v>317</v>
      </c>
      <c r="O12" s="156">
        <v>92391</v>
      </c>
      <c r="P12" s="129" t="s">
        <v>128</v>
      </c>
      <c r="Q12" s="109">
        <v>5</v>
      </c>
      <c r="R12" s="266" t="s">
        <v>211</v>
      </c>
      <c r="S12" s="234">
        <v>81256</v>
      </c>
      <c r="T12" s="267" t="s">
        <v>139</v>
      </c>
      <c r="U12" s="232">
        <v>5</v>
      </c>
    </row>
    <row r="13" spans="1:21" ht="21.75" customHeight="1">
      <c r="A13" s="106" t="s">
        <v>27</v>
      </c>
      <c r="B13" s="130" t="s">
        <v>335</v>
      </c>
      <c r="C13" s="155">
        <v>63126</v>
      </c>
      <c r="D13" s="129" t="s">
        <v>128</v>
      </c>
      <c r="E13" s="109">
        <v>5</v>
      </c>
      <c r="F13" s="130" t="s">
        <v>238</v>
      </c>
      <c r="G13" s="155">
        <v>84468</v>
      </c>
      <c r="H13" s="129" t="s">
        <v>128</v>
      </c>
      <c r="I13" s="109">
        <v>5</v>
      </c>
      <c r="J13" s="130" t="s">
        <v>288</v>
      </c>
      <c r="K13" s="156">
        <v>93322</v>
      </c>
      <c r="L13" s="129" t="s">
        <v>128</v>
      </c>
      <c r="M13" s="109">
        <v>5</v>
      </c>
      <c r="N13" s="130" t="s">
        <v>342</v>
      </c>
      <c r="O13" s="156">
        <v>90960</v>
      </c>
      <c r="P13" s="129" t="s">
        <v>128</v>
      </c>
      <c r="Q13" s="109">
        <v>5</v>
      </c>
      <c r="R13" s="130" t="s">
        <v>386</v>
      </c>
      <c r="S13" s="156">
        <v>82925</v>
      </c>
      <c r="T13" s="129" t="s">
        <v>128</v>
      </c>
      <c r="U13" s="109">
        <v>5</v>
      </c>
    </row>
    <row r="14" spans="1:21" ht="21.75" customHeight="1">
      <c r="A14" s="106" t="s">
        <v>27</v>
      </c>
      <c r="B14" s="130" t="s">
        <v>311</v>
      </c>
      <c r="C14" s="155">
        <v>64000</v>
      </c>
      <c r="D14" s="129" t="s">
        <v>128</v>
      </c>
      <c r="E14" s="109">
        <v>5</v>
      </c>
      <c r="F14" s="130" t="s">
        <v>300</v>
      </c>
      <c r="G14" s="155">
        <v>75222</v>
      </c>
      <c r="H14" s="129" t="s">
        <v>251</v>
      </c>
      <c r="I14" s="109">
        <v>5</v>
      </c>
      <c r="J14" s="130" t="s">
        <v>358</v>
      </c>
      <c r="K14" s="156">
        <v>90711</v>
      </c>
      <c r="L14" s="129" t="s">
        <v>128</v>
      </c>
      <c r="M14" s="109">
        <v>5</v>
      </c>
      <c r="N14" s="130" t="s">
        <v>345</v>
      </c>
      <c r="O14" s="156">
        <v>92800</v>
      </c>
      <c r="P14" s="129" t="s">
        <v>128</v>
      </c>
      <c r="Q14" s="109">
        <v>5</v>
      </c>
      <c r="R14" s="130" t="s">
        <v>344</v>
      </c>
      <c r="S14" s="156">
        <v>80388</v>
      </c>
      <c r="T14" s="129" t="s">
        <v>128</v>
      </c>
      <c r="U14" s="109">
        <v>5</v>
      </c>
    </row>
    <row r="15" spans="1:21" ht="21.75" customHeight="1">
      <c r="A15" s="111" t="s">
        <v>77</v>
      </c>
      <c r="B15" s="249"/>
      <c r="C15" s="113">
        <f>400*(COUNTA(C10:C14))</f>
        <v>2000</v>
      </c>
      <c r="D15" s="251">
        <f>COUNTA(D10:D14)</f>
        <v>5</v>
      </c>
      <c r="E15" s="242">
        <f>SUM(E10:E14)</f>
        <v>25</v>
      </c>
      <c r="F15" s="250"/>
      <c r="G15" s="113">
        <f>400*(COUNTA(G10:G14))</f>
        <v>2000</v>
      </c>
      <c r="H15" s="251">
        <f>COUNTA(H10:H14)</f>
        <v>5</v>
      </c>
      <c r="I15" s="242">
        <f>SUM(I10:I14)</f>
        <v>25</v>
      </c>
      <c r="J15" s="250"/>
      <c r="K15" s="113">
        <f>400*(COUNTA(K10:K14))</f>
        <v>2000</v>
      </c>
      <c r="L15" s="251">
        <f>COUNTA(L10:L14)</f>
        <v>5</v>
      </c>
      <c r="M15" s="242">
        <f>SUM(M10:M14)</f>
        <v>25</v>
      </c>
      <c r="N15" s="250"/>
      <c r="O15" s="113">
        <f>400*(COUNTA(O10:O14))</f>
        <v>2000</v>
      </c>
      <c r="P15" s="251">
        <f>COUNTA(P10:P14)</f>
        <v>5</v>
      </c>
      <c r="Q15" s="242">
        <f>SUM(Q10:Q14)</f>
        <v>25</v>
      </c>
      <c r="R15" s="250"/>
      <c r="S15" s="113">
        <f>400*(COUNTA(S10:S14))</f>
        <v>2000</v>
      </c>
      <c r="T15" s="251">
        <f>COUNTA(T10:T14)</f>
        <v>5</v>
      </c>
      <c r="U15" s="109">
        <f>SUM(U10:U14)</f>
        <v>25</v>
      </c>
    </row>
    <row r="16" spans="1:21" ht="21.75" customHeight="1">
      <c r="A16" s="401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219"/>
    </row>
    <row r="17" spans="1:21" ht="21.75" customHeight="1">
      <c r="A17" s="117" t="s">
        <v>28</v>
      </c>
      <c r="B17" s="266" t="s">
        <v>210</v>
      </c>
      <c r="C17" s="233">
        <v>135495</v>
      </c>
      <c r="D17" s="268" t="s">
        <v>139</v>
      </c>
      <c r="E17" s="232">
        <v>10</v>
      </c>
      <c r="F17" s="130" t="s">
        <v>364</v>
      </c>
      <c r="G17" s="155">
        <v>155795</v>
      </c>
      <c r="H17" s="129" t="s">
        <v>128</v>
      </c>
      <c r="I17" s="109">
        <v>10</v>
      </c>
      <c r="J17" s="130" t="s">
        <v>143</v>
      </c>
      <c r="K17" s="155">
        <v>192152</v>
      </c>
      <c r="L17" s="129" t="s">
        <v>128</v>
      </c>
      <c r="M17" s="109">
        <v>10</v>
      </c>
      <c r="N17" s="130" t="s">
        <v>158</v>
      </c>
      <c r="O17" s="156">
        <v>195387</v>
      </c>
      <c r="P17" s="129" t="s">
        <v>128</v>
      </c>
      <c r="Q17" s="109">
        <v>10</v>
      </c>
      <c r="R17" s="130" t="s">
        <v>372</v>
      </c>
      <c r="S17" s="155">
        <v>170654</v>
      </c>
      <c r="T17" s="243" t="s">
        <v>128</v>
      </c>
      <c r="U17" s="109">
        <v>10</v>
      </c>
    </row>
    <row r="18" spans="1:21" ht="21.75" customHeight="1">
      <c r="A18" s="117" t="s">
        <v>28</v>
      </c>
      <c r="B18" s="304" t="s">
        <v>306</v>
      </c>
      <c r="C18" s="325">
        <v>132457</v>
      </c>
      <c r="D18" s="326" t="s">
        <v>128</v>
      </c>
      <c r="E18" s="327">
        <v>10</v>
      </c>
      <c r="F18" s="130" t="s">
        <v>248</v>
      </c>
      <c r="G18" s="155">
        <v>162641</v>
      </c>
      <c r="H18" s="129" t="s">
        <v>128</v>
      </c>
      <c r="I18" s="109">
        <v>10</v>
      </c>
      <c r="J18" s="130" t="s">
        <v>362</v>
      </c>
      <c r="K18" s="156">
        <v>183702</v>
      </c>
      <c r="L18" s="129" t="s">
        <v>128</v>
      </c>
      <c r="M18" s="109">
        <v>10</v>
      </c>
      <c r="N18" s="130" t="s">
        <v>337</v>
      </c>
      <c r="O18" s="155">
        <v>185542</v>
      </c>
      <c r="P18" s="129" t="s">
        <v>128</v>
      </c>
      <c r="Q18" s="109">
        <v>10</v>
      </c>
      <c r="R18" s="130" t="s">
        <v>202</v>
      </c>
      <c r="S18" s="155">
        <v>174889</v>
      </c>
      <c r="T18" s="129" t="s">
        <v>128</v>
      </c>
      <c r="U18" s="109">
        <v>10</v>
      </c>
    </row>
    <row r="19" spans="1:21" ht="21.75" customHeight="1">
      <c r="A19" s="117" t="s">
        <v>28</v>
      </c>
      <c r="B19" s="130" t="s">
        <v>342</v>
      </c>
      <c r="C19" s="155">
        <v>133456</v>
      </c>
      <c r="D19" s="129" t="s">
        <v>128</v>
      </c>
      <c r="E19" s="109">
        <v>10</v>
      </c>
      <c r="F19" s="130" t="s">
        <v>293</v>
      </c>
      <c r="G19" s="156">
        <v>160981</v>
      </c>
      <c r="H19" s="129" t="s">
        <v>128</v>
      </c>
      <c r="I19" s="109">
        <v>10</v>
      </c>
      <c r="J19" s="130" t="s">
        <v>289</v>
      </c>
      <c r="K19" s="155">
        <v>191572</v>
      </c>
      <c r="L19" s="129" t="s">
        <v>128</v>
      </c>
      <c r="M19" s="109">
        <v>10</v>
      </c>
      <c r="N19" s="130" t="s">
        <v>369</v>
      </c>
      <c r="O19" s="155">
        <v>191803</v>
      </c>
      <c r="P19" s="129" t="s">
        <v>128</v>
      </c>
      <c r="Q19" s="109">
        <v>10</v>
      </c>
      <c r="R19" s="130" t="s">
        <v>271</v>
      </c>
      <c r="S19" s="155">
        <v>180097</v>
      </c>
      <c r="T19" s="129" t="s">
        <v>128</v>
      </c>
      <c r="U19" s="109">
        <v>10</v>
      </c>
    </row>
    <row r="20" spans="1:21" ht="21.75" customHeight="1">
      <c r="A20" s="117" t="s">
        <v>28</v>
      </c>
      <c r="B20" s="130" t="s">
        <v>340</v>
      </c>
      <c r="C20" s="155">
        <v>131490</v>
      </c>
      <c r="D20" s="129" t="s">
        <v>128</v>
      </c>
      <c r="E20" s="109">
        <v>10</v>
      </c>
      <c r="F20" s="130" t="s">
        <v>305</v>
      </c>
      <c r="G20" s="155">
        <v>161025</v>
      </c>
      <c r="H20" s="129" t="s">
        <v>128</v>
      </c>
      <c r="I20" s="109">
        <v>10</v>
      </c>
      <c r="J20" s="130" t="s">
        <v>317</v>
      </c>
      <c r="K20" s="155">
        <v>184530</v>
      </c>
      <c r="L20" s="129" t="s">
        <v>128</v>
      </c>
      <c r="M20" s="109">
        <v>10</v>
      </c>
      <c r="N20" s="130" t="s">
        <v>305</v>
      </c>
      <c r="O20" s="155">
        <v>191681</v>
      </c>
      <c r="P20" s="129" t="s">
        <v>128</v>
      </c>
      <c r="Q20" s="109">
        <v>10</v>
      </c>
      <c r="R20" s="130" t="s">
        <v>300</v>
      </c>
      <c r="S20" s="155">
        <v>164709</v>
      </c>
      <c r="T20" s="129" t="s">
        <v>128</v>
      </c>
      <c r="U20" s="109">
        <v>10</v>
      </c>
    </row>
    <row r="21" spans="1:21" ht="21.75" customHeight="1">
      <c r="A21" s="117" t="s">
        <v>28</v>
      </c>
      <c r="B21" s="130" t="s">
        <v>388</v>
      </c>
      <c r="C21" s="155">
        <v>131575</v>
      </c>
      <c r="D21" s="129" t="s">
        <v>128</v>
      </c>
      <c r="E21" s="109">
        <v>10</v>
      </c>
      <c r="F21" s="130" t="s">
        <v>326</v>
      </c>
      <c r="G21" s="155">
        <v>154753</v>
      </c>
      <c r="H21" s="129" t="s">
        <v>128</v>
      </c>
      <c r="I21" s="109">
        <v>10</v>
      </c>
      <c r="J21" s="130" t="s">
        <v>342</v>
      </c>
      <c r="K21" s="155">
        <v>191968</v>
      </c>
      <c r="L21" s="129" t="s">
        <v>128</v>
      </c>
      <c r="M21" s="109">
        <v>10</v>
      </c>
      <c r="N21" s="130" t="s">
        <v>360</v>
      </c>
      <c r="O21" s="155">
        <v>190591</v>
      </c>
      <c r="P21" s="129" t="s">
        <v>128</v>
      </c>
      <c r="Q21" s="109">
        <v>10</v>
      </c>
      <c r="R21" s="130" t="s">
        <v>338</v>
      </c>
      <c r="S21" s="155">
        <v>165447</v>
      </c>
      <c r="T21" s="129" t="s">
        <v>128</v>
      </c>
      <c r="U21" s="109">
        <v>10</v>
      </c>
    </row>
    <row r="22" spans="1:21" ht="21.75" customHeight="1">
      <c r="A22" s="111" t="s">
        <v>77</v>
      </c>
      <c r="B22" s="252"/>
      <c r="C22" s="113">
        <f>800*(COUNTA(C17:C21))</f>
        <v>4000</v>
      </c>
      <c r="D22" s="253">
        <f>COUNTA(D17:D21)</f>
        <v>5</v>
      </c>
      <c r="E22" s="109">
        <f>SUM(E17:E21)</f>
        <v>50</v>
      </c>
      <c r="F22" s="252"/>
      <c r="G22" s="113">
        <f>800*(COUNTA(G17:G21))</f>
        <v>4000</v>
      </c>
      <c r="H22" s="253">
        <f>COUNTA(H17:H21)</f>
        <v>5</v>
      </c>
      <c r="I22" s="109">
        <f>SUM(I17:I21)</f>
        <v>50</v>
      </c>
      <c r="J22" s="252"/>
      <c r="K22" s="113">
        <f>800*(COUNTA(K17:K21))</f>
        <v>4000</v>
      </c>
      <c r="L22" s="253">
        <f>COUNTA(L17:L21)</f>
        <v>5</v>
      </c>
      <c r="M22" s="109">
        <f>SUM(M17:M21)</f>
        <v>50</v>
      </c>
      <c r="N22" s="252"/>
      <c r="O22" s="113">
        <f>800*(COUNTA(O17:O21))</f>
        <v>4000</v>
      </c>
      <c r="P22" s="253">
        <f>COUNTA(P17:P21)</f>
        <v>5</v>
      </c>
      <c r="Q22" s="109">
        <f>SUM(Q17:Q21)</f>
        <v>50</v>
      </c>
      <c r="R22" s="252"/>
      <c r="S22" s="113">
        <f>800*(COUNTA(S17:S21))</f>
        <v>4000</v>
      </c>
      <c r="T22" s="253">
        <f>COUNTA(T17:T21)</f>
        <v>5</v>
      </c>
      <c r="U22" s="109">
        <f>SUM(U17:U21)</f>
        <v>50</v>
      </c>
    </row>
    <row r="23" spans="1:21" ht="18.75" customHeight="1">
      <c r="A23" s="120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</row>
    <row r="24" spans="1:21" ht="18.7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403" t="s">
        <v>4</v>
      </c>
      <c r="S24" s="403"/>
      <c r="T24" s="416"/>
      <c r="U24" s="219"/>
    </row>
    <row r="25" spans="1:21" ht="24" customHeight="1">
      <c r="A25" s="121" t="s">
        <v>4</v>
      </c>
      <c r="B25" s="431" t="s">
        <v>14</v>
      </c>
      <c r="C25" s="406"/>
      <c r="D25" s="406"/>
      <c r="E25" s="407"/>
      <c r="F25" s="405" t="s">
        <v>15</v>
      </c>
      <c r="G25" s="417"/>
      <c r="H25" s="406"/>
      <c r="I25" s="407"/>
      <c r="J25" s="405" t="s">
        <v>23</v>
      </c>
      <c r="K25" s="417"/>
      <c r="L25" s="406"/>
      <c r="M25" s="407"/>
      <c r="N25" s="122"/>
      <c r="O25" s="409" t="s">
        <v>29</v>
      </c>
      <c r="P25" s="418"/>
      <c r="Q25" s="418"/>
      <c r="R25" s="123">
        <f>SUM(E15+I15+M15+Q15+U15+E22+I22+M22+Q22+U22+E31+I31+M31)</f>
        <v>1005</v>
      </c>
      <c r="S25" s="225"/>
      <c r="T25" s="123" t="s">
        <v>4</v>
      </c>
      <c r="U25" s="219"/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53.85</v>
      </c>
      <c r="S26" s="128"/>
      <c r="T26" s="127" t="s">
        <v>4</v>
      </c>
      <c r="U26" s="219"/>
    </row>
    <row r="27" spans="1:21" ht="21.75" customHeight="1">
      <c r="A27" s="106" t="s">
        <v>32</v>
      </c>
      <c r="B27" s="130" t="s">
        <v>160</v>
      </c>
      <c r="C27" s="156">
        <v>262359</v>
      </c>
      <c r="D27" s="129" t="s">
        <v>128</v>
      </c>
      <c r="E27" s="109">
        <v>40</v>
      </c>
      <c r="F27" s="130" t="s">
        <v>285</v>
      </c>
      <c r="G27" s="156">
        <v>305631</v>
      </c>
      <c r="H27" s="110" t="s">
        <v>128</v>
      </c>
      <c r="I27" s="109">
        <v>40</v>
      </c>
      <c r="J27" s="130" t="s">
        <v>303</v>
      </c>
      <c r="K27" s="156">
        <v>355181</v>
      </c>
      <c r="L27" s="130" t="s">
        <v>128</v>
      </c>
      <c r="M27" s="109">
        <v>40</v>
      </c>
      <c r="N27" s="226"/>
      <c r="O27" s="414"/>
      <c r="P27" s="414"/>
      <c r="Q27" s="414"/>
      <c r="R27" s="128" t="s">
        <v>3</v>
      </c>
      <c r="S27" s="225"/>
      <c r="T27" s="132"/>
      <c r="U27" s="219"/>
    </row>
    <row r="28" spans="1:21" ht="21.75" customHeight="1">
      <c r="A28" s="106" t="s">
        <v>33</v>
      </c>
      <c r="B28" s="130" t="s">
        <v>291</v>
      </c>
      <c r="C28" s="133">
        <v>1750</v>
      </c>
      <c r="D28" s="129" t="s">
        <v>128</v>
      </c>
      <c r="E28" s="109">
        <v>40</v>
      </c>
      <c r="F28" s="130" t="s">
        <v>288</v>
      </c>
      <c r="G28" s="133">
        <v>1475</v>
      </c>
      <c r="H28" s="133" t="s">
        <v>128</v>
      </c>
      <c r="I28" s="109">
        <v>40</v>
      </c>
      <c r="J28" s="130" t="s">
        <v>298</v>
      </c>
      <c r="K28" s="133">
        <v>1225</v>
      </c>
      <c r="L28" s="130" t="s">
        <v>128</v>
      </c>
      <c r="M28" s="109">
        <v>40</v>
      </c>
      <c r="N28" s="227"/>
      <c r="O28" s="225"/>
      <c r="P28" s="228"/>
      <c r="Q28" s="228"/>
      <c r="R28" s="411"/>
      <c r="S28" s="419"/>
      <c r="T28" s="136"/>
      <c r="U28" s="219"/>
    </row>
    <row r="29" spans="1:21" ht="21.75" customHeight="1">
      <c r="A29" s="106" t="s">
        <v>34</v>
      </c>
      <c r="B29" s="130" t="s">
        <v>292</v>
      </c>
      <c r="C29" s="133">
        <v>2575</v>
      </c>
      <c r="D29" s="130" t="s">
        <v>128</v>
      </c>
      <c r="E29" s="109">
        <v>50</v>
      </c>
      <c r="F29" s="130" t="s">
        <v>347</v>
      </c>
      <c r="G29" s="133">
        <v>2125</v>
      </c>
      <c r="H29" s="133" t="s">
        <v>128</v>
      </c>
      <c r="I29" s="109">
        <v>50</v>
      </c>
      <c r="J29" s="130" t="s">
        <v>281</v>
      </c>
      <c r="K29" s="133">
        <v>1775</v>
      </c>
      <c r="L29" s="130" t="s">
        <v>128</v>
      </c>
      <c r="M29" s="109">
        <v>50</v>
      </c>
      <c r="N29" s="227"/>
      <c r="O29" s="219"/>
      <c r="P29" s="229">
        <f>SUM(D15+H15+L15+P15+T15+D22+H22+L22+P22+T22+D31+H31+L31)</f>
        <v>62</v>
      </c>
      <c r="Q29" s="219"/>
      <c r="R29" s="219"/>
      <c r="S29" s="412" t="s">
        <v>4</v>
      </c>
      <c r="T29" s="419"/>
      <c r="U29" s="416"/>
    </row>
    <row r="30" spans="1:21" ht="21.75" customHeight="1">
      <c r="A30" s="106" t="s">
        <v>36</v>
      </c>
      <c r="B30" s="130" t="s">
        <v>200</v>
      </c>
      <c r="C30" s="133">
        <v>3175</v>
      </c>
      <c r="D30" s="130" t="s">
        <v>128</v>
      </c>
      <c r="E30" s="109">
        <v>80</v>
      </c>
      <c r="F30" s="130" t="s">
        <v>304</v>
      </c>
      <c r="G30" s="133">
        <v>2825</v>
      </c>
      <c r="H30" s="133" t="s">
        <v>128</v>
      </c>
      <c r="I30" s="109">
        <v>80</v>
      </c>
      <c r="J30" s="130" t="s">
        <v>302</v>
      </c>
      <c r="K30" s="133">
        <v>2425</v>
      </c>
      <c r="L30" s="130" t="s">
        <v>128</v>
      </c>
      <c r="M30" s="109">
        <v>80</v>
      </c>
      <c r="N30" s="227"/>
      <c r="O30" s="219"/>
      <c r="P30" s="219"/>
      <c r="Q30" s="219"/>
      <c r="R30" s="136"/>
      <c r="S30" s="412" t="s">
        <v>35</v>
      </c>
      <c r="T30" s="419"/>
      <c r="U30" s="416"/>
    </row>
    <row r="31" spans="1:21" ht="21.75" customHeight="1">
      <c r="A31" s="111" t="s">
        <v>77</v>
      </c>
      <c r="B31" s="130"/>
      <c r="C31" s="113">
        <f>SUM(C30+C29+C28+(IF(COUNTBLANK(C27),0,1500)))</f>
        <v>9000</v>
      </c>
      <c r="D31" s="253">
        <f>COUNTA(D27:D30)</f>
        <v>4</v>
      </c>
      <c r="E31" s="109">
        <f>SUM(E27:E30)</f>
        <v>210</v>
      </c>
      <c r="F31" s="109"/>
      <c r="G31" s="113">
        <f>SUM(G30+G29+G28+(IF(COUNTBLANK(G27),0,1500)))</f>
        <v>7925</v>
      </c>
      <c r="H31" s="253">
        <f>COUNTA(H27:H30)</f>
        <v>4</v>
      </c>
      <c r="I31" s="109">
        <f>SUM(I27:I30)</f>
        <v>210</v>
      </c>
      <c r="J31" s="129"/>
      <c r="K31" s="113">
        <f>SUM(K30+K29+K28+(IF(COUNTBLANK(K27),0,1500)))</f>
        <v>6925</v>
      </c>
      <c r="L31" s="253">
        <f>COUNTA(L27:L30)</f>
        <v>4</v>
      </c>
      <c r="M31" s="109">
        <f>SUM(M27:M30)</f>
        <v>210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zoomScaleNormal="100" workbookViewId="0">
      <selection activeCell="V14" sqref="V14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81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157</v>
      </c>
      <c r="C10" s="155">
        <v>101871</v>
      </c>
      <c r="D10" s="129" t="s">
        <v>128</v>
      </c>
      <c r="E10" s="109">
        <v>5</v>
      </c>
      <c r="F10" s="130" t="s">
        <v>171</v>
      </c>
      <c r="G10" s="155">
        <v>113053</v>
      </c>
      <c r="H10" s="129" t="s">
        <v>128</v>
      </c>
      <c r="I10" s="109">
        <v>5</v>
      </c>
      <c r="J10" s="130" t="s">
        <v>157</v>
      </c>
      <c r="K10" s="156">
        <v>135489</v>
      </c>
      <c r="L10" s="129" t="s">
        <v>128</v>
      </c>
      <c r="M10" s="109">
        <v>5</v>
      </c>
      <c r="N10" s="130"/>
      <c r="O10" s="160"/>
      <c r="P10" s="129"/>
      <c r="Q10" s="109"/>
      <c r="R10" s="130" t="s">
        <v>177</v>
      </c>
      <c r="S10" s="156">
        <v>122516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187</v>
      </c>
      <c r="C11" s="155">
        <v>101360</v>
      </c>
      <c r="D11" s="129" t="s">
        <v>139</v>
      </c>
      <c r="E11" s="109">
        <v>5</v>
      </c>
      <c r="F11" s="130" t="s">
        <v>210</v>
      </c>
      <c r="G11" s="155">
        <v>111755</v>
      </c>
      <c r="H11" s="129" t="s">
        <v>128</v>
      </c>
      <c r="I11" s="109">
        <v>5</v>
      </c>
      <c r="J11" s="130" t="s">
        <v>187</v>
      </c>
      <c r="K11" s="156">
        <v>144033</v>
      </c>
      <c r="L11" s="129" t="s">
        <v>139</v>
      </c>
      <c r="M11" s="109">
        <v>5</v>
      </c>
      <c r="N11" s="130"/>
      <c r="O11" s="160"/>
      <c r="P11" s="129"/>
      <c r="Q11" s="109"/>
      <c r="R11" s="130" t="s">
        <v>225</v>
      </c>
      <c r="S11" s="156">
        <v>120162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 t="s">
        <v>207</v>
      </c>
      <c r="C12" s="155">
        <v>94666</v>
      </c>
      <c r="D12" s="129" t="s">
        <v>128</v>
      </c>
      <c r="E12" s="109">
        <v>5</v>
      </c>
      <c r="F12" s="130" t="s">
        <v>240</v>
      </c>
      <c r="G12" s="155">
        <v>111500</v>
      </c>
      <c r="H12" s="129" t="s">
        <v>128</v>
      </c>
      <c r="I12" s="109">
        <v>5</v>
      </c>
      <c r="J12" s="130" t="s">
        <v>225</v>
      </c>
      <c r="K12" s="156">
        <v>135466</v>
      </c>
      <c r="L12" s="129" t="s">
        <v>128</v>
      </c>
      <c r="M12" s="109">
        <v>5</v>
      </c>
      <c r="N12" s="130"/>
      <c r="O12" s="160"/>
      <c r="P12" s="129"/>
      <c r="Q12" s="109"/>
      <c r="R12" s="130" t="s">
        <v>335</v>
      </c>
      <c r="S12" s="156">
        <v>120759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 t="s">
        <v>340</v>
      </c>
      <c r="C13" s="155">
        <v>95264</v>
      </c>
      <c r="D13" s="129" t="s">
        <v>128</v>
      </c>
      <c r="E13" s="109">
        <v>5</v>
      </c>
      <c r="F13" s="130" t="s">
        <v>335</v>
      </c>
      <c r="G13" s="155">
        <v>110826</v>
      </c>
      <c r="H13" s="129" t="s">
        <v>128</v>
      </c>
      <c r="I13" s="109">
        <v>5</v>
      </c>
      <c r="J13" s="130" t="s">
        <v>316</v>
      </c>
      <c r="K13" s="156">
        <v>141106</v>
      </c>
      <c r="L13" s="129" t="s">
        <v>128</v>
      </c>
      <c r="M13" s="109">
        <v>5</v>
      </c>
      <c r="N13" s="130"/>
      <c r="O13" s="160"/>
      <c r="P13" s="129"/>
      <c r="Q13" s="109"/>
      <c r="R13" s="130" t="s">
        <v>340</v>
      </c>
      <c r="S13" s="156">
        <v>120052</v>
      </c>
      <c r="T13" s="129" t="s">
        <v>128</v>
      </c>
      <c r="U13" s="109">
        <v>5</v>
      </c>
    </row>
    <row r="14" spans="1:21" ht="21.75" customHeight="1">
      <c r="A14" s="106" t="s">
        <v>27</v>
      </c>
      <c r="B14" s="130" t="s">
        <v>383</v>
      </c>
      <c r="C14" s="155">
        <v>65444</v>
      </c>
      <c r="D14" s="129" t="s">
        <v>128</v>
      </c>
      <c r="E14" s="109">
        <v>5</v>
      </c>
      <c r="F14" s="130" t="s">
        <v>371</v>
      </c>
      <c r="G14" s="155">
        <v>110815</v>
      </c>
      <c r="H14" s="129" t="s">
        <v>128</v>
      </c>
      <c r="I14" s="109">
        <v>5</v>
      </c>
      <c r="J14" s="130" t="s">
        <v>383</v>
      </c>
      <c r="K14" s="156">
        <v>134698</v>
      </c>
      <c r="L14" s="129" t="s">
        <v>128</v>
      </c>
      <c r="M14" s="109">
        <v>5</v>
      </c>
      <c r="N14" s="130"/>
      <c r="O14" s="160"/>
      <c r="P14" s="129"/>
      <c r="Q14" s="109"/>
      <c r="R14" s="130" t="s">
        <v>387</v>
      </c>
      <c r="S14" s="156">
        <v>120422</v>
      </c>
      <c r="T14" s="129" t="s">
        <v>128</v>
      </c>
      <c r="U14" s="109">
        <v>5</v>
      </c>
    </row>
    <row r="15" spans="1:21" ht="21.75" customHeight="1">
      <c r="A15" s="111" t="s">
        <v>77</v>
      </c>
      <c r="B15" s="249"/>
      <c r="C15" s="113">
        <f>400*(COUNTA(C10:C14))</f>
        <v>2000</v>
      </c>
      <c r="D15" s="251">
        <f>COUNTA(D10:D14)</f>
        <v>5</v>
      </c>
      <c r="E15" s="242">
        <f>SUM(E10:E14)</f>
        <v>25</v>
      </c>
      <c r="F15" s="250"/>
      <c r="G15" s="113">
        <f>400*(COUNTA(G10:G14))</f>
        <v>2000</v>
      </c>
      <c r="H15" s="251">
        <f>COUNTA(H10:H14)</f>
        <v>5</v>
      </c>
      <c r="I15" s="242">
        <f>SUM(I10:I14)</f>
        <v>25</v>
      </c>
      <c r="J15" s="250"/>
      <c r="K15" s="113">
        <f>400*(COUNTA(K10:K14))</f>
        <v>2000</v>
      </c>
      <c r="L15" s="251">
        <f>COUNTA(L10:L14)</f>
        <v>5</v>
      </c>
      <c r="M15" s="242">
        <f>SUM(M10:M14)</f>
        <v>25</v>
      </c>
      <c r="N15" s="250"/>
      <c r="O15" s="113">
        <f>400*(COUNTA(O10:O14))</f>
        <v>0</v>
      </c>
      <c r="P15" s="251">
        <f>COUNTA(P10:P14)</f>
        <v>0</v>
      </c>
      <c r="Q15" s="263">
        <f>SUM(Q10:Q14)</f>
        <v>0</v>
      </c>
      <c r="R15" s="250"/>
      <c r="S15" s="113">
        <f>400*(COUNTA(S10:S14))</f>
        <v>2000</v>
      </c>
      <c r="T15" s="251">
        <f>COUNTA(T10:T14)</f>
        <v>5</v>
      </c>
      <c r="U15" s="109">
        <f>SUM(U10:U14)</f>
        <v>25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171</v>
      </c>
      <c r="C17" s="155">
        <v>202403</v>
      </c>
      <c r="D17" s="129" t="s">
        <v>128</v>
      </c>
      <c r="E17" s="109">
        <v>10</v>
      </c>
      <c r="F17" s="130" t="s">
        <v>177</v>
      </c>
      <c r="G17" s="155">
        <v>231395</v>
      </c>
      <c r="H17" s="129" t="s">
        <v>128</v>
      </c>
      <c r="I17" s="109">
        <v>10</v>
      </c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 t="s">
        <v>183</v>
      </c>
      <c r="C18" s="155">
        <v>205400</v>
      </c>
      <c r="D18" s="129" t="s">
        <v>139</v>
      </c>
      <c r="E18" s="109">
        <v>10</v>
      </c>
      <c r="F18" s="130" t="s">
        <v>236</v>
      </c>
      <c r="G18" s="155">
        <v>223992</v>
      </c>
      <c r="H18" s="129" t="s">
        <v>128</v>
      </c>
      <c r="I18" s="109">
        <v>10</v>
      </c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 t="s">
        <v>210</v>
      </c>
      <c r="C19" s="155">
        <v>201147</v>
      </c>
      <c r="D19" s="129" t="s">
        <v>128</v>
      </c>
      <c r="E19" s="109">
        <v>10</v>
      </c>
      <c r="F19" s="130" t="s">
        <v>299</v>
      </c>
      <c r="G19" s="155">
        <v>230225</v>
      </c>
      <c r="H19" s="129" t="s">
        <v>128</v>
      </c>
      <c r="I19" s="109">
        <v>10</v>
      </c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 t="s">
        <v>337</v>
      </c>
      <c r="C20" s="155">
        <v>201213</v>
      </c>
      <c r="D20" s="129" t="s">
        <v>128</v>
      </c>
      <c r="E20" s="109">
        <v>10</v>
      </c>
      <c r="F20" s="130" t="s">
        <v>364</v>
      </c>
      <c r="G20" s="155">
        <v>224509</v>
      </c>
      <c r="H20" s="129" t="s">
        <v>128</v>
      </c>
      <c r="I20" s="109">
        <v>10</v>
      </c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 t="s">
        <v>381</v>
      </c>
      <c r="C21" s="155">
        <v>194736</v>
      </c>
      <c r="D21" s="129" t="s">
        <v>128</v>
      </c>
      <c r="E21" s="109">
        <v>10</v>
      </c>
      <c r="F21" s="130" t="s">
        <v>384</v>
      </c>
      <c r="G21" s="155">
        <v>225406</v>
      </c>
      <c r="H21" s="129" t="s">
        <v>128</v>
      </c>
      <c r="I21" s="109">
        <v>10</v>
      </c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4000</v>
      </c>
      <c r="D22" s="253">
        <f>COUNTA(D17:D21)</f>
        <v>5</v>
      </c>
      <c r="E22" s="109">
        <f>SUM(E17:E21)</f>
        <v>50</v>
      </c>
      <c r="F22" s="252"/>
      <c r="G22" s="113">
        <f>800*(COUNTA(G17:G21))</f>
        <v>4000</v>
      </c>
      <c r="H22" s="253">
        <f>COUNTA(H17:H21)</f>
        <v>5</v>
      </c>
      <c r="I22" s="109">
        <f>SUM(I17:I21)</f>
        <v>50</v>
      </c>
      <c r="J22" s="252"/>
      <c r="K22" s="113">
        <f>800*(COUNTA(K17:K21))</f>
        <v>0</v>
      </c>
      <c r="L22" s="253">
        <f>COUNTA(L17:L21)</f>
        <v>0</v>
      </c>
      <c r="M22" s="252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2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2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410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22.7</v>
      </c>
      <c r="S26" s="128"/>
      <c r="T26" s="127" t="s">
        <v>4</v>
      </c>
    </row>
    <row r="27" spans="1:21" ht="21.75" customHeight="1">
      <c r="A27" s="106" t="s">
        <v>32</v>
      </c>
      <c r="B27" s="130" t="s">
        <v>316</v>
      </c>
      <c r="C27" s="156">
        <v>380438</v>
      </c>
      <c r="D27" s="129" t="s">
        <v>128</v>
      </c>
      <c r="E27" s="109">
        <v>40</v>
      </c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238</v>
      </c>
      <c r="C28" s="133">
        <v>1175</v>
      </c>
      <c r="D28" s="129" t="s">
        <v>128</v>
      </c>
      <c r="E28" s="109">
        <v>40</v>
      </c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 t="s">
        <v>347</v>
      </c>
      <c r="C29" s="133">
        <v>1725</v>
      </c>
      <c r="D29" s="130" t="s">
        <v>128</v>
      </c>
      <c r="E29" s="109">
        <v>50</v>
      </c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34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 t="s">
        <v>369</v>
      </c>
      <c r="C30" s="133">
        <v>2300</v>
      </c>
      <c r="D30" s="130" t="s">
        <v>128</v>
      </c>
      <c r="E30" s="109">
        <v>80</v>
      </c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6700</v>
      </c>
      <c r="D31" s="253">
        <f>COUNTA(D27:D30)</f>
        <v>4</v>
      </c>
      <c r="E31" s="109">
        <f>SUM(E27:E30)</f>
        <v>210</v>
      </c>
      <c r="F31" s="109"/>
      <c r="G31" s="113">
        <f>SUM(G30+G29+G28+(IF(COUNTBLANK(G27),0,1500)))</f>
        <v>0</v>
      </c>
      <c r="H31" s="253">
        <f>COUNTA(H27:H30)</f>
        <v>0</v>
      </c>
      <c r="I31" s="10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10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2" verticalDpi="36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S11" sqref="S11:S14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312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/>
      <c r="C10" s="159"/>
      <c r="D10" s="129"/>
      <c r="E10" s="109"/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 t="s">
        <v>311</v>
      </c>
      <c r="S10" s="156">
        <v>90493</v>
      </c>
      <c r="T10" s="129" t="s">
        <v>128</v>
      </c>
      <c r="U10" s="109">
        <v>3</v>
      </c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 t="s">
        <v>370</v>
      </c>
      <c r="S11" s="156">
        <v>84722</v>
      </c>
      <c r="T11" s="129" t="s">
        <v>128</v>
      </c>
      <c r="U11" s="109">
        <v>3</v>
      </c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56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56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56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0</v>
      </c>
      <c r="D15" s="251">
        <f>COUNTA(D10:D14)</f>
        <v>0</v>
      </c>
      <c r="E15" s="257">
        <f>SUM(E10:E14)</f>
        <v>0</v>
      </c>
      <c r="F15" s="250"/>
      <c r="G15" s="113">
        <f>400*(COUNTA(G10:G14))</f>
        <v>0</v>
      </c>
      <c r="H15" s="251">
        <f>COUNTA(H10:H14)</f>
        <v>0</v>
      </c>
      <c r="I15" s="257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257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800</v>
      </c>
      <c r="T15" s="251">
        <f>COUNTA(T10:T14)</f>
        <v>2</v>
      </c>
      <c r="U15" s="258">
        <f>SUM(U10:U14)</f>
        <v>6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6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0.8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2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J11" sqref="J11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138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272</v>
      </c>
      <c r="C10" s="155">
        <v>91237</v>
      </c>
      <c r="D10" s="129" t="s">
        <v>128</v>
      </c>
      <c r="E10" s="109">
        <v>3</v>
      </c>
      <c r="F10" s="130" t="s">
        <v>278</v>
      </c>
      <c r="G10" s="155">
        <v>121918</v>
      </c>
      <c r="H10" s="129" t="s">
        <v>128</v>
      </c>
      <c r="I10" s="109">
        <v>2</v>
      </c>
      <c r="J10" s="130" t="s">
        <v>272</v>
      </c>
      <c r="K10" s="156">
        <v>131852</v>
      </c>
      <c r="L10" s="129" t="s">
        <v>128</v>
      </c>
      <c r="M10" s="109">
        <v>2</v>
      </c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 t="s">
        <v>370</v>
      </c>
      <c r="C11" s="155">
        <v>92094</v>
      </c>
      <c r="D11" s="129" t="s">
        <v>128</v>
      </c>
      <c r="E11" s="109">
        <v>3</v>
      </c>
      <c r="F11" s="130" t="s">
        <v>370</v>
      </c>
      <c r="G11" s="155">
        <v>132738</v>
      </c>
      <c r="H11" s="129" t="s">
        <v>128</v>
      </c>
      <c r="I11" s="109">
        <v>2</v>
      </c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5"/>
      <c r="D12" s="129"/>
      <c r="E12" s="109"/>
      <c r="F12" s="130"/>
      <c r="G12" s="155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5"/>
      <c r="D13" s="129"/>
      <c r="E13" s="109"/>
      <c r="F13" s="130"/>
      <c r="G13" s="155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5"/>
      <c r="D14" s="129"/>
      <c r="E14" s="109"/>
      <c r="F14" s="130"/>
      <c r="G14" s="155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800</v>
      </c>
      <c r="D15" s="251">
        <f>COUNTA(D10:D14)</f>
        <v>2</v>
      </c>
      <c r="E15" s="242">
        <f>SUM(E10:E14)</f>
        <v>6</v>
      </c>
      <c r="F15" s="250"/>
      <c r="G15" s="113">
        <f>400*(COUNTA(G10:G14))</f>
        <v>800</v>
      </c>
      <c r="H15" s="251">
        <f>COUNTA(H10:H14)</f>
        <v>2</v>
      </c>
      <c r="I15" s="257">
        <f>SUM(I10:I14)</f>
        <v>4</v>
      </c>
      <c r="J15" s="250"/>
      <c r="K15" s="113">
        <f>400*(COUNTA(K10:K14))</f>
        <v>400</v>
      </c>
      <c r="L15" s="251">
        <f>COUNTA(L10:L14)</f>
        <v>1</v>
      </c>
      <c r="M15" s="242">
        <f>SUM(M10:M14)</f>
        <v>2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12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2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5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C10" sqref="C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117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188</v>
      </c>
      <c r="C10" s="155">
        <v>73341</v>
      </c>
      <c r="D10" s="129" t="s">
        <v>139</v>
      </c>
      <c r="E10" s="109">
        <v>3</v>
      </c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112"/>
      <c r="C15" s="113">
        <f>400*(COUNTA(C10:C14))</f>
        <v>400</v>
      </c>
      <c r="D15" s="204">
        <f>COUNTA(D10:D14)</f>
        <v>1</v>
      </c>
      <c r="E15" s="242">
        <f>SUM(E10:E14)</f>
        <v>3</v>
      </c>
      <c r="F15" s="115"/>
      <c r="G15" s="113">
        <f>400*(COUNTA(G10:G14))</f>
        <v>0</v>
      </c>
      <c r="H15" s="204">
        <f>COUNTA(H10:H14)</f>
        <v>0</v>
      </c>
      <c r="I15" s="242">
        <f>SUM(I10:I14)</f>
        <v>0</v>
      </c>
      <c r="J15" s="115"/>
      <c r="K15" s="113">
        <f>400*(COUNTA(K10:K14))</f>
        <v>0</v>
      </c>
      <c r="L15" s="204">
        <f>COUNTA(L10:L14)</f>
        <v>0</v>
      </c>
      <c r="M15" s="114">
        <f>SUM(M10:M14)</f>
        <v>0</v>
      </c>
      <c r="N15" s="115"/>
      <c r="O15" s="113">
        <f>400*(COUNTA(O10:O14))</f>
        <v>0</v>
      </c>
      <c r="P15" s="204">
        <f>COUNTA(P10:P14)</f>
        <v>0</v>
      </c>
      <c r="Q15" s="114">
        <f>SUM(Q10:Q14)</f>
        <v>0</v>
      </c>
      <c r="R15" s="115"/>
      <c r="S15" s="113">
        <f>400*(COUNTA(S10:S14))</f>
        <v>0</v>
      </c>
      <c r="T15" s="204">
        <f>COUNTA(T10:T14)</f>
        <v>0</v>
      </c>
      <c r="U15" s="116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07"/>
      <c r="C17" s="159"/>
      <c r="D17" s="108"/>
      <c r="E17" s="109"/>
      <c r="F17" s="107"/>
      <c r="G17" s="159"/>
      <c r="H17" s="108"/>
      <c r="I17" s="109"/>
      <c r="J17" s="107"/>
      <c r="K17" s="159"/>
      <c r="L17" s="108"/>
      <c r="M17" s="109"/>
      <c r="N17" s="107"/>
      <c r="O17" s="159"/>
      <c r="P17" s="118"/>
      <c r="Q17" s="109"/>
      <c r="R17" s="107"/>
      <c r="S17" s="159"/>
      <c r="T17" s="118"/>
      <c r="U17" s="109"/>
    </row>
    <row r="18" spans="1:21" ht="21.75" customHeight="1">
      <c r="A18" s="117" t="s">
        <v>28</v>
      </c>
      <c r="B18" s="107"/>
      <c r="C18" s="159"/>
      <c r="D18" s="108"/>
      <c r="E18" s="109"/>
      <c r="F18" s="107"/>
      <c r="G18" s="159"/>
      <c r="H18" s="108"/>
      <c r="I18" s="109"/>
      <c r="J18" s="107"/>
      <c r="K18" s="159"/>
      <c r="L18" s="108"/>
      <c r="M18" s="109"/>
      <c r="N18" s="107"/>
      <c r="O18" s="159"/>
      <c r="P18" s="108"/>
      <c r="Q18" s="109"/>
      <c r="R18" s="107"/>
      <c r="S18" s="159"/>
      <c r="T18" s="108"/>
      <c r="U18" s="109"/>
    </row>
    <row r="19" spans="1:21" ht="21.75" customHeight="1">
      <c r="A19" s="117" t="s">
        <v>28</v>
      </c>
      <c r="B19" s="107"/>
      <c r="C19" s="159"/>
      <c r="D19" s="108"/>
      <c r="E19" s="109"/>
      <c r="F19" s="107"/>
      <c r="G19" s="159"/>
      <c r="H19" s="108"/>
      <c r="I19" s="109"/>
      <c r="J19" s="107"/>
      <c r="K19" s="159"/>
      <c r="L19" s="108"/>
      <c r="M19" s="109"/>
      <c r="N19" s="107"/>
      <c r="O19" s="159"/>
      <c r="P19" s="108"/>
      <c r="Q19" s="109"/>
      <c r="R19" s="107"/>
      <c r="S19" s="159"/>
      <c r="T19" s="108"/>
      <c r="U19" s="109"/>
    </row>
    <row r="20" spans="1:21" ht="21.75" customHeight="1">
      <c r="A20" s="117" t="s">
        <v>28</v>
      </c>
      <c r="B20" s="107"/>
      <c r="C20" s="159"/>
      <c r="D20" s="108"/>
      <c r="E20" s="109"/>
      <c r="F20" s="107"/>
      <c r="G20" s="159"/>
      <c r="H20" s="108"/>
      <c r="I20" s="109"/>
      <c r="J20" s="107"/>
      <c r="K20" s="159"/>
      <c r="L20" s="108"/>
      <c r="M20" s="109"/>
      <c r="N20" s="107"/>
      <c r="O20" s="159"/>
      <c r="P20" s="108"/>
      <c r="Q20" s="109"/>
      <c r="R20" s="107"/>
      <c r="S20" s="159"/>
      <c r="T20" s="108"/>
      <c r="U20" s="109"/>
    </row>
    <row r="21" spans="1:21" ht="21.75" customHeight="1">
      <c r="A21" s="117" t="s">
        <v>28</v>
      </c>
      <c r="B21" s="107"/>
      <c r="C21" s="159"/>
      <c r="D21" s="108"/>
      <c r="E21" s="109"/>
      <c r="F21" s="107"/>
      <c r="G21" s="159"/>
      <c r="H21" s="108"/>
      <c r="I21" s="109"/>
      <c r="J21" s="107"/>
      <c r="K21" s="159"/>
      <c r="L21" s="108"/>
      <c r="M21" s="109"/>
      <c r="N21" s="107"/>
      <c r="O21" s="159"/>
      <c r="P21" s="108"/>
      <c r="Q21" s="109"/>
      <c r="R21" s="107"/>
      <c r="S21" s="159"/>
      <c r="T21" s="108"/>
      <c r="U21" s="109"/>
    </row>
    <row r="22" spans="1:21" ht="21.75" customHeight="1">
      <c r="A22" s="111" t="s">
        <v>77</v>
      </c>
      <c r="B22" s="119"/>
      <c r="C22" s="113">
        <f>800*(COUNTA(C17:C21))</f>
        <v>0</v>
      </c>
      <c r="D22" s="205">
        <f>COUNTA(D17:D21)</f>
        <v>0</v>
      </c>
      <c r="E22" s="116">
        <f>SUM(E17:E21)</f>
        <v>0</v>
      </c>
      <c r="F22" s="119"/>
      <c r="G22" s="113">
        <f>800*(COUNTA(G17:G21))</f>
        <v>0</v>
      </c>
      <c r="H22" s="205">
        <f>COUNTA(H17:H21)</f>
        <v>0</v>
      </c>
      <c r="I22" s="116">
        <f>SUM(I17:I21)</f>
        <v>0</v>
      </c>
      <c r="J22" s="119"/>
      <c r="K22" s="113">
        <f>800*(COUNTA(K17:K21))</f>
        <v>0</v>
      </c>
      <c r="L22" s="205">
        <f>COUNTA(L17:L21)</f>
        <v>0</v>
      </c>
      <c r="M22" s="116">
        <f>SUM(M17:M21)</f>
        <v>0</v>
      </c>
      <c r="N22" s="119"/>
      <c r="O22" s="113">
        <f>800*(COUNTA(O17:O21))</f>
        <v>0</v>
      </c>
      <c r="P22" s="205">
        <f>COUNTA(P17:P21)</f>
        <v>0</v>
      </c>
      <c r="Q22" s="116">
        <f>SUM(Q17:Q21)</f>
        <v>0</v>
      </c>
      <c r="R22" s="119"/>
      <c r="S22" s="113">
        <f>800*(COUNTA(S17:S21))</f>
        <v>0</v>
      </c>
      <c r="T22" s="205">
        <f>COUNTA(T17:T21)</f>
        <v>0</v>
      </c>
      <c r="U22" s="116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3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0.4</v>
      </c>
      <c r="S26" s="128"/>
      <c r="T26" s="127" t="s">
        <v>4</v>
      </c>
    </row>
    <row r="27" spans="1:21" ht="21.75" customHeight="1">
      <c r="A27" s="106" t="s">
        <v>32</v>
      </c>
      <c r="B27" s="107"/>
      <c r="C27" s="160"/>
      <c r="D27" s="129"/>
      <c r="E27" s="109"/>
      <c r="F27" s="107"/>
      <c r="G27" s="160"/>
      <c r="H27" s="110"/>
      <c r="I27" s="109"/>
      <c r="J27" s="107"/>
      <c r="K27" s="160"/>
      <c r="L27" s="107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07"/>
      <c r="C28" s="133"/>
      <c r="D28" s="211"/>
      <c r="E28" s="109"/>
      <c r="F28" s="107"/>
      <c r="G28" s="133"/>
      <c r="H28" s="133"/>
      <c r="I28" s="109"/>
      <c r="J28" s="107"/>
      <c r="K28" s="133"/>
      <c r="L28" s="107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07"/>
      <c r="C29" s="133"/>
      <c r="D29" s="213"/>
      <c r="E29" s="109"/>
      <c r="F29" s="107"/>
      <c r="G29" s="133"/>
      <c r="H29" s="133"/>
      <c r="I29" s="109"/>
      <c r="J29" s="107"/>
      <c r="K29" s="133"/>
      <c r="L29" s="107"/>
      <c r="M29" s="109"/>
      <c r="N29" s="134"/>
      <c r="P29" s="206">
        <f>SUM(D15+H15+L15+P15+T15+D22+H22+L22+P22+T22+D31+H31+L31)</f>
        <v>1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07"/>
      <c r="C30" s="133"/>
      <c r="D30" s="130"/>
      <c r="E30" s="109"/>
      <c r="F30" s="107"/>
      <c r="G30" s="133"/>
      <c r="H30" s="133"/>
      <c r="I30" s="109"/>
      <c r="J30" s="107"/>
      <c r="K30" s="133"/>
      <c r="L30" s="107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0</v>
      </c>
      <c r="D31" s="205">
        <f>COUNTA(D27:D30)</f>
        <v>0</v>
      </c>
      <c r="E31" s="137">
        <f>SUM(E27:E30)</f>
        <v>0</v>
      </c>
      <c r="F31" s="109"/>
      <c r="G31" s="113">
        <f>SUM(G30+G29+G28+(IF(COUNTBLANK(G27),0,1500)))</f>
        <v>0</v>
      </c>
      <c r="H31" s="205">
        <f>COUNTA(H27:H30)</f>
        <v>0</v>
      </c>
      <c r="I31" s="137">
        <f>SUM(I27:I30)</f>
        <v>0</v>
      </c>
      <c r="J31" s="129"/>
      <c r="K31" s="113">
        <f>SUM(K30+K29+K28+(IF(COUNTBLANK(K27),0,1500)))</f>
        <v>0</v>
      </c>
      <c r="L31" s="205">
        <f>COUNTA(L27:L30)</f>
        <v>0</v>
      </c>
      <c r="M31" s="137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S10" sqref="S10:S14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129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262" t="s">
        <v>27</v>
      </c>
      <c r="B10" s="130" t="s">
        <v>189</v>
      </c>
      <c r="C10" s="155">
        <v>63966</v>
      </c>
      <c r="D10" s="129" t="s">
        <v>128</v>
      </c>
      <c r="E10" s="109">
        <v>5</v>
      </c>
      <c r="F10" s="130"/>
      <c r="G10" s="159"/>
      <c r="H10" s="129"/>
      <c r="I10" s="109"/>
      <c r="J10" s="130"/>
      <c r="K10" s="160"/>
      <c r="L10" s="129"/>
      <c r="M10" s="109"/>
      <c r="N10" s="130" t="s">
        <v>293</v>
      </c>
      <c r="O10" s="156">
        <v>82653</v>
      </c>
      <c r="P10" s="129" t="s">
        <v>18</v>
      </c>
      <c r="Q10" s="109">
        <v>5</v>
      </c>
      <c r="R10" s="130" t="s">
        <v>189</v>
      </c>
      <c r="S10" s="156">
        <v>75486</v>
      </c>
      <c r="T10" s="129" t="s">
        <v>128</v>
      </c>
      <c r="U10" s="109">
        <v>5</v>
      </c>
    </row>
    <row r="11" spans="1:21" ht="21.75" customHeight="1">
      <c r="A11" s="262" t="s">
        <v>27</v>
      </c>
      <c r="B11" s="130" t="s">
        <v>215</v>
      </c>
      <c r="C11" s="155">
        <v>60671</v>
      </c>
      <c r="D11" s="129" t="s">
        <v>139</v>
      </c>
      <c r="E11" s="109">
        <v>5</v>
      </c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 t="s">
        <v>211</v>
      </c>
      <c r="S11" s="156">
        <v>73968</v>
      </c>
      <c r="T11" s="129" t="s">
        <v>139</v>
      </c>
      <c r="U11" s="109">
        <v>5</v>
      </c>
    </row>
    <row r="12" spans="1:21" ht="21.75" customHeight="1">
      <c r="A12" s="262" t="s">
        <v>27</v>
      </c>
      <c r="B12" s="130"/>
      <c r="C12" s="155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56"/>
      <c r="T12" s="129"/>
      <c r="U12" s="109"/>
    </row>
    <row r="13" spans="1:21" ht="21.75" customHeight="1">
      <c r="A13" s="262" t="s">
        <v>27</v>
      </c>
      <c r="B13" s="130"/>
      <c r="C13" s="155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56"/>
      <c r="T13" s="129"/>
      <c r="U13" s="109"/>
    </row>
    <row r="14" spans="1:21" ht="21.75" customHeight="1">
      <c r="A14" s="262" t="s">
        <v>27</v>
      </c>
      <c r="B14" s="130"/>
      <c r="C14" s="155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56"/>
      <c r="T14" s="129"/>
      <c r="U14" s="109"/>
    </row>
    <row r="15" spans="1:21" ht="21.75" customHeight="1">
      <c r="A15" s="261" t="s">
        <v>77</v>
      </c>
      <c r="B15" s="249"/>
      <c r="C15" s="113">
        <f>400*(COUNTA(C10:C14))</f>
        <v>800</v>
      </c>
      <c r="D15" s="251">
        <f>COUNTA(D10:D14)</f>
        <v>2</v>
      </c>
      <c r="E15" s="242">
        <f>SUM(E10:E14)</f>
        <v>10</v>
      </c>
      <c r="F15" s="250"/>
      <c r="G15" s="113">
        <f>400*(COUNTA(G10:G14))</f>
        <v>0</v>
      </c>
      <c r="H15" s="251">
        <f>COUNTA(H10:H14)</f>
        <v>0</v>
      </c>
      <c r="I15" s="242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109">
        <f>SUM(M10:M14)</f>
        <v>0</v>
      </c>
      <c r="N15" s="250"/>
      <c r="O15" s="113">
        <f>400*(COUNTA(O10:O14))</f>
        <v>400</v>
      </c>
      <c r="P15" s="251">
        <f>COUNTA(P10:P14)</f>
        <v>1</v>
      </c>
      <c r="Q15" s="242">
        <f>SUM(Q10:Q14)</f>
        <v>5</v>
      </c>
      <c r="R15" s="250"/>
      <c r="S15" s="113">
        <f>400*(COUNTA(S10:S14))</f>
        <v>800</v>
      </c>
      <c r="T15" s="251">
        <f>COUNTA(T10:T14)</f>
        <v>2</v>
      </c>
      <c r="U15" s="109">
        <f>SUM(U10:U14)</f>
        <v>10</v>
      </c>
    </row>
    <row r="16" spans="1:21" ht="21.75" customHeight="1">
      <c r="A16" s="432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159</v>
      </c>
      <c r="C17" s="155">
        <v>132031</v>
      </c>
      <c r="D17" s="129" t="s">
        <v>128</v>
      </c>
      <c r="E17" s="109">
        <v>10</v>
      </c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 t="s">
        <v>210</v>
      </c>
      <c r="C18" s="155">
        <v>125314</v>
      </c>
      <c r="D18" s="129" t="s">
        <v>139</v>
      </c>
      <c r="E18" s="109">
        <v>10</v>
      </c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 t="s">
        <v>293</v>
      </c>
      <c r="C19" s="155">
        <v>135330</v>
      </c>
      <c r="D19" s="129" t="s">
        <v>128</v>
      </c>
      <c r="E19" s="109">
        <v>10</v>
      </c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5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5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2400</v>
      </c>
      <c r="D22" s="253">
        <f>COUNTA(D17:D21)</f>
        <v>3</v>
      </c>
      <c r="E22" s="109">
        <f>SUM(E17:E21)</f>
        <v>30</v>
      </c>
      <c r="F22" s="252"/>
      <c r="G22" s="113">
        <f>800*(COUNTA(G17:G21))</f>
        <v>0</v>
      </c>
      <c r="H22" s="253">
        <f>COUNTA(H17:H21)</f>
        <v>0</v>
      </c>
      <c r="I22" s="109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2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109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109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225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11.5</v>
      </c>
      <c r="S26" s="128"/>
      <c r="T26" s="127" t="s">
        <v>4</v>
      </c>
    </row>
    <row r="27" spans="1:21" ht="21.75" customHeight="1">
      <c r="A27" s="106" t="s">
        <v>32</v>
      </c>
      <c r="B27" s="130" t="s">
        <v>249</v>
      </c>
      <c r="C27" s="156">
        <v>260694</v>
      </c>
      <c r="D27" s="129" t="s">
        <v>128</v>
      </c>
      <c r="E27" s="109">
        <v>40</v>
      </c>
      <c r="F27" s="130" t="s">
        <v>281</v>
      </c>
      <c r="G27" s="156">
        <v>322826</v>
      </c>
      <c r="H27" s="110" t="s">
        <v>128</v>
      </c>
      <c r="I27" s="109">
        <v>40</v>
      </c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225</v>
      </c>
      <c r="C28" s="133">
        <v>1650</v>
      </c>
      <c r="D28" s="129" t="s">
        <v>128</v>
      </c>
      <c r="E28" s="109">
        <v>40</v>
      </c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 t="s">
        <v>278</v>
      </c>
      <c r="C29" s="133">
        <v>2450</v>
      </c>
      <c r="D29" s="130" t="s">
        <v>128</v>
      </c>
      <c r="E29" s="109">
        <v>50</v>
      </c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12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5600</v>
      </c>
      <c r="D31" s="253">
        <f>COUNTA(D27:D30)</f>
        <v>3</v>
      </c>
      <c r="E31" s="109">
        <f>SUM(E27:E30)</f>
        <v>130</v>
      </c>
      <c r="F31" s="109"/>
      <c r="G31" s="113">
        <f>SUM(G30+G29+G28+(IF(COUNTBLANK(G27),0,1500)))</f>
        <v>1500</v>
      </c>
      <c r="H31" s="253">
        <f>COUNTA(H27:H30)</f>
        <v>1</v>
      </c>
      <c r="I31" s="109">
        <f>SUM(I27:I30)</f>
        <v>40</v>
      </c>
      <c r="J31" s="129"/>
      <c r="K31" s="113">
        <f>SUM(K30+K29+K28+(IF(COUNTBLANK(K27),0,1500)))</f>
        <v>0</v>
      </c>
      <c r="L31" s="253">
        <f>COUNTA(L27:L30)</f>
        <v>0</v>
      </c>
      <c r="M31" s="10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sqref="A1:E5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149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168</v>
      </c>
      <c r="C10" s="155">
        <v>92876</v>
      </c>
      <c r="D10" s="129" t="s">
        <v>139</v>
      </c>
      <c r="E10" s="109">
        <v>5</v>
      </c>
      <c r="F10" s="130" t="s">
        <v>157</v>
      </c>
      <c r="G10" s="155">
        <v>100055</v>
      </c>
      <c r="H10" s="129" t="s">
        <v>128</v>
      </c>
      <c r="I10" s="109">
        <v>5</v>
      </c>
      <c r="J10" s="130" t="s">
        <v>171</v>
      </c>
      <c r="K10" s="156">
        <v>132086</v>
      </c>
      <c r="L10" s="129" t="s">
        <v>128</v>
      </c>
      <c r="M10" s="109">
        <v>5</v>
      </c>
      <c r="N10" s="130" t="s">
        <v>322</v>
      </c>
      <c r="O10" s="156">
        <v>151137</v>
      </c>
      <c r="P10" s="129" t="s">
        <v>139</v>
      </c>
      <c r="Q10" s="109">
        <v>5</v>
      </c>
      <c r="R10" s="130" t="s">
        <v>236</v>
      </c>
      <c r="S10" s="156">
        <v>122676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 t="s">
        <v>192</v>
      </c>
      <c r="C11" s="155">
        <v>92446</v>
      </c>
      <c r="D11" s="129" t="s">
        <v>139</v>
      </c>
      <c r="E11" s="109">
        <v>5</v>
      </c>
      <c r="F11" s="130" t="s">
        <v>192</v>
      </c>
      <c r="G11" s="155">
        <v>103153</v>
      </c>
      <c r="H11" s="129" t="s">
        <v>139</v>
      </c>
      <c r="I11" s="109">
        <v>5</v>
      </c>
      <c r="J11" s="130" t="s">
        <v>192</v>
      </c>
      <c r="K11" s="156">
        <v>132396</v>
      </c>
      <c r="L11" s="129" t="s">
        <v>139</v>
      </c>
      <c r="M11" s="109">
        <v>5</v>
      </c>
      <c r="N11" s="130" t="s">
        <v>294</v>
      </c>
      <c r="O11" s="156">
        <v>1215326</v>
      </c>
      <c r="P11" s="129" t="s">
        <v>128</v>
      </c>
      <c r="Q11" s="109">
        <v>5</v>
      </c>
      <c r="R11" s="130" t="s">
        <v>274</v>
      </c>
      <c r="S11" s="156">
        <v>123835</v>
      </c>
      <c r="T11" s="129" t="s">
        <v>128</v>
      </c>
      <c r="U11" s="109">
        <v>5</v>
      </c>
    </row>
    <row r="12" spans="1:21" ht="21.75" customHeight="1">
      <c r="A12" s="106" t="s">
        <v>27</v>
      </c>
      <c r="B12" s="130" t="s">
        <v>201</v>
      </c>
      <c r="C12" s="155">
        <v>85346</v>
      </c>
      <c r="D12" s="129" t="s">
        <v>128</v>
      </c>
      <c r="E12" s="109">
        <v>5</v>
      </c>
      <c r="F12" s="130" t="s">
        <v>206</v>
      </c>
      <c r="G12" s="155">
        <v>95063</v>
      </c>
      <c r="H12" s="129" t="s">
        <v>128</v>
      </c>
      <c r="I12" s="109">
        <v>5</v>
      </c>
      <c r="J12" s="130" t="s">
        <v>197</v>
      </c>
      <c r="K12" s="156">
        <v>132532</v>
      </c>
      <c r="L12" s="129" t="s">
        <v>139</v>
      </c>
      <c r="M12" s="109">
        <v>5</v>
      </c>
      <c r="N12" s="130" t="s">
        <v>306</v>
      </c>
      <c r="O12" s="156">
        <v>141699</v>
      </c>
      <c r="P12" s="129" t="s">
        <v>139</v>
      </c>
      <c r="Q12" s="109">
        <v>5</v>
      </c>
      <c r="R12" s="130" t="s">
        <v>290</v>
      </c>
      <c r="S12" s="156">
        <v>103806</v>
      </c>
      <c r="T12" s="129" t="s">
        <v>128</v>
      </c>
      <c r="U12" s="109">
        <v>5</v>
      </c>
    </row>
    <row r="13" spans="1:21" ht="21.75" customHeight="1">
      <c r="A13" s="106" t="s">
        <v>27</v>
      </c>
      <c r="B13" s="130" t="s">
        <v>207</v>
      </c>
      <c r="C13" s="155">
        <v>90804</v>
      </c>
      <c r="D13" s="129" t="s">
        <v>139</v>
      </c>
      <c r="E13" s="109">
        <v>5</v>
      </c>
      <c r="F13" s="130" t="s">
        <v>207</v>
      </c>
      <c r="G13" s="155">
        <v>110371</v>
      </c>
      <c r="H13" s="129" t="s">
        <v>139</v>
      </c>
      <c r="I13" s="109">
        <v>5</v>
      </c>
      <c r="J13" s="130" t="s">
        <v>208</v>
      </c>
      <c r="K13" s="156">
        <v>133339</v>
      </c>
      <c r="L13" s="129" t="s">
        <v>128</v>
      </c>
      <c r="M13" s="109">
        <v>5</v>
      </c>
      <c r="N13" s="130" t="s">
        <v>337</v>
      </c>
      <c r="O13" s="156">
        <v>125536</v>
      </c>
      <c r="P13" s="129" t="s">
        <v>128</v>
      </c>
      <c r="Q13" s="109">
        <v>5</v>
      </c>
      <c r="R13" s="130" t="s">
        <v>324</v>
      </c>
      <c r="S13" s="156">
        <v>111268</v>
      </c>
      <c r="T13" s="129" t="s">
        <v>139</v>
      </c>
      <c r="U13" s="109">
        <v>5</v>
      </c>
    </row>
    <row r="14" spans="1:21" ht="21.75" customHeight="1">
      <c r="A14" s="106" t="s">
        <v>27</v>
      </c>
      <c r="B14" s="130" t="s">
        <v>225</v>
      </c>
      <c r="C14" s="155">
        <v>93215</v>
      </c>
      <c r="D14" s="129" t="s">
        <v>139</v>
      </c>
      <c r="E14" s="109">
        <v>5</v>
      </c>
      <c r="F14" s="130" t="s">
        <v>225</v>
      </c>
      <c r="G14" s="155">
        <v>113331</v>
      </c>
      <c r="H14" s="129" t="s">
        <v>139</v>
      </c>
      <c r="I14" s="109">
        <v>5</v>
      </c>
      <c r="J14" s="130" t="s">
        <v>225</v>
      </c>
      <c r="K14" s="156">
        <v>122966</v>
      </c>
      <c r="L14" s="129" t="s">
        <v>139</v>
      </c>
      <c r="M14" s="109">
        <v>5</v>
      </c>
      <c r="N14" s="130" t="s">
        <v>361</v>
      </c>
      <c r="O14" s="156">
        <v>125815</v>
      </c>
      <c r="P14" s="129" t="s">
        <v>139</v>
      </c>
      <c r="Q14" s="109">
        <v>5</v>
      </c>
      <c r="R14" s="130" t="s">
        <v>350</v>
      </c>
      <c r="S14" s="156">
        <v>105034</v>
      </c>
      <c r="T14" s="129" t="s">
        <v>139</v>
      </c>
      <c r="U14" s="109">
        <v>5</v>
      </c>
    </row>
    <row r="15" spans="1:21" ht="21.75" customHeight="1">
      <c r="A15" s="111" t="s">
        <v>77</v>
      </c>
      <c r="B15" s="112"/>
      <c r="C15" s="113">
        <f>400*(COUNTA(C10:C14))</f>
        <v>2000</v>
      </c>
      <c r="D15" s="204">
        <f>COUNTA(D10:D14)</f>
        <v>5</v>
      </c>
      <c r="E15" s="109">
        <f>SUM(E10:E14)</f>
        <v>25</v>
      </c>
      <c r="F15" s="115"/>
      <c r="G15" s="113">
        <f>400*(COUNTA(G10:G14))</f>
        <v>2000</v>
      </c>
      <c r="H15" s="204">
        <f>COUNTA(H10:H14)</f>
        <v>5</v>
      </c>
      <c r="I15" s="109">
        <f>SUM(I10:I14)</f>
        <v>25</v>
      </c>
      <c r="J15" s="115"/>
      <c r="K15" s="113">
        <f>400*(COUNTA(K10:K14))</f>
        <v>2000</v>
      </c>
      <c r="L15" s="204">
        <f>COUNTA(L10:L14)</f>
        <v>5</v>
      </c>
      <c r="M15" s="109">
        <f>SUM(M10:M14)</f>
        <v>25</v>
      </c>
      <c r="N15" s="115"/>
      <c r="O15" s="113">
        <f>400*(COUNTA(O10:O14))</f>
        <v>2000</v>
      </c>
      <c r="P15" s="204">
        <f>COUNTA(P10:P14)</f>
        <v>5</v>
      </c>
      <c r="Q15" s="114">
        <f>SUM(Q10:Q14)</f>
        <v>25</v>
      </c>
      <c r="R15" s="115"/>
      <c r="S15" s="113">
        <f>400*(COUNTA(S10:S14))</f>
        <v>2000</v>
      </c>
      <c r="T15" s="204">
        <f>COUNTA(T10:T14)</f>
        <v>5</v>
      </c>
      <c r="U15" s="116">
        <f>SUM(U10:U14)</f>
        <v>25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193</v>
      </c>
      <c r="C17" s="155">
        <v>182686</v>
      </c>
      <c r="D17" s="129" t="s">
        <v>128</v>
      </c>
      <c r="E17" s="109">
        <v>10</v>
      </c>
      <c r="F17" s="130" t="s">
        <v>171</v>
      </c>
      <c r="G17" s="155">
        <v>213798</v>
      </c>
      <c r="H17" s="129" t="s">
        <v>128</v>
      </c>
      <c r="I17" s="109">
        <v>10</v>
      </c>
      <c r="J17" s="130" t="s">
        <v>189</v>
      </c>
      <c r="K17" s="155">
        <v>251367</v>
      </c>
      <c r="L17" s="129" t="s">
        <v>139</v>
      </c>
      <c r="M17" s="109">
        <v>10</v>
      </c>
      <c r="N17" s="130" t="s">
        <v>322</v>
      </c>
      <c r="O17" s="155">
        <v>291362</v>
      </c>
      <c r="P17" s="243" t="s">
        <v>139</v>
      </c>
      <c r="Q17" s="109">
        <v>10</v>
      </c>
      <c r="R17" s="130" t="s">
        <v>274</v>
      </c>
      <c r="S17" s="155">
        <v>230977</v>
      </c>
      <c r="T17" s="243" t="s">
        <v>128</v>
      </c>
      <c r="U17" s="109">
        <v>10</v>
      </c>
    </row>
    <row r="18" spans="1:21" ht="21.75" customHeight="1">
      <c r="A18" s="117" t="s">
        <v>28</v>
      </c>
      <c r="B18" s="130" t="s">
        <v>210</v>
      </c>
      <c r="C18" s="155">
        <v>183427</v>
      </c>
      <c r="D18" s="129" t="s">
        <v>128</v>
      </c>
      <c r="E18" s="109">
        <v>10</v>
      </c>
      <c r="F18" s="130" t="s">
        <v>183</v>
      </c>
      <c r="G18" s="155">
        <v>215841</v>
      </c>
      <c r="H18" s="129" t="s">
        <v>139</v>
      </c>
      <c r="I18" s="109">
        <v>10</v>
      </c>
      <c r="J18" s="130" t="s">
        <v>205</v>
      </c>
      <c r="K18" s="155">
        <v>253928</v>
      </c>
      <c r="L18" s="129" t="s">
        <v>128</v>
      </c>
      <c r="M18" s="109">
        <v>10</v>
      </c>
      <c r="N18" s="130" t="s">
        <v>294</v>
      </c>
      <c r="O18" s="155">
        <v>262267</v>
      </c>
      <c r="P18" s="129" t="s">
        <v>128</v>
      </c>
      <c r="Q18" s="109">
        <v>10</v>
      </c>
      <c r="R18" s="130" t="s">
        <v>290</v>
      </c>
      <c r="S18" s="155">
        <v>241262</v>
      </c>
      <c r="T18" s="129" t="s">
        <v>128</v>
      </c>
      <c r="U18" s="109">
        <v>10</v>
      </c>
    </row>
    <row r="19" spans="1:21" ht="21.75" customHeight="1">
      <c r="A19" s="117" t="s">
        <v>28</v>
      </c>
      <c r="B19" s="130" t="s">
        <v>245</v>
      </c>
      <c r="C19" s="155">
        <v>191493</v>
      </c>
      <c r="D19" s="129" t="s">
        <v>139</v>
      </c>
      <c r="E19" s="109">
        <v>10</v>
      </c>
      <c r="F19" s="130" t="s">
        <v>204</v>
      </c>
      <c r="G19" s="155">
        <v>203928</v>
      </c>
      <c r="H19" s="129" t="s">
        <v>128</v>
      </c>
      <c r="I19" s="109">
        <v>10</v>
      </c>
      <c r="J19" s="130" t="s">
        <v>209</v>
      </c>
      <c r="K19" s="155">
        <v>261143</v>
      </c>
      <c r="L19" s="129" t="s">
        <v>128</v>
      </c>
      <c r="M19" s="109">
        <v>10</v>
      </c>
      <c r="N19" s="130" t="s">
        <v>306</v>
      </c>
      <c r="O19" s="155">
        <v>263811</v>
      </c>
      <c r="P19" s="129" t="s">
        <v>139</v>
      </c>
      <c r="Q19" s="109">
        <v>10</v>
      </c>
      <c r="R19" s="130" t="s">
        <v>324</v>
      </c>
      <c r="S19" s="155">
        <v>213941</v>
      </c>
      <c r="T19" s="129" t="s">
        <v>128</v>
      </c>
      <c r="U19" s="109">
        <v>10</v>
      </c>
    </row>
    <row r="20" spans="1:21" ht="21.75" customHeight="1">
      <c r="A20" s="117" t="s">
        <v>28</v>
      </c>
      <c r="B20" s="130" t="s">
        <v>274</v>
      </c>
      <c r="C20" s="155">
        <v>184163</v>
      </c>
      <c r="D20" s="129" t="s">
        <v>139</v>
      </c>
      <c r="E20" s="109">
        <v>10</v>
      </c>
      <c r="F20" s="130" t="s">
        <v>208</v>
      </c>
      <c r="G20" s="155">
        <v>204639</v>
      </c>
      <c r="H20" s="129" t="s">
        <v>128</v>
      </c>
      <c r="I20" s="109">
        <v>10</v>
      </c>
      <c r="J20" s="130" t="s">
        <v>245</v>
      </c>
      <c r="K20" s="155">
        <v>262546</v>
      </c>
      <c r="L20" s="129" t="s">
        <v>128</v>
      </c>
      <c r="M20" s="109">
        <v>10</v>
      </c>
      <c r="N20" s="130" t="s">
        <v>354</v>
      </c>
      <c r="O20" s="155">
        <v>265097</v>
      </c>
      <c r="P20" s="129" t="s">
        <v>139</v>
      </c>
      <c r="Q20" s="109">
        <v>10</v>
      </c>
      <c r="R20" s="130" t="s">
        <v>337</v>
      </c>
      <c r="S20" s="155">
        <v>231304</v>
      </c>
      <c r="T20" s="129" t="s">
        <v>139</v>
      </c>
      <c r="U20" s="109">
        <v>10</v>
      </c>
    </row>
    <row r="21" spans="1:21" ht="21.75" customHeight="1">
      <c r="A21" s="117" t="s">
        <v>28</v>
      </c>
      <c r="B21" s="130" t="s">
        <v>323</v>
      </c>
      <c r="C21" s="155">
        <v>185453</v>
      </c>
      <c r="D21" s="129" t="s">
        <v>139</v>
      </c>
      <c r="E21" s="109">
        <v>10</v>
      </c>
      <c r="F21" s="130" t="s">
        <v>236</v>
      </c>
      <c r="G21" s="155">
        <v>212676</v>
      </c>
      <c r="H21" s="129" t="s">
        <v>128</v>
      </c>
      <c r="I21" s="109">
        <v>10</v>
      </c>
      <c r="J21" s="130" t="s">
        <v>274</v>
      </c>
      <c r="K21" s="155">
        <v>280153</v>
      </c>
      <c r="L21" s="129" t="s">
        <v>139</v>
      </c>
      <c r="M21" s="109">
        <v>10</v>
      </c>
      <c r="N21" s="130" t="s">
        <v>360</v>
      </c>
      <c r="O21" s="155">
        <v>264294</v>
      </c>
      <c r="P21" s="129" t="s">
        <v>128</v>
      </c>
      <c r="Q21" s="109">
        <v>10</v>
      </c>
      <c r="R21" s="130" t="s">
        <v>361</v>
      </c>
      <c r="S21" s="155">
        <v>234659</v>
      </c>
      <c r="T21" s="129" t="s">
        <v>139</v>
      </c>
      <c r="U21" s="109">
        <v>10</v>
      </c>
    </row>
    <row r="22" spans="1:21" ht="21.75" customHeight="1">
      <c r="A22" s="111" t="s">
        <v>77</v>
      </c>
      <c r="B22" s="119"/>
      <c r="C22" s="113">
        <f>800*(COUNTA(C17:C21))</f>
        <v>4000</v>
      </c>
      <c r="D22" s="205">
        <f>COUNTA(D17:D21)</f>
        <v>5</v>
      </c>
      <c r="E22" s="109">
        <f>SUM(E17:E21)</f>
        <v>50</v>
      </c>
      <c r="F22" s="119"/>
      <c r="G22" s="113">
        <f>800*(COUNTA(G17:G21))</f>
        <v>4000</v>
      </c>
      <c r="H22" s="205">
        <f>COUNTA(H17:H21)</f>
        <v>5</v>
      </c>
      <c r="I22" s="109">
        <f>SUM(I17:I21)</f>
        <v>50</v>
      </c>
      <c r="J22" s="119"/>
      <c r="K22" s="113">
        <f>800*(COUNTA(K17:K21))</f>
        <v>4000</v>
      </c>
      <c r="L22" s="205">
        <f>COUNTA(L17:L21)</f>
        <v>5</v>
      </c>
      <c r="M22" s="109">
        <f>SUM(M17:M21)</f>
        <v>50</v>
      </c>
      <c r="N22" s="119"/>
      <c r="O22" s="113">
        <f>800*(COUNTA(O17:O21))</f>
        <v>4000</v>
      </c>
      <c r="P22" s="205">
        <f>COUNTA(P17:P21)</f>
        <v>5</v>
      </c>
      <c r="Q22" s="116">
        <f>SUM(Q17:Q21)</f>
        <v>50</v>
      </c>
      <c r="R22" s="119"/>
      <c r="S22" s="113">
        <f>800*(COUNTA(S17:S21))</f>
        <v>4000</v>
      </c>
      <c r="T22" s="205">
        <f>COUNTA(T17:T21)</f>
        <v>5</v>
      </c>
      <c r="U22" s="116">
        <f>SUM(U17:U21)</f>
        <v>50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1005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49</v>
      </c>
      <c r="S26" s="128"/>
      <c r="T26" s="127" t="s">
        <v>4</v>
      </c>
    </row>
    <row r="27" spans="1:21" ht="21.75" customHeight="1">
      <c r="A27" s="106" t="s">
        <v>32</v>
      </c>
      <c r="B27" s="130" t="s">
        <v>213</v>
      </c>
      <c r="C27" s="156">
        <v>373786</v>
      </c>
      <c r="D27" s="129" t="s">
        <v>139</v>
      </c>
      <c r="E27" s="109">
        <v>40</v>
      </c>
      <c r="F27" s="130" t="s">
        <v>212</v>
      </c>
      <c r="G27" s="156">
        <v>405084</v>
      </c>
      <c r="H27" s="110" t="s">
        <v>139</v>
      </c>
      <c r="I27" s="109">
        <v>40</v>
      </c>
      <c r="J27" s="130" t="s">
        <v>272</v>
      </c>
      <c r="K27" s="156">
        <v>490621</v>
      </c>
      <c r="L27" s="130" t="s">
        <v>128</v>
      </c>
      <c r="M27" s="109">
        <v>40</v>
      </c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211</v>
      </c>
      <c r="C28" s="133">
        <v>1250</v>
      </c>
      <c r="D28" s="129" t="s">
        <v>128</v>
      </c>
      <c r="E28" s="109">
        <v>40</v>
      </c>
      <c r="F28" s="130" t="s">
        <v>194</v>
      </c>
      <c r="G28" s="133">
        <v>1125</v>
      </c>
      <c r="H28" s="133" t="s">
        <v>139</v>
      </c>
      <c r="I28" s="109">
        <v>40</v>
      </c>
      <c r="J28" s="130" t="s">
        <v>198</v>
      </c>
      <c r="K28" s="133">
        <v>900</v>
      </c>
      <c r="L28" s="130" t="s">
        <v>139</v>
      </c>
      <c r="M28" s="109">
        <v>40</v>
      </c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 t="s">
        <v>246</v>
      </c>
      <c r="C29" s="133">
        <v>1825</v>
      </c>
      <c r="D29" s="130" t="s">
        <v>139</v>
      </c>
      <c r="E29" s="109">
        <v>50</v>
      </c>
      <c r="F29" s="130" t="s">
        <v>238</v>
      </c>
      <c r="G29" s="133">
        <v>1700</v>
      </c>
      <c r="H29" s="133" t="s">
        <v>128</v>
      </c>
      <c r="I29" s="109">
        <v>50</v>
      </c>
      <c r="J29" s="130" t="s">
        <v>240</v>
      </c>
      <c r="K29" s="133">
        <v>1300</v>
      </c>
      <c r="L29" s="130" t="s">
        <v>139</v>
      </c>
      <c r="M29" s="109">
        <v>50</v>
      </c>
      <c r="N29" s="134"/>
      <c r="P29" s="206">
        <f>SUM(D15+H15+L15+P15+T15+D22+H22+L22+P22+T22+D31+H31+L31)</f>
        <v>62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 t="s">
        <v>247</v>
      </c>
      <c r="C30" s="133">
        <v>2400</v>
      </c>
      <c r="D30" s="130" t="s">
        <v>139</v>
      </c>
      <c r="E30" s="109">
        <v>80</v>
      </c>
      <c r="F30" s="130" t="s">
        <v>249</v>
      </c>
      <c r="G30" s="133">
        <v>2275</v>
      </c>
      <c r="H30" s="133" t="s">
        <v>128</v>
      </c>
      <c r="I30" s="109">
        <v>80</v>
      </c>
      <c r="J30" s="130" t="s">
        <v>275</v>
      </c>
      <c r="K30" s="133">
        <v>1725</v>
      </c>
      <c r="L30" s="130" t="s">
        <v>139</v>
      </c>
      <c r="M30" s="109">
        <v>80</v>
      </c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07"/>
      <c r="C31" s="113">
        <f>SUM(C30+C29+C28+(IF(COUNTBLANK(C27),0,1500)))</f>
        <v>6975</v>
      </c>
      <c r="D31" s="205">
        <f>COUNTA(D27:D30)</f>
        <v>4</v>
      </c>
      <c r="E31" s="137">
        <f>SUM(E27:E30)</f>
        <v>210</v>
      </c>
      <c r="F31" s="109"/>
      <c r="G31" s="113">
        <f>SUM(G30+G29+G28+(IF(COUNTBLANK(G27),0,1500)))</f>
        <v>6600</v>
      </c>
      <c r="H31" s="205">
        <f>COUNTA(H27:H30)</f>
        <v>4</v>
      </c>
      <c r="I31" s="109">
        <f>SUM(I26:I30)</f>
        <v>210</v>
      </c>
      <c r="J31" s="129"/>
      <c r="K31" s="113">
        <f>SUM(K30+K29+K28+(IF(COUNTBLANK(K27),0,1500)))</f>
        <v>5425</v>
      </c>
      <c r="L31" s="205">
        <f>COUNTA(L27:L30)</f>
        <v>4</v>
      </c>
      <c r="M31" s="137">
        <f>SUM(M27:M30)</f>
        <v>210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360" verticalDpi="36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zoomScaleNormal="100" workbookViewId="0">
      <selection activeCell="K17" sqref="K17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267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250</v>
      </c>
      <c r="C10" s="155">
        <v>60400</v>
      </c>
      <c r="D10" s="129" t="s">
        <v>128</v>
      </c>
      <c r="E10" s="109">
        <v>5</v>
      </c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 t="s">
        <v>300</v>
      </c>
      <c r="S10" s="160">
        <v>72608</v>
      </c>
      <c r="T10" s="129" t="s">
        <v>301</v>
      </c>
      <c r="U10" s="109">
        <v>5</v>
      </c>
    </row>
    <row r="11" spans="1:21" ht="21.75" customHeight="1">
      <c r="A11" s="106" t="s">
        <v>27</v>
      </c>
      <c r="B11" s="130" t="s">
        <v>280</v>
      </c>
      <c r="C11" s="155">
        <v>60603</v>
      </c>
      <c r="D11" s="129" t="s">
        <v>128</v>
      </c>
      <c r="E11" s="109">
        <v>5</v>
      </c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 t="s">
        <v>311</v>
      </c>
      <c r="C12" s="155">
        <v>55805</v>
      </c>
      <c r="D12" s="129" t="s">
        <v>128</v>
      </c>
      <c r="E12" s="109">
        <v>5</v>
      </c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1200</v>
      </c>
      <c r="D15" s="251">
        <f>COUNTA(D10:D14)</f>
        <v>3</v>
      </c>
      <c r="E15" s="242">
        <f>SUM(E10:E14)</f>
        <v>15</v>
      </c>
      <c r="F15" s="250"/>
      <c r="G15" s="113">
        <f>400*(COUNTA(G10:G14))</f>
        <v>0</v>
      </c>
      <c r="H15" s="251">
        <f>COUNTA(H10:H14)</f>
        <v>0</v>
      </c>
      <c r="I15" s="257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257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400</v>
      </c>
      <c r="T15" s="251">
        <f>COUNTA(T10:T14)</f>
        <v>1</v>
      </c>
      <c r="U15" s="258">
        <f>SUM(U10:U14)</f>
        <v>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 t="s">
        <v>300</v>
      </c>
      <c r="K17" s="155">
        <v>154261</v>
      </c>
      <c r="L17" s="129" t="s">
        <v>301</v>
      </c>
      <c r="M17" s="109">
        <v>10</v>
      </c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800</v>
      </c>
      <c r="L22" s="253">
        <f>COUNTA(L17:L21)</f>
        <v>1</v>
      </c>
      <c r="M22" s="258">
        <f>SUM(M17:M21)</f>
        <v>10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70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3.9</v>
      </c>
      <c r="S26" s="128"/>
      <c r="T26" s="127" t="s">
        <v>4</v>
      </c>
    </row>
    <row r="27" spans="1:21" ht="21.75" customHeight="1">
      <c r="A27" s="106" t="s">
        <v>32</v>
      </c>
      <c r="B27" s="130" t="s">
        <v>300</v>
      </c>
      <c r="C27" s="156">
        <v>253348</v>
      </c>
      <c r="D27" s="129" t="s">
        <v>301</v>
      </c>
      <c r="E27" s="109">
        <v>40</v>
      </c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6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1500</v>
      </c>
      <c r="D31" s="253">
        <f>COUNTA(D27:D30)</f>
        <v>1</v>
      </c>
      <c r="E31" s="259">
        <f>SUM(E27:E30)</f>
        <v>40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zoomScaleNormal="100" workbookViewId="0">
      <selection activeCell="N17" sqref="N17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75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156</v>
      </c>
      <c r="C10" s="156">
        <v>82281</v>
      </c>
      <c r="D10" s="129" t="s">
        <v>128</v>
      </c>
      <c r="E10" s="109">
        <v>3</v>
      </c>
      <c r="F10" s="130" t="s">
        <v>156</v>
      </c>
      <c r="G10" s="156">
        <v>75694</v>
      </c>
      <c r="H10" s="129" t="s">
        <v>128</v>
      </c>
      <c r="I10" s="109">
        <v>5</v>
      </c>
      <c r="J10" s="130" t="s">
        <v>156</v>
      </c>
      <c r="K10" s="156">
        <v>83488</v>
      </c>
      <c r="L10" s="129" t="s">
        <v>128</v>
      </c>
      <c r="M10" s="109">
        <v>5</v>
      </c>
      <c r="N10" s="130"/>
      <c r="O10" s="156"/>
      <c r="P10" s="129"/>
      <c r="Q10" s="109"/>
      <c r="R10" s="130"/>
      <c r="S10" s="156"/>
      <c r="T10" s="129"/>
      <c r="U10" s="109"/>
    </row>
    <row r="11" spans="1:21" ht="21.75" customHeight="1">
      <c r="A11" s="106" t="s">
        <v>27</v>
      </c>
      <c r="B11" s="130" t="s">
        <v>226</v>
      </c>
      <c r="C11" s="155">
        <v>82636</v>
      </c>
      <c r="D11" s="129" t="s">
        <v>128</v>
      </c>
      <c r="E11" s="109">
        <v>3</v>
      </c>
      <c r="F11" s="130" t="s">
        <v>226</v>
      </c>
      <c r="G11" s="155">
        <v>75634</v>
      </c>
      <c r="H11" s="129" t="s">
        <v>128</v>
      </c>
      <c r="I11" s="109">
        <v>5</v>
      </c>
      <c r="J11" s="130" t="s">
        <v>227</v>
      </c>
      <c r="K11" s="155">
        <v>83316</v>
      </c>
      <c r="L11" s="129" t="s">
        <v>128</v>
      </c>
      <c r="M11" s="109">
        <v>5</v>
      </c>
      <c r="N11" s="130"/>
      <c r="O11" s="156"/>
      <c r="P11" s="129"/>
      <c r="Q11" s="109"/>
      <c r="R11" s="130"/>
      <c r="S11" s="156"/>
      <c r="T11" s="129"/>
      <c r="U11" s="109"/>
    </row>
    <row r="12" spans="1:21" ht="21.75" customHeight="1">
      <c r="A12" s="106" t="s">
        <v>27</v>
      </c>
      <c r="B12" s="130"/>
      <c r="C12" s="155"/>
      <c r="D12" s="129"/>
      <c r="E12" s="109"/>
      <c r="F12" s="130" t="s">
        <v>250</v>
      </c>
      <c r="G12" s="155">
        <v>75442</v>
      </c>
      <c r="H12" s="129" t="s">
        <v>128</v>
      </c>
      <c r="I12" s="109">
        <v>5</v>
      </c>
      <c r="J12" s="130"/>
      <c r="K12" s="156"/>
      <c r="L12" s="129"/>
      <c r="M12" s="109"/>
      <c r="N12" s="130"/>
      <c r="O12" s="156"/>
      <c r="P12" s="129"/>
      <c r="Q12" s="109"/>
      <c r="R12" s="130"/>
      <c r="S12" s="156"/>
      <c r="T12" s="129"/>
      <c r="U12" s="109"/>
    </row>
    <row r="13" spans="1:21" ht="21.75" customHeight="1">
      <c r="A13" s="106" t="s">
        <v>27</v>
      </c>
      <c r="B13" s="130"/>
      <c r="C13" s="155"/>
      <c r="D13" s="129"/>
      <c r="E13" s="109"/>
      <c r="F13" s="130" t="s">
        <v>280</v>
      </c>
      <c r="G13" s="155">
        <v>80918</v>
      </c>
      <c r="H13" s="129" t="s">
        <v>128</v>
      </c>
      <c r="I13" s="109">
        <v>5</v>
      </c>
      <c r="J13" s="130"/>
      <c r="K13" s="156"/>
      <c r="L13" s="129"/>
      <c r="M13" s="109"/>
      <c r="N13" s="130"/>
      <c r="O13" s="156"/>
      <c r="P13" s="129"/>
      <c r="Q13" s="109"/>
      <c r="R13" s="130"/>
      <c r="S13" s="156"/>
      <c r="T13" s="129"/>
      <c r="U13" s="109"/>
    </row>
    <row r="14" spans="1:21" ht="21.75" customHeight="1">
      <c r="A14" s="106" t="s">
        <v>27</v>
      </c>
      <c r="B14" s="130"/>
      <c r="C14" s="155"/>
      <c r="D14" s="129"/>
      <c r="E14" s="109"/>
      <c r="F14" s="130"/>
      <c r="G14" s="155"/>
      <c r="H14" s="129"/>
      <c r="I14" s="109"/>
      <c r="J14" s="130"/>
      <c r="K14" s="156"/>
      <c r="L14" s="129"/>
      <c r="M14" s="109"/>
      <c r="N14" s="130"/>
      <c r="O14" s="156"/>
      <c r="P14" s="129"/>
      <c r="Q14" s="109"/>
      <c r="R14" s="130"/>
      <c r="S14" s="156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800</v>
      </c>
      <c r="D15" s="251">
        <f>COUNTA(D10:D14)</f>
        <v>2</v>
      </c>
      <c r="E15" s="242">
        <f>SUM(E10:E14)</f>
        <v>6</v>
      </c>
      <c r="F15" s="250"/>
      <c r="G15" s="113">
        <f>400*(COUNTA(G10:G14))</f>
        <v>1600</v>
      </c>
      <c r="H15" s="251">
        <f>COUNTA(H10:H14)</f>
        <v>4</v>
      </c>
      <c r="I15" s="242">
        <f>SUM(I10:I14)</f>
        <v>20</v>
      </c>
      <c r="J15" s="250"/>
      <c r="K15" s="113">
        <f>400*(COUNTA(K10:K14))</f>
        <v>800</v>
      </c>
      <c r="L15" s="251">
        <f>COUNTA(L10:L14)</f>
        <v>2</v>
      </c>
      <c r="M15" s="242">
        <f>SUM(M10:M14)</f>
        <v>10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5"/>
      <c r="D17" s="129"/>
      <c r="E17" s="109"/>
      <c r="F17" s="130" t="s">
        <v>290</v>
      </c>
      <c r="G17" s="155">
        <v>160881</v>
      </c>
      <c r="H17" s="129" t="s">
        <v>128</v>
      </c>
      <c r="I17" s="109">
        <v>10</v>
      </c>
      <c r="J17" s="130" t="s">
        <v>387</v>
      </c>
      <c r="K17" s="155">
        <v>173795</v>
      </c>
      <c r="L17" s="129" t="s">
        <v>128</v>
      </c>
      <c r="M17" s="109">
        <v>10</v>
      </c>
      <c r="N17" s="130"/>
      <c r="O17" s="155"/>
      <c r="P17" s="243"/>
      <c r="Q17" s="109"/>
      <c r="R17" s="130"/>
      <c r="S17" s="155"/>
      <c r="T17" s="243"/>
      <c r="U17" s="109"/>
    </row>
    <row r="18" spans="1:21" ht="21.75" customHeight="1">
      <c r="A18" s="117" t="s">
        <v>28</v>
      </c>
      <c r="B18" s="130"/>
      <c r="C18" s="155"/>
      <c r="D18" s="129"/>
      <c r="E18" s="109"/>
      <c r="F18" s="130" t="s">
        <v>387</v>
      </c>
      <c r="G18" s="155">
        <v>160820</v>
      </c>
      <c r="H18" s="129" t="s">
        <v>128</v>
      </c>
      <c r="I18" s="109">
        <v>10</v>
      </c>
      <c r="J18" s="130"/>
      <c r="K18" s="155"/>
      <c r="L18" s="129"/>
      <c r="M18" s="109"/>
      <c r="N18" s="130"/>
      <c r="O18" s="155"/>
      <c r="P18" s="129"/>
      <c r="Q18" s="109"/>
      <c r="R18" s="130"/>
      <c r="S18" s="155"/>
      <c r="T18" s="129"/>
      <c r="U18" s="109"/>
    </row>
    <row r="19" spans="1:21" ht="21.75" customHeight="1">
      <c r="A19" s="117" t="s">
        <v>28</v>
      </c>
      <c r="B19" s="130"/>
      <c r="C19" s="155"/>
      <c r="D19" s="129"/>
      <c r="E19" s="109"/>
      <c r="F19" s="130"/>
      <c r="G19" s="155"/>
      <c r="H19" s="129"/>
      <c r="I19" s="109"/>
      <c r="J19" s="130"/>
      <c r="K19" s="155"/>
      <c r="L19" s="129"/>
      <c r="M19" s="109"/>
      <c r="N19" s="130"/>
      <c r="O19" s="155"/>
      <c r="P19" s="129"/>
      <c r="Q19" s="109"/>
      <c r="R19" s="130"/>
      <c r="S19" s="155"/>
      <c r="T19" s="129"/>
      <c r="U19" s="109"/>
    </row>
    <row r="20" spans="1:21" ht="21.75" customHeight="1">
      <c r="A20" s="117" t="s">
        <v>28</v>
      </c>
      <c r="B20" s="130"/>
      <c r="C20" s="155"/>
      <c r="D20" s="129"/>
      <c r="E20" s="109"/>
      <c r="F20" s="130"/>
      <c r="G20" s="155"/>
      <c r="H20" s="129"/>
      <c r="I20" s="109"/>
      <c r="J20" s="130"/>
      <c r="K20" s="155"/>
      <c r="L20" s="129"/>
      <c r="M20" s="109"/>
      <c r="N20" s="130"/>
      <c r="O20" s="155"/>
      <c r="P20" s="129"/>
      <c r="Q20" s="109"/>
      <c r="R20" s="130"/>
      <c r="S20" s="155"/>
      <c r="T20" s="129"/>
      <c r="U20" s="109"/>
    </row>
    <row r="21" spans="1:21" ht="21.75" customHeight="1">
      <c r="A21" s="117" t="s">
        <v>28</v>
      </c>
      <c r="B21" s="130"/>
      <c r="C21" s="155"/>
      <c r="D21" s="129"/>
      <c r="E21" s="109"/>
      <c r="F21" s="130"/>
      <c r="G21" s="155"/>
      <c r="H21" s="129"/>
      <c r="I21" s="109"/>
      <c r="J21" s="130"/>
      <c r="K21" s="155"/>
      <c r="L21" s="129"/>
      <c r="M21" s="109"/>
      <c r="N21" s="130"/>
      <c r="O21" s="155"/>
      <c r="P21" s="129"/>
      <c r="Q21" s="109"/>
      <c r="R21" s="130"/>
      <c r="S21" s="155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1600</v>
      </c>
      <c r="H22" s="253">
        <f>COUNTA(H17:H21)</f>
        <v>2</v>
      </c>
      <c r="I22" s="109">
        <f>SUM(I17:I21)</f>
        <v>20</v>
      </c>
      <c r="J22" s="252"/>
      <c r="K22" s="113">
        <f>800*(COUNTA(K17:K21))</f>
        <v>800</v>
      </c>
      <c r="L22" s="253">
        <f>COUNTA(L17:L21)</f>
        <v>1</v>
      </c>
      <c r="M22" s="258">
        <f>SUM(M17:M21)</f>
        <v>10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276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13.65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56"/>
      <c r="D27" s="129"/>
      <c r="E27" s="109"/>
      <c r="F27" s="130" t="s">
        <v>157</v>
      </c>
      <c r="G27" s="156">
        <v>303014</v>
      </c>
      <c r="H27" s="110" t="s">
        <v>128</v>
      </c>
      <c r="I27" s="109">
        <v>40</v>
      </c>
      <c r="J27" s="130"/>
      <c r="K27" s="156"/>
      <c r="L27" s="130"/>
      <c r="M27" s="109"/>
      <c r="N27" s="131"/>
      <c r="O27" s="414"/>
      <c r="P27" s="414"/>
      <c r="Q27" s="414"/>
      <c r="R27" s="128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 t="s">
        <v>158</v>
      </c>
      <c r="G28" s="133">
        <v>1500</v>
      </c>
      <c r="H28" s="133" t="s">
        <v>128</v>
      </c>
      <c r="I28" s="109">
        <v>40</v>
      </c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 t="s">
        <v>347</v>
      </c>
      <c r="G29" s="133">
        <v>2150</v>
      </c>
      <c r="H29" s="133" t="s">
        <v>128</v>
      </c>
      <c r="I29" s="109">
        <v>50</v>
      </c>
      <c r="J29" s="130"/>
      <c r="K29" s="133"/>
      <c r="L29" s="130"/>
      <c r="M29" s="109"/>
      <c r="N29" s="134"/>
      <c r="P29" s="206">
        <f>SUM(D15+H15+L15+P15+T15+D22+H22+L22+P22+T22+D31+H31+L31)</f>
        <v>15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 t="s">
        <v>144</v>
      </c>
      <c r="G30" s="133">
        <v>2900</v>
      </c>
      <c r="H30" s="133" t="s">
        <v>128</v>
      </c>
      <c r="I30" s="109">
        <v>80</v>
      </c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8050</v>
      </c>
      <c r="H31" s="253">
        <f>COUNTA(H27:H30)</f>
        <v>4</v>
      </c>
      <c r="I31" s="109">
        <f>SUM(I27:I30)</f>
        <v>210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7" orientation="landscape" horizontalDpi="360" verticalDpi="36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I29" sqref="I29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 t="s">
        <v>4</v>
      </c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156</v>
      </c>
      <c r="C10" s="155">
        <v>92598</v>
      </c>
      <c r="D10" s="129" t="s">
        <v>128</v>
      </c>
      <c r="E10" s="109">
        <v>3</v>
      </c>
      <c r="F10" s="130" t="s">
        <v>156</v>
      </c>
      <c r="G10" s="155">
        <v>95833</v>
      </c>
      <c r="H10" s="129" t="s">
        <v>128</v>
      </c>
      <c r="I10" s="109">
        <v>5</v>
      </c>
      <c r="J10" s="130" t="s">
        <v>156</v>
      </c>
      <c r="K10" s="156">
        <v>102093</v>
      </c>
      <c r="L10" s="129" t="s">
        <v>128</v>
      </c>
      <c r="M10" s="109">
        <v>5</v>
      </c>
      <c r="N10" s="130"/>
      <c r="O10" s="156"/>
      <c r="P10" s="129"/>
      <c r="Q10" s="109"/>
      <c r="R10" s="130" t="s">
        <v>157</v>
      </c>
      <c r="S10" s="156">
        <v>112626</v>
      </c>
      <c r="T10" s="129" t="s">
        <v>128</v>
      </c>
      <c r="U10" s="109">
        <v>3</v>
      </c>
    </row>
    <row r="11" spans="1:21" ht="21.75" customHeight="1">
      <c r="A11" s="106" t="s">
        <v>27</v>
      </c>
      <c r="B11" s="130" t="s">
        <v>236</v>
      </c>
      <c r="C11" s="155">
        <v>92845</v>
      </c>
      <c r="D11" s="129" t="s">
        <v>128</v>
      </c>
      <c r="E11" s="109">
        <v>3</v>
      </c>
      <c r="F11" s="130" t="s">
        <v>225</v>
      </c>
      <c r="G11" s="155">
        <v>100365</v>
      </c>
      <c r="H11" s="129" t="s">
        <v>128</v>
      </c>
      <c r="I11" s="109">
        <v>5</v>
      </c>
      <c r="J11" s="130" t="s">
        <v>236</v>
      </c>
      <c r="K11" s="156">
        <v>104125</v>
      </c>
      <c r="L11" s="129" t="s">
        <v>128</v>
      </c>
      <c r="M11" s="109">
        <v>5</v>
      </c>
      <c r="N11" s="130"/>
      <c r="O11" s="156"/>
      <c r="P11" s="129"/>
      <c r="Q11" s="109"/>
      <c r="R11" s="130" t="s">
        <v>238</v>
      </c>
      <c r="S11" s="156">
        <v>112966</v>
      </c>
      <c r="T11" s="129" t="s">
        <v>128</v>
      </c>
      <c r="U11" s="109">
        <v>3</v>
      </c>
    </row>
    <row r="12" spans="1:21" ht="21.75" customHeight="1">
      <c r="A12" s="106" t="s">
        <v>27</v>
      </c>
      <c r="B12" s="130" t="s">
        <v>360</v>
      </c>
      <c r="C12" s="155">
        <v>83489</v>
      </c>
      <c r="D12" s="129" t="s">
        <v>128</v>
      </c>
      <c r="E12" s="109">
        <v>5</v>
      </c>
      <c r="F12" s="130" t="s">
        <v>335</v>
      </c>
      <c r="G12" s="155">
        <v>92490</v>
      </c>
      <c r="H12" s="129" t="s">
        <v>128</v>
      </c>
      <c r="I12" s="109">
        <v>5</v>
      </c>
      <c r="J12" s="130" t="s">
        <v>335</v>
      </c>
      <c r="K12" s="156">
        <v>94644</v>
      </c>
      <c r="L12" s="129" t="s">
        <v>128</v>
      </c>
      <c r="M12" s="109">
        <v>5</v>
      </c>
      <c r="N12" s="130"/>
      <c r="O12" s="156"/>
      <c r="P12" s="129"/>
      <c r="Q12" s="109"/>
      <c r="R12" s="130"/>
      <c r="S12" s="156"/>
      <c r="T12" s="129"/>
      <c r="U12" s="109"/>
    </row>
    <row r="13" spans="1:21" ht="21.75" customHeight="1">
      <c r="A13" s="106" t="s">
        <v>27</v>
      </c>
      <c r="B13" s="130" t="s">
        <v>371</v>
      </c>
      <c r="C13" s="155">
        <v>91545</v>
      </c>
      <c r="D13" s="129" t="s">
        <v>128</v>
      </c>
      <c r="E13" s="109">
        <v>3</v>
      </c>
      <c r="F13" s="130" t="s">
        <v>360</v>
      </c>
      <c r="G13" s="155">
        <v>100653</v>
      </c>
      <c r="H13" s="129" t="s">
        <v>128</v>
      </c>
      <c r="I13" s="109">
        <v>5</v>
      </c>
      <c r="J13" s="130" t="s">
        <v>360</v>
      </c>
      <c r="K13" s="155">
        <v>101305</v>
      </c>
      <c r="L13" s="129" t="s">
        <v>128</v>
      </c>
      <c r="M13" s="109">
        <v>5</v>
      </c>
      <c r="N13" s="130"/>
      <c r="O13" s="156"/>
      <c r="P13" s="129"/>
      <c r="Q13" s="109"/>
      <c r="R13" s="130"/>
      <c r="S13" s="156"/>
      <c r="T13" s="129"/>
      <c r="U13" s="109"/>
    </row>
    <row r="14" spans="1:21" ht="21.75" customHeight="1">
      <c r="A14" s="106" t="s">
        <v>27</v>
      </c>
      <c r="B14" s="130"/>
      <c r="C14" s="155"/>
      <c r="D14" s="129"/>
      <c r="E14" s="109"/>
      <c r="F14" s="130" t="s">
        <v>369</v>
      </c>
      <c r="G14" s="155">
        <v>100585</v>
      </c>
      <c r="H14" s="129" t="s">
        <v>128</v>
      </c>
      <c r="I14" s="109">
        <v>5</v>
      </c>
      <c r="J14" s="130" t="s">
        <v>369</v>
      </c>
      <c r="K14" s="155">
        <v>95251</v>
      </c>
      <c r="L14" s="129" t="s">
        <v>128</v>
      </c>
      <c r="M14" s="109">
        <v>5</v>
      </c>
      <c r="N14" s="130"/>
      <c r="O14" s="156"/>
      <c r="P14" s="129"/>
      <c r="Q14" s="109"/>
      <c r="R14" s="130"/>
      <c r="S14" s="156"/>
      <c r="T14" s="129"/>
      <c r="U14" s="109"/>
    </row>
    <row r="15" spans="1:21" ht="21.75" customHeight="1">
      <c r="A15" s="111" t="s">
        <v>77</v>
      </c>
      <c r="B15" s="112"/>
      <c r="C15" s="113">
        <f>400*(COUNTA(C10:C14))</f>
        <v>1600</v>
      </c>
      <c r="D15" s="204">
        <f>COUNTA(D10:D14)</f>
        <v>4</v>
      </c>
      <c r="E15" s="109">
        <f>SUM(E10:E14)</f>
        <v>14</v>
      </c>
      <c r="F15" s="115"/>
      <c r="G15" s="113">
        <f>400*(COUNTA(G10:G14))</f>
        <v>2000</v>
      </c>
      <c r="H15" s="204">
        <f>COUNTA(H10:H14)</f>
        <v>5</v>
      </c>
      <c r="I15" s="109">
        <f>SUM(I10:I14)</f>
        <v>25</v>
      </c>
      <c r="J15" s="115"/>
      <c r="K15" s="113">
        <f>400*(COUNTA(K10:K14))</f>
        <v>2000</v>
      </c>
      <c r="L15" s="204">
        <f>COUNTA(L10:L14)</f>
        <v>5</v>
      </c>
      <c r="M15" s="109">
        <f>SUM(M10:M14)</f>
        <v>25</v>
      </c>
      <c r="N15" s="115"/>
      <c r="O15" s="113">
        <f>400*(COUNTA(O10:O14))</f>
        <v>0</v>
      </c>
      <c r="P15" s="204">
        <f>COUNTA(P10:P14)</f>
        <v>0</v>
      </c>
      <c r="Q15" s="109">
        <f>SUM(Q10:Q14)</f>
        <v>0</v>
      </c>
      <c r="R15" s="115"/>
      <c r="S15" s="113">
        <f>400*(COUNTA(S10:S14))</f>
        <v>800</v>
      </c>
      <c r="T15" s="204">
        <f>COUNTA(T10:T14)</f>
        <v>2</v>
      </c>
      <c r="U15" s="109">
        <f>SUM(U10:U14)</f>
        <v>6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 t="s">
        <v>238</v>
      </c>
      <c r="C17" s="155">
        <v>192779</v>
      </c>
      <c r="D17" s="129" t="s">
        <v>128</v>
      </c>
      <c r="E17" s="109">
        <v>6</v>
      </c>
      <c r="F17" s="130" t="s">
        <v>157</v>
      </c>
      <c r="G17" s="155">
        <v>203146</v>
      </c>
      <c r="H17" s="129" t="s">
        <v>128</v>
      </c>
      <c r="I17" s="109">
        <v>10</v>
      </c>
      <c r="J17" s="130"/>
      <c r="K17" s="155"/>
      <c r="L17" s="129"/>
      <c r="M17" s="109"/>
      <c r="N17" s="130"/>
      <c r="O17" s="155"/>
      <c r="P17" s="243"/>
      <c r="Q17" s="109"/>
      <c r="R17" s="130"/>
      <c r="S17" s="155"/>
      <c r="T17" s="243"/>
      <c r="U17" s="109"/>
    </row>
    <row r="18" spans="1:21" ht="21.75" customHeight="1">
      <c r="A18" s="117" t="s">
        <v>28</v>
      </c>
      <c r="B18" s="130" t="s">
        <v>364</v>
      </c>
      <c r="C18" s="155">
        <v>181169</v>
      </c>
      <c r="D18" s="129" t="s">
        <v>128</v>
      </c>
      <c r="E18" s="109">
        <v>10</v>
      </c>
      <c r="F18" s="130"/>
      <c r="G18" s="155"/>
      <c r="H18" s="129"/>
      <c r="I18" s="109"/>
      <c r="J18" s="130"/>
      <c r="K18" s="155"/>
      <c r="L18" s="129"/>
      <c r="M18" s="109"/>
      <c r="N18" s="130"/>
      <c r="O18" s="155"/>
      <c r="P18" s="129"/>
      <c r="Q18" s="109"/>
      <c r="R18" s="130"/>
      <c r="S18" s="155"/>
      <c r="T18" s="129"/>
      <c r="U18" s="109"/>
    </row>
    <row r="19" spans="1:21" ht="21.75" customHeight="1">
      <c r="A19" s="117" t="s">
        <v>28</v>
      </c>
      <c r="B19" s="130" t="s">
        <v>371</v>
      </c>
      <c r="C19" s="155">
        <v>174676</v>
      </c>
      <c r="D19" s="129" t="s">
        <v>128</v>
      </c>
      <c r="E19" s="109">
        <v>10</v>
      </c>
      <c r="F19" s="130"/>
      <c r="G19" s="155"/>
      <c r="H19" s="129"/>
      <c r="I19" s="109"/>
      <c r="J19" s="130"/>
      <c r="K19" s="155"/>
      <c r="L19" s="129"/>
      <c r="M19" s="109"/>
      <c r="N19" s="130"/>
      <c r="O19" s="155"/>
      <c r="P19" s="129"/>
      <c r="Q19" s="109"/>
      <c r="R19" s="130"/>
      <c r="S19" s="155"/>
      <c r="T19" s="129"/>
      <c r="U19" s="109"/>
    </row>
    <row r="20" spans="1:21" ht="21.75" customHeight="1">
      <c r="A20" s="117" t="s">
        <v>28</v>
      </c>
      <c r="B20" s="130"/>
      <c r="C20" s="155"/>
      <c r="D20" s="129"/>
      <c r="E20" s="109"/>
      <c r="F20" s="130"/>
      <c r="G20" s="155"/>
      <c r="H20" s="129"/>
      <c r="I20" s="109"/>
      <c r="J20" s="130"/>
      <c r="K20" s="155"/>
      <c r="L20" s="129"/>
      <c r="M20" s="109"/>
      <c r="N20" s="130"/>
      <c r="O20" s="155"/>
      <c r="P20" s="129"/>
      <c r="Q20" s="109"/>
      <c r="R20" s="130"/>
      <c r="S20" s="155"/>
      <c r="T20" s="129"/>
      <c r="U20" s="109"/>
    </row>
    <row r="21" spans="1:21" ht="21.75" customHeight="1">
      <c r="A21" s="117" t="s">
        <v>28</v>
      </c>
      <c r="B21" s="130"/>
      <c r="C21" s="155"/>
      <c r="D21" s="129"/>
      <c r="E21" s="109"/>
      <c r="F21" s="130"/>
      <c r="G21" s="155"/>
      <c r="H21" s="129"/>
      <c r="I21" s="109"/>
      <c r="J21" s="130"/>
      <c r="K21" s="155"/>
      <c r="L21" s="129"/>
      <c r="M21" s="109"/>
      <c r="N21" s="130"/>
      <c r="O21" s="155"/>
      <c r="P21" s="129"/>
      <c r="Q21" s="109"/>
      <c r="R21" s="130"/>
      <c r="S21" s="155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2400</v>
      </c>
      <c r="D22" s="253">
        <f>COUNTA(D17:D21)</f>
        <v>3</v>
      </c>
      <c r="E22" s="109">
        <f>SUM(E17:E21)</f>
        <v>26</v>
      </c>
      <c r="F22" s="252"/>
      <c r="G22" s="113">
        <f>800*(COUNTA(G17:G21))</f>
        <v>800</v>
      </c>
      <c r="H22" s="253">
        <f>COUNTA(H17:H21)</f>
        <v>1</v>
      </c>
      <c r="I22" s="109">
        <f>SUM(I17:I21)</f>
        <v>10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SUM(E15+I15+M15+Q15+U15+E22+I22+Q22+U22+E31++I31+M31)</f>
        <v>186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324" t="s">
        <v>7</v>
      </c>
      <c r="G26" s="324" t="s">
        <v>30</v>
      </c>
      <c r="H26" s="324" t="s">
        <v>18</v>
      </c>
      <c r="I26" s="324" t="s">
        <v>2</v>
      </c>
      <c r="J26" s="324" t="s">
        <v>7</v>
      </c>
      <c r="K26" s="324" t="s">
        <v>30</v>
      </c>
      <c r="L26" s="324" t="s">
        <v>18</v>
      </c>
      <c r="M26" s="324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12.125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56"/>
      <c r="D27" s="129"/>
      <c r="E27" s="109"/>
      <c r="F27" s="130"/>
      <c r="G27" s="156"/>
      <c r="H27" s="110"/>
      <c r="I27" s="109"/>
      <c r="J27" s="130"/>
      <c r="K27" s="156"/>
      <c r="L27" s="130"/>
      <c r="M27" s="109"/>
      <c r="N27" s="131"/>
      <c r="O27" s="414"/>
      <c r="P27" s="414"/>
      <c r="Q27" s="414"/>
      <c r="R27" s="128" t="s">
        <v>3</v>
      </c>
      <c r="S27" s="124"/>
      <c r="T27" s="132"/>
    </row>
    <row r="28" spans="1:21" ht="21.75" customHeight="1">
      <c r="A28" s="106" t="s">
        <v>33</v>
      </c>
      <c r="B28" s="130" t="s">
        <v>381</v>
      </c>
      <c r="C28" s="133">
        <v>1350</v>
      </c>
      <c r="D28" s="129" t="s">
        <v>128</v>
      </c>
      <c r="E28" s="109">
        <v>40</v>
      </c>
      <c r="F28" s="130" t="s">
        <v>383</v>
      </c>
      <c r="G28" s="133">
        <v>1175</v>
      </c>
      <c r="H28" s="133" t="s">
        <v>128</v>
      </c>
      <c r="I28" s="109">
        <v>40</v>
      </c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22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1350</v>
      </c>
      <c r="D31" s="248">
        <f>COUNTA(D27:D30)</f>
        <v>1</v>
      </c>
      <c r="E31" s="109">
        <f>SUM(E27:E30)</f>
        <v>40</v>
      </c>
      <c r="F31" s="109"/>
      <c r="G31" s="113">
        <f>SUM(G30+G29+G28+(IF(COUNTBLANK(G27),0,1500)))</f>
        <v>1175</v>
      </c>
      <c r="H31" s="248">
        <f>COUNTA(H27:H30)</f>
        <v>1</v>
      </c>
      <c r="I31" s="109">
        <f>SUM(I27:I30)</f>
        <v>40</v>
      </c>
      <c r="J31" s="129"/>
      <c r="K31" s="113">
        <f>SUM(K30+K29+K28+(IF(COUNTBLANK(K27),0,1500)))</f>
        <v>0</v>
      </c>
      <c r="L31" s="248">
        <f>COUNTA(L27:L30)</f>
        <v>0</v>
      </c>
      <c r="M31" s="10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honeticPr fontId="3" type="noConversion"/>
  <pageMargins left="0.74803149606299213" right="0.74803149606299213" top="0.59055118110236227" bottom="0.59055118110236227" header="0.19685039370078741" footer="0.39370078740157483"/>
  <pageSetup paperSize="9" scale="78" orientation="landscape" horizontalDpi="360" verticalDpi="36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workbookViewId="0">
      <selection activeCell="S10" sqref="S1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260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/>
      <c r="C10" s="159"/>
      <c r="D10" s="129"/>
      <c r="E10" s="109"/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 t="s">
        <v>250</v>
      </c>
      <c r="S10" s="156">
        <v>61957</v>
      </c>
      <c r="T10" s="129" t="s">
        <v>128</v>
      </c>
      <c r="U10" s="109">
        <v>5</v>
      </c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0</v>
      </c>
      <c r="D15" s="251">
        <f>COUNTA(D10:D14)</f>
        <v>0</v>
      </c>
      <c r="E15" s="257"/>
      <c r="F15" s="250"/>
      <c r="G15" s="113">
        <f>400*(COUNTA(G10:G14))</f>
        <v>0</v>
      </c>
      <c r="H15" s="251">
        <f>COUNTA(H10:H14)</f>
        <v>0</v>
      </c>
      <c r="I15" s="257"/>
      <c r="J15" s="250"/>
      <c r="K15" s="113">
        <f>400*(COUNTA(K10:K14))</f>
        <v>0</v>
      </c>
      <c r="L15" s="251">
        <f>COUNTA(L10:L14)</f>
        <v>0</v>
      </c>
      <c r="M15" s="257"/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400</v>
      </c>
      <c r="T15" s="251">
        <f>COUNTA(T10:T14)</f>
        <v>1</v>
      </c>
      <c r="U15" s="109">
        <f>SUM(U10:U14)</f>
        <v>5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09"/>
      <c r="Q26" s="409"/>
      <c r="R26" s="127">
        <f>SUM((C15+G15+K15+O15+S15+C22+G22+K22+O22+S22+C31+G31+K31)/1000)</f>
        <v>0.4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09"/>
      <c r="P27" s="409"/>
      <c r="Q27" s="409"/>
      <c r="R27" s="128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1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</v>
      </c>
      <c r="S29" s="412" t="s">
        <v>4</v>
      </c>
      <c r="T29" s="412"/>
      <c r="U29" s="412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/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35</v>
      </c>
      <c r="T31" s="413"/>
      <c r="U31" s="404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zoomScale="150" zoomScaleNormal="150" workbookViewId="0">
      <selection activeCell="A4" sqref="A4:H14"/>
    </sheetView>
  </sheetViews>
  <sheetFormatPr defaultColWidth="8.85546875" defaultRowHeight="12.75"/>
  <cols>
    <col min="1" max="1" width="10.42578125" style="3" customWidth="1"/>
    <col min="2" max="2" width="30.42578125" customWidth="1"/>
    <col min="3" max="3" width="10.5703125" customWidth="1"/>
    <col min="4" max="4" width="10.140625" bestFit="1" customWidth="1"/>
    <col min="7" max="7" width="7.42578125" customWidth="1"/>
    <col min="8" max="8" width="11.7109375" customWidth="1"/>
  </cols>
  <sheetData>
    <row r="1" spans="1:8">
      <c r="A1" s="357" t="s">
        <v>174</v>
      </c>
      <c r="B1" s="358"/>
      <c r="C1" s="358"/>
      <c r="D1" s="358"/>
      <c r="E1" s="365"/>
      <c r="F1" s="365"/>
    </row>
    <row r="2" spans="1:8">
      <c r="A2" s="358"/>
      <c r="B2" s="358"/>
      <c r="C2" s="358"/>
      <c r="D2" s="358"/>
      <c r="E2" s="365"/>
      <c r="F2" s="365"/>
    </row>
    <row r="3" spans="1:8">
      <c r="C3" s="3"/>
      <c r="D3" s="3"/>
      <c r="E3" s="3"/>
    </row>
    <row r="4" spans="1:8" ht="15">
      <c r="A4" s="328" t="s">
        <v>6</v>
      </c>
      <c r="B4" s="329" t="s">
        <v>1</v>
      </c>
      <c r="C4" s="330" t="s">
        <v>7</v>
      </c>
      <c r="D4" s="330" t="s">
        <v>8</v>
      </c>
      <c r="E4" s="330" t="s">
        <v>9</v>
      </c>
      <c r="F4" s="331" t="s">
        <v>10</v>
      </c>
      <c r="G4" s="330" t="s">
        <v>11</v>
      </c>
      <c r="H4" s="330" t="s">
        <v>20</v>
      </c>
    </row>
    <row r="5" spans="1:8" ht="15">
      <c r="A5" s="328"/>
      <c r="B5" s="332"/>
      <c r="C5" s="333"/>
      <c r="D5" s="334"/>
      <c r="E5" s="333"/>
      <c r="F5" s="335"/>
      <c r="G5" s="336"/>
      <c r="H5" s="330"/>
    </row>
    <row r="6" spans="1:8" ht="15">
      <c r="A6" s="337">
        <v>787763</v>
      </c>
      <c r="B6" s="332" t="s">
        <v>75</v>
      </c>
      <c r="C6" s="338" t="s">
        <v>175</v>
      </c>
      <c r="D6" s="339" t="s">
        <v>176</v>
      </c>
      <c r="E6" s="338" t="s">
        <v>146</v>
      </c>
      <c r="F6" s="340" t="s">
        <v>128</v>
      </c>
      <c r="G6" s="338"/>
      <c r="H6" s="330" t="s">
        <v>58</v>
      </c>
    </row>
    <row r="7" spans="1:8" ht="15">
      <c r="A7" s="337">
        <v>796071</v>
      </c>
      <c r="B7" s="341" t="s">
        <v>123</v>
      </c>
      <c r="C7" s="333" t="s">
        <v>184</v>
      </c>
      <c r="D7" s="339">
        <v>595847</v>
      </c>
      <c r="E7" s="333" t="s">
        <v>185</v>
      </c>
      <c r="F7" s="335" t="s">
        <v>139</v>
      </c>
      <c r="G7" s="333"/>
      <c r="H7" s="330" t="s">
        <v>62</v>
      </c>
    </row>
    <row r="8" spans="1:8" ht="15">
      <c r="A8" s="337">
        <v>796071</v>
      </c>
      <c r="B8" s="341" t="s">
        <v>123</v>
      </c>
      <c r="C8" s="333" t="s">
        <v>307</v>
      </c>
      <c r="D8" s="339" t="s">
        <v>308</v>
      </c>
      <c r="E8" s="333" t="s">
        <v>146</v>
      </c>
      <c r="F8" s="335" t="s">
        <v>128</v>
      </c>
      <c r="G8" s="333"/>
      <c r="H8" s="330" t="s">
        <v>62</v>
      </c>
    </row>
    <row r="9" spans="1:8" ht="15">
      <c r="A9" s="337">
        <v>793909</v>
      </c>
      <c r="B9" s="341" t="s">
        <v>332</v>
      </c>
      <c r="C9" s="333" t="s">
        <v>333</v>
      </c>
      <c r="D9" s="339">
        <v>545921</v>
      </c>
      <c r="E9" s="333" t="s">
        <v>146</v>
      </c>
      <c r="F9" s="335" t="s">
        <v>128</v>
      </c>
      <c r="G9" s="333"/>
      <c r="H9" s="330" t="s">
        <v>165</v>
      </c>
    </row>
    <row r="10" spans="1:8" ht="15">
      <c r="A10" s="337">
        <v>793909</v>
      </c>
      <c r="B10" s="341" t="s">
        <v>332</v>
      </c>
      <c r="C10" s="333" t="s">
        <v>334</v>
      </c>
      <c r="D10" s="339">
        <v>502760</v>
      </c>
      <c r="E10" s="333" t="s">
        <v>185</v>
      </c>
      <c r="F10" s="335" t="s">
        <v>128</v>
      </c>
      <c r="G10" s="333"/>
      <c r="H10" s="330" t="s">
        <v>165</v>
      </c>
    </row>
    <row r="11" spans="1:8" ht="15">
      <c r="A11" s="337">
        <v>783109</v>
      </c>
      <c r="B11" s="341" t="s">
        <v>152</v>
      </c>
      <c r="C11" s="333" t="s">
        <v>199</v>
      </c>
      <c r="D11" s="339">
        <v>532274</v>
      </c>
      <c r="E11" s="333" t="s">
        <v>146</v>
      </c>
      <c r="F11" s="335" t="s">
        <v>128</v>
      </c>
      <c r="G11" s="333"/>
      <c r="H11" s="330" t="s">
        <v>74</v>
      </c>
    </row>
    <row r="12" spans="1:8" ht="15">
      <c r="A12" s="337">
        <v>783109</v>
      </c>
      <c r="B12" s="341" t="s">
        <v>152</v>
      </c>
      <c r="C12" s="333" t="s">
        <v>328</v>
      </c>
      <c r="D12" s="339" t="s">
        <v>329</v>
      </c>
      <c r="E12" s="333" t="s">
        <v>185</v>
      </c>
      <c r="F12" s="335" t="s">
        <v>128</v>
      </c>
      <c r="G12" s="333"/>
      <c r="H12" s="330" t="s">
        <v>74</v>
      </c>
    </row>
    <row r="13" spans="1:8" ht="15">
      <c r="A13" s="337">
        <v>406792</v>
      </c>
      <c r="B13" s="341" t="s">
        <v>76</v>
      </c>
      <c r="C13" s="333" t="s">
        <v>330</v>
      </c>
      <c r="D13" s="339">
        <v>562037</v>
      </c>
      <c r="E13" s="333" t="s">
        <v>185</v>
      </c>
      <c r="F13" s="335" t="s">
        <v>128</v>
      </c>
      <c r="G13" s="333"/>
      <c r="H13" s="330" t="s">
        <v>58</v>
      </c>
    </row>
    <row r="14" spans="1:8" ht="15">
      <c r="A14" s="337">
        <v>406792</v>
      </c>
      <c r="B14" s="341" t="s">
        <v>76</v>
      </c>
      <c r="C14" s="333" t="s">
        <v>331</v>
      </c>
      <c r="D14" s="339">
        <v>635050</v>
      </c>
      <c r="E14" s="333" t="s">
        <v>146</v>
      </c>
      <c r="F14" s="335" t="s">
        <v>128</v>
      </c>
      <c r="G14" s="333"/>
      <c r="H14" s="330" t="s">
        <v>58</v>
      </c>
    </row>
    <row r="15" spans="1:8" ht="15">
      <c r="C15" s="42"/>
      <c r="D15" s="157"/>
      <c r="E15" s="42"/>
      <c r="F15" s="235"/>
      <c r="G15" s="42"/>
      <c r="H15" s="11"/>
    </row>
    <row r="16" spans="1:8" ht="15">
      <c r="C16" s="2"/>
      <c r="D16" s="157"/>
      <c r="E16" s="2"/>
      <c r="F16" s="13"/>
      <c r="G16" s="2"/>
      <c r="H16" s="11"/>
    </row>
    <row r="17" spans="1:8" ht="15">
      <c r="B17" s="273"/>
      <c r="C17" s="42"/>
      <c r="D17" s="274"/>
      <c r="E17" s="42"/>
      <c r="F17" s="235"/>
      <c r="G17" s="2"/>
      <c r="H17" s="11"/>
    </row>
    <row r="18" spans="1:8" ht="15">
      <c r="B18" s="273"/>
      <c r="C18" s="2"/>
      <c r="D18" s="157"/>
      <c r="E18" s="2"/>
      <c r="F18" s="13"/>
      <c r="G18" s="2"/>
      <c r="H18" s="11"/>
    </row>
    <row r="19" spans="1:8" ht="15">
      <c r="B19" s="273"/>
      <c r="C19" s="42"/>
      <c r="D19" s="274"/>
      <c r="E19" s="42"/>
      <c r="F19" s="235"/>
      <c r="G19" s="2"/>
      <c r="H19" s="11"/>
    </row>
    <row r="20" spans="1:8" ht="15">
      <c r="C20" s="2"/>
      <c r="D20" s="157"/>
      <c r="E20" s="2"/>
      <c r="F20" s="13"/>
      <c r="G20" s="2"/>
      <c r="H20" s="11"/>
    </row>
    <row r="21" spans="1:8" ht="15">
      <c r="A21" s="9"/>
      <c r="C21" s="2"/>
      <c r="D21" s="157"/>
      <c r="E21" s="2"/>
      <c r="F21" s="13"/>
      <c r="G21" s="2"/>
      <c r="H21" s="11"/>
    </row>
    <row r="22" spans="1:8" ht="15">
      <c r="C22" s="2"/>
      <c r="D22" s="157"/>
      <c r="E22" s="2"/>
      <c r="F22" s="13"/>
      <c r="G22" s="2"/>
      <c r="H22" s="11"/>
    </row>
    <row r="23" spans="1:8" ht="15">
      <c r="C23" s="2"/>
      <c r="D23" s="157"/>
      <c r="E23" s="2"/>
      <c r="F23" s="13"/>
      <c r="G23" s="2"/>
      <c r="H23" s="11"/>
    </row>
    <row r="24" spans="1:8" ht="15">
      <c r="C24" s="2"/>
      <c r="D24" s="157"/>
      <c r="E24" s="2"/>
      <c r="F24" s="13"/>
      <c r="G24" s="2"/>
      <c r="H24" s="11"/>
    </row>
    <row r="25" spans="1:8" ht="15">
      <c r="C25" s="2"/>
      <c r="D25" s="157"/>
      <c r="E25" s="2"/>
      <c r="F25" s="13"/>
      <c r="G25" s="2"/>
      <c r="H25" s="11"/>
    </row>
    <row r="26" spans="1:8" ht="15">
      <c r="C26" s="2"/>
      <c r="D26" s="157"/>
      <c r="E26" s="2"/>
      <c r="F26" s="13"/>
      <c r="G26" s="2"/>
      <c r="H26" s="11"/>
    </row>
    <row r="27" spans="1:8" ht="15">
      <c r="C27" s="2"/>
      <c r="D27" s="157"/>
      <c r="E27" s="2"/>
      <c r="F27" s="13"/>
      <c r="G27" s="2"/>
      <c r="H27" s="11"/>
    </row>
    <row r="28" spans="1:8" ht="15">
      <c r="A28" s="2"/>
      <c r="C28" s="2"/>
      <c r="D28" s="157"/>
      <c r="E28" s="2"/>
      <c r="F28" s="13"/>
      <c r="G28" s="2"/>
      <c r="H28" s="11"/>
    </row>
    <row r="29" spans="1:8" ht="15">
      <c r="A29" s="2"/>
      <c r="C29" s="2"/>
      <c r="D29" s="157"/>
      <c r="E29" s="2"/>
      <c r="F29" s="13"/>
      <c r="G29" s="2"/>
      <c r="H29" s="11"/>
    </row>
    <row r="30" spans="1:8" ht="15">
      <c r="A30" s="2"/>
      <c r="C30" s="2"/>
      <c r="D30" s="157"/>
      <c r="E30" s="2"/>
      <c r="F30" s="13"/>
      <c r="G30" s="2"/>
      <c r="H30" s="11"/>
    </row>
    <row r="31" spans="1:8" ht="15">
      <c r="A31" s="2"/>
      <c r="C31" s="2"/>
      <c r="D31" s="157"/>
      <c r="E31" s="2"/>
      <c r="F31" s="13"/>
      <c r="G31" s="2"/>
      <c r="H31" s="11"/>
    </row>
    <row r="32" spans="1:8" ht="15">
      <c r="A32" s="2"/>
      <c r="C32" s="2"/>
      <c r="D32" s="157"/>
      <c r="E32" s="2"/>
      <c r="F32" s="13"/>
      <c r="G32" s="2"/>
      <c r="H32" s="11"/>
    </row>
    <row r="33" spans="1:8">
      <c r="A33" s="2"/>
      <c r="C33" s="2"/>
      <c r="D33" s="157"/>
      <c r="E33" s="2"/>
      <c r="F33" s="13"/>
      <c r="G33" s="2"/>
      <c r="H33" s="2"/>
    </row>
    <row r="34" spans="1:8">
      <c r="A34" s="2"/>
      <c r="C34" s="2"/>
      <c r="D34" s="157"/>
      <c r="E34" s="2"/>
      <c r="F34" s="13"/>
      <c r="G34" s="2"/>
      <c r="H34" s="2"/>
    </row>
    <row r="35" spans="1:8">
      <c r="A35" s="2"/>
      <c r="C35" s="2"/>
      <c r="D35" s="157"/>
      <c r="E35" s="2"/>
      <c r="F35" s="13"/>
      <c r="G35" s="2"/>
      <c r="H35" s="2"/>
    </row>
    <row r="36" spans="1:8" ht="12" customHeight="1">
      <c r="A36" s="2"/>
      <c r="C36" s="2"/>
      <c r="D36" s="157"/>
      <c r="E36" s="2"/>
      <c r="F36" s="13"/>
      <c r="G36" s="2"/>
      <c r="H36" s="2"/>
    </row>
    <row r="37" spans="1:8">
      <c r="A37" s="2"/>
      <c r="C37" s="2"/>
      <c r="D37" s="157"/>
      <c r="E37" s="2"/>
      <c r="F37" s="13"/>
      <c r="G37" s="2"/>
      <c r="H37" s="2"/>
    </row>
    <row r="38" spans="1:8">
      <c r="A38" s="2"/>
      <c r="C38" s="2"/>
      <c r="D38" s="157"/>
      <c r="E38" s="2"/>
      <c r="F38" s="13"/>
      <c r="G38" s="2"/>
      <c r="H38" s="2"/>
    </row>
    <row r="39" spans="1:8">
      <c r="A39" s="2"/>
      <c r="C39" s="2"/>
      <c r="D39" s="157"/>
      <c r="E39" s="2"/>
      <c r="F39" s="13"/>
      <c r="G39" s="2"/>
      <c r="H39" s="2"/>
    </row>
    <row r="40" spans="1:8">
      <c r="A40" s="2"/>
      <c r="C40" s="2"/>
      <c r="D40" s="157"/>
      <c r="E40" s="2"/>
      <c r="F40" s="13"/>
      <c r="G40" s="2"/>
      <c r="H40" s="2"/>
    </row>
    <row r="41" spans="1:8">
      <c r="A41" s="2"/>
      <c r="C41" s="2"/>
      <c r="D41" s="157"/>
      <c r="E41" s="2"/>
      <c r="F41" s="13"/>
      <c r="G41" s="2"/>
      <c r="H41" s="2"/>
    </row>
    <row r="42" spans="1:8">
      <c r="A42" s="2"/>
      <c r="C42" s="2"/>
      <c r="D42" s="157"/>
      <c r="E42" s="2"/>
      <c r="F42" s="13"/>
      <c r="G42" s="2"/>
      <c r="H42" s="2"/>
    </row>
    <row r="43" spans="1:8">
      <c r="A43" s="2"/>
      <c r="C43" s="2"/>
      <c r="D43" s="157"/>
      <c r="E43" s="2"/>
      <c r="F43" s="13"/>
      <c r="G43" s="2"/>
      <c r="H43" s="2"/>
    </row>
    <row r="44" spans="1:8">
      <c r="A44" s="2"/>
      <c r="C44" s="2"/>
      <c r="D44" s="157"/>
      <c r="E44" s="2"/>
      <c r="F44" s="13"/>
      <c r="G44" s="2"/>
      <c r="H44" s="2"/>
    </row>
    <row r="45" spans="1:8">
      <c r="A45" s="2"/>
      <c r="C45" s="2"/>
      <c r="D45" s="157"/>
      <c r="E45" s="2"/>
      <c r="F45" s="13"/>
      <c r="G45" s="2"/>
      <c r="H45" s="2"/>
    </row>
    <row r="46" spans="1:8">
      <c r="A46" s="2"/>
      <c r="C46" s="2"/>
      <c r="D46" s="157"/>
      <c r="E46" s="2"/>
      <c r="F46" s="13"/>
      <c r="G46" s="2"/>
      <c r="H46" s="2"/>
    </row>
    <row r="47" spans="1:8">
      <c r="A47" s="2"/>
      <c r="C47" s="2"/>
      <c r="D47" s="157"/>
      <c r="E47" s="2"/>
      <c r="F47" s="13"/>
      <c r="G47" s="2"/>
      <c r="H47" s="2"/>
    </row>
    <row r="48" spans="1:8">
      <c r="A48" s="2"/>
      <c r="C48" s="2"/>
      <c r="D48" s="157"/>
      <c r="E48" s="2"/>
      <c r="F48" s="13"/>
      <c r="G48" s="2"/>
      <c r="H48" s="2"/>
    </row>
    <row r="49" spans="1:8">
      <c r="A49" s="2"/>
      <c r="C49" s="2"/>
      <c r="D49" s="157"/>
      <c r="E49" s="2"/>
      <c r="F49" s="13"/>
      <c r="G49" s="2"/>
      <c r="H49" s="2"/>
    </row>
    <row r="50" spans="1:8">
      <c r="A50" s="2"/>
      <c r="C50" s="2"/>
      <c r="D50" s="157"/>
      <c r="E50" s="2"/>
      <c r="F50" s="13"/>
      <c r="G50" s="2"/>
      <c r="H50" s="2"/>
    </row>
    <row r="51" spans="1:8">
      <c r="A51" s="2"/>
      <c r="C51" s="2"/>
      <c r="D51" s="157"/>
      <c r="E51" s="2"/>
      <c r="F51" s="13"/>
      <c r="G51" s="2"/>
      <c r="H51" s="2"/>
    </row>
    <row r="52" spans="1:8">
      <c r="A52" s="2"/>
      <c r="C52" s="2"/>
      <c r="D52" s="157"/>
      <c r="E52" s="2"/>
      <c r="F52" s="13"/>
      <c r="G52" s="2"/>
      <c r="H52" s="2"/>
    </row>
    <row r="53" spans="1:8">
      <c r="A53" s="2"/>
      <c r="C53" s="2"/>
      <c r="D53" s="157"/>
      <c r="E53" s="2"/>
      <c r="F53" s="13"/>
      <c r="G53" s="2"/>
      <c r="H53" s="2"/>
    </row>
    <row r="54" spans="1:8">
      <c r="A54" s="2"/>
      <c r="C54" s="2"/>
      <c r="D54" s="157"/>
      <c r="E54" s="2"/>
      <c r="F54" s="13"/>
      <c r="G54" s="2"/>
      <c r="H54" s="2"/>
    </row>
    <row r="55" spans="1:8">
      <c r="A55" s="2"/>
      <c r="C55" s="2"/>
      <c r="D55" s="157"/>
      <c r="E55" s="2"/>
      <c r="F55" s="13"/>
      <c r="G55" s="2"/>
      <c r="H55" s="2"/>
    </row>
    <row r="56" spans="1:8">
      <c r="A56" s="2"/>
      <c r="C56" s="2"/>
      <c r="D56" s="157"/>
      <c r="E56" s="2"/>
      <c r="F56" s="13"/>
      <c r="G56" s="2"/>
      <c r="H56" s="2"/>
    </row>
    <row r="57" spans="1:8">
      <c r="A57" s="2"/>
      <c r="C57" s="2"/>
      <c r="D57" s="157"/>
      <c r="E57" s="2"/>
      <c r="F57" s="13"/>
      <c r="G57" s="2"/>
      <c r="H57" s="2"/>
    </row>
    <row r="58" spans="1:8">
      <c r="A58" s="2"/>
      <c r="C58" s="2"/>
      <c r="D58" s="157"/>
      <c r="E58" s="2"/>
      <c r="F58" s="13"/>
      <c r="G58" s="2"/>
      <c r="H58" s="2"/>
    </row>
    <row r="59" spans="1:8">
      <c r="A59" s="2"/>
      <c r="C59" s="2"/>
      <c r="D59" s="157"/>
      <c r="E59" s="2"/>
      <c r="F59" s="13"/>
      <c r="G59" s="2"/>
      <c r="H59" s="2"/>
    </row>
    <row r="60" spans="1:8">
      <c r="A60" s="2"/>
      <c r="C60" s="2"/>
      <c r="D60" s="157"/>
      <c r="E60" s="2"/>
      <c r="F60" s="13"/>
      <c r="G60" s="2"/>
      <c r="H60" s="2"/>
    </row>
    <row r="61" spans="1:8">
      <c r="A61" s="2"/>
      <c r="C61" s="2"/>
      <c r="D61" s="157"/>
      <c r="E61" s="2"/>
      <c r="F61" s="13"/>
      <c r="G61" s="2"/>
      <c r="H61" s="2"/>
    </row>
    <row r="62" spans="1:8">
      <c r="A62" s="2"/>
      <c r="C62" s="2"/>
      <c r="D62" s="157"/>
      <c r="E62" s="2"/>
      <c r="F62" s="13"/>
      <c r="G62" s="2"/>
      <c r="H62" s="2"/>
    </row>
    <row r="63" spans="1:8">
      <c r="A63" s="2"/>
      <c r="C63" s="2"/>
      <c r="D63" s="157"/>
      <c r="E63" s="2"/>
      <c r="F63" s="13"/>
      <c r="G63" s="2"/>
      <c r="H63" s="2"/>
    </row>
    <row r="64" spans="1:8">
      <c r="A64" s="2"/>
      <c r="C64" s="2"/>
      <c r="D64" s="157"/>
      <c r="E64" s="2"/>
      <c r="F64" s="13"/>
      <c r="G64" s="2"/>
      <c r="H64" s="2"/>
    </row>
    <row r="65" spans="1:8">
      <c r="A65" s="2"/>
      <c r="C65" s="2"/>
      <c r="D65" s="157"/>
      <c r="E65" s="2"/>
      <c r="F65" s="13"/>
      <c r="G65" s="2"/>
      <c r="H65" s="2"/>
    </row>
    <row r="66" spans="1:8">
      <c r="A66" s="2"/>
      <c r="C66" s="2"/>
      <c r="D66" s="157"/>
      <c r="E66" s="2"/>
      <c r="F66" s="13"/>
      <c r="G66" s="2"/>
      <c r="H66" s="2"/>
    </row>
    <row r="67" spans="1:8">
      <c r="A67" s="2"/>
      <c r="C67" s="2"/>
      <c r="D67" s="157"/>
      <c r="E67" s="2"/>
      <c r="F67" s="13"/>
      <c r="G67" s="2"/>
      <c r="H67" s="2"/>
    </row>
    <row r="68" spans="1:8">
      <c r="A68" s="2"/>
      <c r="C68" s="2"/>
      <c r="D68" s="157"/>
      <c r="E68" s="2"/>
      <c r="F68" s="13"/>
      <c r="G68" s="2"/>
      <c r="H68" s="2"/>
    </row>
    <row r="69" spans="1:8">
      <c r="A69" s="2"/>
      <c r="C69" s="2"/>
      <c r="D69" s="157"/>
      <c r="E69" s="2"/>
      <c r="F69" s="13"/>
      <c r="G69" s="2"/>
      <c r="H69" s="2"/>
    </row>
    <row r="70" spans="1:8">
      <c r="A70" s="2"/>
      <c r="C70" s="2"/>
      <c r="D70" s="157"/>
      <c r="E70" s="2"/>
      <c r="F70" s="13"/>
      <c r="G70" s="2"/>
      <c r="H70" s="2"/>
    </row>
    <row r="71" spans="1:8">
      <c r="A71" s="2"/>
      <c r="C71" s="2"/>
      <c r="D71" s="157"/>
      <c r="E71" s="2"/>
      <c r="F71" s="13"/>
      <c r="G71" s="2"/>
      <c r="H71" s="2"/>
    </row>
    <row r="72" spans="1:8">
      <c r="A72" s="2"/>
      <c r="C72" s="2"/>
      <c r="D72" s="157"/>
      <c r="E72" s="2"/>
      <c r="F72" s="13"/>
      <c r="G72" s="2"/>
      <c r="H72" s="2"/>
    </row>
    <row r="73" spans="1:8">
      <c r="A73" s="2"/>
      <c r="C73" s="2"/>
      <c r="D73" s="157"/>
      <c r="E73" s="2"/>
      <c r="F73" s="13"/>
      <c r="G73" s="2"/>
      <c r="H73" s="2"/>
    </row>
    <row r="74" spans="1:8">
      <c r="A74" s="2"/>
      <c r="C74" s="2"/>
      <c r="D74" s="157"/>
      <c r="E74" s="2"/>
      <c r="F74" s="13"/>
      <c r="G74" s="2"/>
      <c r="H74" s="2"/>
    </row>
    <row r="75" spans="1:8">
      <c r="A75" s="2"/>
      <c r="C75" s="2"/>
      <c r="D75" s="157"/>
      <c r="E75" s="2"/>
      <c r="F75" s="13"/>
      <c r="G75" s="2"/>
      <c r="H75" s="2"/>
    </row>
    <row r="76" spans="1:8">
      <c r="A76" s="2"/>
      <c r="C76" s="2"/>
      <c r="D76" s="157"/>
      <c r="E76" s="2"/>
      <c r="F76" s="13"/>
      <c r="G76" s="2"/>
      <c r="H76" s="2"/>
    </row>
    <row r="77" spans="1:8">
      <c r="A77" s="2"/>
      <c r="C77" s="2"/>
      <c r="D77" s="157"/>
      <c r="E77" s="2"/>
      <c r="F77" s="13"/>
      <c r="G77" s="2"/>
      <c r="H77" s="2"/>
    </row>
    <row r="78" spans="1:8">
      <c r="A78" s="2"/>
      <c r="C78" s="2"/>
      <c r="D78" s="157"/>
      <c r="E78" s="2"/>
      <c r="F78" s="13"/>
      <c r="G78" s="2"/>
      <c r="H78" s="2"/>
    </row>
    <row r="79" spans="1:8">
      <c r="A79" s="2"/>
      <c r="C79" s="2"/>
      <c r="D79" s="157"/>
      <c r="E79" s="2"/>
      <c r="F79" s="13"/>
      <c r="G79" s="2"/>
      <c r="H79" s="2"/>
    </row>
    <row r="80" spans="1:8">
      <c r="A80" s="2"/>
      <c r="C80" s="2"/>
      <c r="D80" s="157"/>
      <c r="E80" s="2"/>
      <c r="F80" s="13"/>
      <c r="G80" s="2"/>
      <c r="H80" s="2"/>
    </row>
    <row r="81" spans="1:8">
      <c r="C81" s="2"/>
      <c r="D81" s="157"/>
      <c r="E81" s="2"/>
      <c r="F81" s="13"/>
      <c r="G81" s="2"/>
      <c r="H81" s="2"/>
    </row>
    <row r="82" spans="1:8">
      <c r="A82" s="2"/>
      <c r="C82" s="2"/>
      <c r="D82" s="157"/>
      <c r="E82" s="2"/>
      <c r="F82" s="13"/>
      <c r="G82" s="2"/>
    </row>
    <row r="83" spans="1:8">
      <c r="C83" s="2"/>
      <c r="D83" s="157"/>
      <c r="E83" s="2"/>
      <c r="F83" s="13"/>
      <c r="H83" s="2"/>
    </row>
    <row r="84" spans="1:8">
      <c r="A84" s="2"/>
      <c r="C84" s="2"/>
      <c r="D84" s="157"/>
      <c r="E84" s="2"/>
      <c r="F84" s="13"/>
      <c r="G84" s="2"/>
    </row>
    <row r="85" spans="1:8">
      <c r="C85" s="2"/>
      <c r="D85" s="157"/>
      <c r="E85" s="2"/>
      <c r="F85" s="13"/>
      <c r="H85" s="2"/>
    </row>
    <row r="86" spans="1:8">
      <c r="C86" s="2"/>
      <c r="D86" s="157"/>
      <c r="E86" s="2"/>
      <c r="F86" s="13"/>
      <c r="G86" s="2"/>
      <c r="H86" s="2"/>
    </row>
    <row r="87" spans="1:8">
      <c r="C87" s="2"/>
      <c r="D87" s="157"/>
      <c r="E87" s="2"/>
      <c r="F87" s="13"/>
      <c r="G87" s="2"/>
      <c r="H87" s="2"/>
    </row>
    <row r="88" spans="1:8">
      <c r="C88" s="2"/>
      <c r="D88" s="157"/>
      <c r="E88" s="2"/>
      <c r="F88" s="13"/>
      <c r="G88" s="2"/>
      <c r="H88" s="2"/>
    </row>
    <row r="89" spans="1:8">
      <c r="C89" s="2"/>
      <c r="D89" s="157"/>
      <c r="E89" s="2"/>
      <c r="F89" s="13"/>
      <c r="G89" s="2"/>
      <c r="H89" s="2"/>
    </row>
    <row r="90" spans="1:8">
      <c r="C90" s="2"/>
      <c r="D90" s="157"/>
      <c r="E90" s="2"/>
      <c r="F90" s="13"/>
    </row>
    <row r="91" spans="1:8">
      <c r="C91" s="2"/>
      <c r="D91" s="157"/>
      <c r="E91" s="2"/>
      <c r="F91" s="13"/>
    </row>
    <row r="92" spans="1:8">
      <c r="C92" s="2"/>
      <c r="D92" s="157"/>
      <c r="E92" s="2"/>
      <c r="F92" s="13"/>
    </row>
    <row r="93" spans="1:8">
      <c r="C93" s="2"/>
      <c r="D93" s="157"/>
      <c r="E93" s="2"/>
      <c r="F93" s="13"/>
    </row>
    <row r="94" spans="1:8">
      <c r="C94" s="2"/>
      <c r="D94" s="157"/>
      <c r="E94" s="2"/>
      <c r="F94" s="13"/>
    </row>
    <row r="95" spans="1:8">
      <c r="C95" s="2"/>
      <c r="D95" s="157"/>
      <c r="E95" s="2"/>
      <c r="F95" s="13"/>
    </row>
    <row r="96" spans="1:8">
      <c r="C96" s="2"/>
      <c r="D96" s="157"/>
      <c r="E96" s="2"/>
      <c r="F96" s="13"/>
    </row>
    <row r="97" spans="3:6">
      <c r="C97" s="2"/>
      <c r="D97" s="157"/>
      <c r="E97" s="2"/>
      <c r="F97" s="13"/>
    </row>
    <row r="98" spans="3:6">
      <c r="C98" s="2"/>
      <c r="D98" s="157"/>
      <c r="E98" s="2"/>
      <c r="F98" s="13"/>
    </row>
    <row r="99" spans="3:6">
      <c r="C99" s="2"/>
      <c r="D99" s="157"/>
      <c r="E99" s="2"/>
      <c r="F99" s="13"/>
    </row>
    <row r="100" spans="3:6">
      <c r="C100" s="2"/>
      <c r="D100" s="157"/>
      <c r="E100" s="2"/>
      <c r="F100" s="13"/>
    </row>
    <row r="101" spans="3:6">
      <c r="C101" s="2"/>
      <c r="D101" s="157"/>
      <c r="E101" s="2"/>
      <c r="F101" s="13"/>
    </row>
    <row r="102" spans="3:6">
      <c r="C102" s="2"/>
      <c r="D102" s="157"/>
      <c r="E102" s="2"/>
      <c r="F102" s="13"/>
    </row>
    <row r="103" spans="3:6">
      <c r="C103" s="2"/>
      <c r="D103" s="157"/>
      <c r="E103" s="2"/>
      <c r="F103" s="13"/>
    </row>
    <row r="104" spans="3:6">
      <c r="C104" s="2"/>
      <c r="D104" s="157"/>
      <c r="E104" s="2"/>
      <c r="F104" s="13"/>
    </row>
    <row r="105" spans="3:6">
      <c r="C105" s="2"/>
      <c r="D105" s="157"/>
      <c r="E105" s="2"/>
      <c r="F105" s="13"/>
    </row>
    <row r="106" spans="3:6">
      <c r="C106" s="2"/>
      <c r="D106" s="157"/>
      <c r="E106" s="2"/>
      <c r="F106" s="13"/>
    </row>
    <row r="107" spans="3:6">
      <c r="C107" s="2"/>
      <c r="D107" s="157"/>
      <c r="E107" s="2"/>
      <c r="F107" s="13"/>
    </row>
    <row r="108" spans="3:6">
      <c r="C108" s="2"/>
      <c r="D108" s="157"/>
      <c r="E108" s="2"/>
      <c r="F108" s="13"/>
    </row>
    <row r="109" spans="3:6">
      <c r="C109" s="2"/>
      <c r="D109" s="157"/>
      <c r="E109" s="2"/>
      <c r="F109" s="13"/>
    </row>
    <row r="110" spans="3:6">
      <c r="C110" s="2"/>
      <c r="D110" s="157"/>
      <c r="E110" s="2"/>
      <c r="F110" s="13"/>
    </row>
    <row r="111" spans="3:6">
      <c r="C111" s="2"/>
      <c r="D111" s="157"/>
      <c r="E111" s="2"/>
      <c r="F111" s="13"/>
    </row>
    <row r="112" spans="3:6">
      <c r="C112" s="2"/>
      <c r="D112" s="157"/>
      <c r="E112" s="2"/>
      <c r="F112" s="13"/>
    </row>
    <row r="113" spans="3:6">
      <c r="C113" s="2"/>
      <c r="D113" s="157"/>
      <c r="E113" s="2"/>
      <c r="F113" s="13"/>
    </row>
    <row r="114" spans="3:6">
      <c r="C114" s="2"/>
      <c r="D114" s="157"/>
      <c r="E114" s="2"/>
      <c r="F114" s="13"/>
    </row>
    <row r="115" spans="3:6">
      <c r="C115" s="2"/>
      <c r="D115" s="157"/>
      <c r="E115" s="2"/>
      <c r="F115" s="13"/>
    </row>
    <row r="116" spans="3:6">
      <c r="C116" s="2"/>
      <c r="D116" s="157"/>
      <c r="E116" s="2"/>
      <c r="F116" s="13"/>
    </row>
    <row r="117" spans="3:6">
      <c r="D117" s="158"/>
    </row>
    <row r="118" spans="3:6">
      <c r="D118" s="158"/>
    </row>
    <row r="119" spans="3:6">
      <c r="D119" s="158"/>
    </row>
    <row r="120" spans="3:6">
      <c r="D120" s="158"/>
    </row>
    <row r="121" spans="3:6">
      <c r="D121" s="158"/>
    </row>
    <row r="122" spans="3:6">
      <c r="D122" s="158"/>
    </row>
    <row r="123" spans="3:6">
      <c r="D123" s="158"/>
    </row>
    <row r="124" spans="3:6">
      <c r="D124" s="158"/>
    </row>
    <row r="125" spans="3:6">
      <c r="D125" s="158"/>
    </row>
    <row r="126" spans="3:6">
      <c r="D126" s="158"/>
    </row>
    <row r="127" spans="3:6">
      <c r="D127" s="158"/>
    </row>
    <row r="128" spans="3:6">
      <c r="D128" s="158"/>
    </row>
    <row r="129" spans="4:4">
      <c r="D129" s="158"/>
    </row>
    <row r="130" spans="4:4">
      <c r="D130" s="158"/>
    </row>
    <row r="131" spans="4:4">
      <c r="D131" s="158"/>
    </row>
    <row r="132" spans="4:4">
      <c r="D132" s="158"/>
    </row>
    <row r="133" spans="4:4">
      <c r="D133" s="158"/>
    </row>
    <row r="134" spans="4:4">
      <c r="D134" s="158"/>
    </row>
    <row r="135" spans="4:4">
      <c r="D135" s="158"/>
    </row>
    <row r="136" spans="4:4">
      <c r="D136" s="158"/>
    </row>
    <row r="137" spans="4:4">
      <c r="D137" s="158"/>
    </row>
    <row r="138" spans="4:4">
      <c r="D138" s="158"/>
    </row>
    <row r="139" spans="4:4">
      <c r="D139" s="158"/>
    </row>
    <row r="140" spans="4:4">
      <c r="D140" s="158"/>
    </row>
    <row r="141" spans="4:4">
      <c r="D141" s="158"/>
    </row>
    <row r="142" spans="4:4">
      <c r="D142" s="158"/>
    </row>
    <row r="143" spans="4:4">
      <c r="D143" s="158"/>
    </row>
    <row r="144" spans="4:4">
      <c r="D144" s="158"/>
    </row>
    <row r="145" spans="4:4">
      <c r="D145" s="158"/>
    </row>
    <row r="146" spans="4:4">
      <c r="D146" s="158"/>
    </row>
    <row r="147" spans="4:4">
      <c r="D147" s="158"/>
    </row>
    <row r="148" spans="4:4">
      <c r="D148" s="158"/>
    </row>
    <row r="149" spans="4:4">
      <c r="D149" s="158"/>
    </row>
    <row r="150" spans="4:4">
      <c r="D150" s="158"/>
    </row>
    <row r="151" spans="4:4">
      <c r="D151" s="158"/>
    </row>
    <row r="152" spans="4:4">
      <c r="D152" s="158"/>
    </row>
    <row r="153" spans="4:4">
      <c r="D153" s="158"/>
    </row>
    <row r="154" spans="4:4">
      <c r="D154" s="158"/>
    </row>
    <row r="155" spans="4:4">
      <c r="D155" s="158"/>
    </row>
    <row r="156" spans="4:4">
      <c r="D156" s="158"/>
    </row>
    <row r="157" spans="4:4">
      <c r="D157" s="158"/>
    </row>
    <row r="158" spans="4:4">
      <c r="D158" s="158"/>
    </row>
    <row r="159" spans="4:4">
      <c r="D159" s="158"/>
    </row>
    <row r="160" spans="4:4">
      <c r="D160" s="158"/>
    </row>
    <row r="161" spans="4:4">
      <c r="D161" s="158"/>
    </row>
    <row r="162" spans="4:4">
      <c r="D162" s="158"/>
    </row>
    <row r="163" spans="4:4">
      <c r="D163" s="158"/>
    </row>
    <row r="164" spans="4:4">
      <c r="D164" s="158"/>
    </row>
    <row r="165" spans="4:4">
      <c r="D165" s="158"/>
    </row>
    <row r="166" spans="4:4">
      <c r="D166" s="158"/>
    </row>
    <row r="167" spans="4:4">
      <c r="D167" s="158"/>
    </row>
    <row r="168" spans="4:4">
      <c r="D168" s="158"/>
    </row>
    <row r="169" spans="4:4">
      <c r="D169" s="158"/>
    </row>
    <row r="170" spans="4:4">
      <c r="D170" s="158"/>
    </row>
    <row r="171" spans="4:4">
      <c r="D171" s="158"/>
    </row>
    <row r="172" spans="4:4">
      <c r="D172" s="158"/>
    </row>
    <row r="173" spans="4:4">
      <c r="D173" s="158"/>
    </row>
    <row r="174" spans="4:4">
      <c r="D174" s="158"/>
    </row>
    <row r="175" spans="4:4">
      <c r="D175" s="158"/>
    </row>
    <row r="176" spans="4:4">
      <c r="D176" s="158"/>
    </row>
  </sheetData>
  <mergeCells count="1">
    <mergeCell ref="A1:F2"/>
  </mergeCells>
  <phoneticPr fontId="3" type="noConversion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="150" zoomScaleNormal="150" workbookViewId="0">
      <selection activeCell="L16" sqref="L16"/>
    </sheetView>
  </sheetViews>
  <sheetFormatPr defaultColWidth="8.85546875" defaultRowHeight="12.75"/>
  <cols>
    <col min="1" max="1" width="10.42578125" customWidth="1"/>
    <col min="2" max="2" width="32.140625" customWidth="1"/>
    <col min="8" max="8" width="11.7109375" customWidth="1"/>
  </cols>
  <sheetData>
    <row r="1" spans="1:8">
      <c r="A1" s="357" t="s">
        <v>142</v>
      </c>
      <c r="B1" s="358"/>
      <c r="C1" s="358"/>
      <c r="D1" s="358"/>
      <c r="E1" s="365"/>
      <c r="F1" s="365"/>
    </row>
    <row r="2" spans="1:8">
      <c r="A2" s="358"/>
      <c r="B2" s="358"/>
      <c r="C2" s="358"/>
      <c r="D2" s="358"/>
      <c r="E2" s="365"/>
      <c r="F2" s="365"/>
    </row>
    <row r="3" spans="1:8">
      <c r="A3" s="3"/>
      <c r="C3" s="3"/>
      <c r="D3" s="3"/>
      <c r="E3" s="3"/>
    </row>
    <row r="4" spans="1:8" ht="15">
      <c r="A4" s="9" t="s">
        <v>6</v>
      </c>
      <c r="B4" s="10" t="s">
        <v>1</v>
      </c>
      <c r="C4" s="11" t="s">
        <v>7</v>
      </c>
      <c r="D4" s="11" t="s">
        <v>8</v>
      </c>
      <c r="E4" s="11" t="s">
        <v>9</v>
      </c>
      <c r="F4" s="12" t="s">
        <v>10</v>
      </c>
      <c r="G4" s="11" t="s">
        <v>11</v>
      </c>
      <c r="H4" s="11" t="s">
        <v>137</v>
      </c>
    </row>
    <row r="5" spans="1:8">
      <c r="A5" s="3"/>
      <c r="C5" s="2"/>
      <c r="D5" s="157"/>
      <c r="E5" s="2"/>
      <c r="F5" s="13"/>
    </row>
    <row r="6" spans="1:8">
      <c r="A6" s="3"/>
      <c r="C6" s="2"/>
      <c r="D6" s="157"/>
      <c r="E6" s="2"/>
      <c r="F6" s="13"/>
      <c r="H6" s="2"/>
    </row>
    <row r="7" spans="1:8">
      <c r="A7" s="3"/>
      <c r="C7" s="2"/>
      <c r="D7" s="157"/>
      <c r="E7" s="2"/>
      <c r="F7" s="13"/>
      <c r="G7" s="2"/>
    </row>
    <row r="8" spans="1:8">
      <c r="A8" s="3"/>
      <c r="C8" s="2"/>
      <c r="D8" s="157"/>
      <c r="E8" s="2"/>
      <c r="F8" s="13"/>
      <c r="H8" s="2"/>
    </row>
    <row r="9" spans="1:8">
      <c r="A9" s="3"/>
      <c r="C9" s="2"/>
      <c r="D9" s="157"/>
      <c r="E9" s="2"/>
      <c r="F9" s="13"/>
      <c r="G9" s="2"/>
      <c r="H9" s="2"/>
    </row>
    <row r="10" spans="1:8">
      <c r="A10" s="3"/>
      <c r="C10" s="2"/>
      <c r="D10" s="157"/>
      <c r="E10" s="2"/>
      <c r="F10" s="13"/>
      <c r="G10" s="2"/>
      <c r="H10" s="2"/>
    </row>
    <row r="11" spans="1:8">
      <c r="A11" s="3"/>
      <c r="C11" s="2"/>
      <c r="D11" s="157"/>
      <c r="E11" s="2"/>
      <c r="F11" s="13"/>
      <c r="G11" s="2"/>
      <c r="H11" s="2"/>
    </row>
    <row r="12" spans="1:8">
      <c r="A12" s="3"/>
      <c r="C12" s="2"/>
      <c r="D12" s="157"/>
      <c r="E12" s="2"/>
      <c r="F12" s="13"/>
      <c r="G12" s="2"/>
      <c r="H12" s="2"/>
    </row>
    <row r="13" spans="1:8">
      <c r="A13" s="3"/>
      <c r="C13" s="2"/>
      <c r="D13" s="157"/>
      <c r="E13" s="2"/>
      <c r="F13" s="13"/>
      <c r="G13" s="2"/>
      <c r="H13" s="2"/>
    </row>
    <row r="14" spans="1:8">
      <c r="A14" s="3"/>
      <c r="C14" s="2"/>
      <c r="D14" s="157"/>
      <c r="E14" s="2"/>
      <c r="F14" s="13"/>
      <c r="G14" s="2"/>
      <c r="H14" s="2"/>
    </row>
    <row r="15" spans="1:8">
      <c r="A15" s="3"/>
      <c r="C15" s="2"/>
      <c r="D15" s="157"/>
      <c r="E15" s="2"/>
      <c r="F15" s="13"/>
      <c r="G15" s="2"/>
      <c r="H15" s="2"/>
    </row>
    <row r="16" spans="1:8">
      <c r="A16" s="3"/>
      <c r="C16" s="2"/>
      <c r="D16" s="157"/>
      <c r="E16" s="2"/>
      <c r="F16" s="13"/>
      <c r="G16" s="2"/>
      <c r="H16" s="2"/>
    </row>
    <row r="17" spans="1:7">
      <c r="A17" s="3"/>
      <c r="C17" s="2"/>
      <c r="D17" s="157"/>
      <c r="E17" s="2"/>
      <c r="F17" s="13"/>
    </row>
    <row r="18" spans="1:7">
      <c r="A18" s="3"/>
      <c r="C18" s="2"/>
      <c r="D18" s="157"/>
      <c r="E18" s="2"/>
      <c r="F18" s="13"/>
    </row>
    <row r="19" spans="1:7">
      <c r="A19" s="3"/>
      <c r="C19" s="2"/>
      <c r="D19" s="157"/>
      <c r="E19" s="2"/>
      <c r="F19" s="13"/>
      <c r="G19" s="2"/>
    </row>
    <row r="20" spans="1:7">
      <c r="A20" s="3"/>
      <c r="C20" s="2"/>
      <c r="D20" s="157"/>
      <c r="E20" s="2"/>
      <c r="F20" s="13"/>
    </row>
    <row r="21" spans="1:7">
      <c r="A21" s="3"/>
      <c r="C21" s="2"/>
      <c r="D21" s="157"/>
      <c r="E21" s="2"/>
      <c r="F21" s="13"/>
      <c r="G21" s="2"/>
    </row>
    <row r="22" spans="1:7">
      <c r="A22" s="3"/>
      <c r="C22" s="2"/>
      <c r="D22" s="157"/>
      <c r="E22" s="2"/>
      <c r="F22" s="13"/>
    </row>
    <row r="23" spans="1:7">
      <c r="A23" s="3"/>
      <c r="C23" s="2"/>
      <c r="D23" s="157"/>
      <c r="E23" s="2"/>
      <c r="F23" s="13"/>
    </row>
    <row r="24" spans="1:7">
      <c r="A24" s="3"/>
      <c r="C24" s="2"/>
      <c r="D24" s="157"/>
      <c r="E24" s="2"/>
      <c r="F24" s="13"/>
    </row>
    <row r="25" spans="1:7">
      <c r="A25" s="3"/>
      <c r="C25" s="2"/>
      <c r="D25" s="157"/>
      <c r="E25" s="2"/>
      <c r="F25" s="13"/>
    </row>
    <row r="26" spans="1:7">
      <c r="A26" s="3"/>
      <c r="C26" s="2"/>
      <c r="D26" s="157"/>
      <c r="E26" s="2"/>
      <c r="F26" s="13"/>
    </row>
    <row r="27" spans="1:7">
      <c r="A27" s="3"/>
      <c r="C27" s="2"/>
      <c r="D27" s="157"/>
      <c r="E27" s="2"/>
      <c r="F27" s="13"/>
    </row>
    <row r="28" spans="1:7">
      <c r="A28" s="3"/>
      <c r="C28" s="2"/>
      <c r="D28" s="157"/>
      <c r="E28" s="2"/>
      <c r="F28" s="13"/>
    </row>
    <row r="29" spans="1:7">
      <c r="A29" s="3"/>
      <c r="C29" s="2"/>
      <c r="D29" s="157"/>
      <c r="E29" s="2"/>
      <c r="F29" s="13"/>
    </row>
    <row r="30" spans="1:7">
      <c r="A30" s="3"/>
      <c r="C30" s="2"/>
      <c r="D30" s="157"/>
      <c r="E30" s="2"/>
      <c r="F30" s="13"/>
    </row>
    <row r="31" spans="1:7">
      <c r="A31" s="3"/>
      <c r="C31" s="2"/>
      <c r="D31" s="157"/>
      <c r="E31" s="2"/>
      <c r="F31" s="13"/>
    </row>
    <row r="32" spans="1:7">
      <c r="A32" s="3"/>
      <c r="C32" s="2"/>
      <c r="D32" s="2"/>
      <c r="E32" s="2"/>
      <c r="F32" s="13"/>
    </row>
    <row r="33" spans="1:6">
      <c r="A33" s="3"/>
      <c r="C33" s="2"/>
      <c r="D33" s="2"/>
      <c r="E33" s="2"/>
      <c r="F33" s="13"/>
    </row>
    <row r="34" spans="1:6">
      <c r="A34" s="3"/>
      <c r="C34" s="2"/>
      <c r="D34" s="2"/>
      <c r="E34" s="2"/>
      <c r="F34" s="13"/>
    </row>
    <row r="35" spans="1:6">
      <c r="A35" s="3"/>
      <c r="C35" s="2"/>
      <c r="D35" s="2"/>
      <c r="E35" s="2"/>
      <c r="F35" s="13"/>
    </row>
    <row r="36" spans="1:6">
      <c r="A36" s="3"/>
      <c r="C36" s="2"/>
      <c r="D36" s="2"/>
      <c r="E36" s="2"/>
      <c r="F36" s="13"/>
    </row>
    <row r="37" spans="1:6">
      <c r="A37" s="3"/>
      <c r="C37" s="2"/>
      <c r="D37" s="2"/>
      <c r="E37" s="2"/>
      <c r="F37" s="13"/>
    </row>
    <row r="38" spans="1:6">
      <c r="A38" s="3"/>
      <c r="C38" s="2"/>
      <c r="D38" s="2"/>
      <c r="E38" s="2"/>
      <c r="F38" s="13"/>
    </row>
    <row r="39" spans="1:6">
      <c r="A39" s="3"/>
      <c r="C39" s="2"/>
      <c r="D39" s="2"/>
      <c r="E39" s="2"/>
      <c r="F39" s="13"/>
    </row>
    <row r="40" spans="1:6">
      <c r="A40" s="3"/>
      <c r="C40" s="2"/>
      <c r="D40" s="2"/>
      <c r="E40" s="2"/>
      <c r="F40" s="13"/>
    </row>
    <row r="41" spans="1:6">
      <c r="A41" s="3"/>
      <c r="C41" s="2"/>
      <c r="D41" s="2"/>
      <c r="E41" s="2"/>
      <c r="F41" s="13"/>
    </row>
    <row r="42" spans="1:6">
      <c r="A42" s="3"/>
      <c r="C42" s="2"/>
      <c r="D42" s="2"/>
      <c r="E42" s="2"/>
      <c r="F42" s="13"/>
    </row>
    <row r="43" spans="1:6">
      <c r="A43" s="3"/>
      <c r="C43" s="2"/>
      <c r="D43" s="2"/>
      <c r="E43" s="2"/>
      <c r="F43" s="13"/>
    </row>
    <row r="44" spans="1:6">
      <c r="A44" s="3"/>
      <c r="C44" s="2"/>
      <c r="D44" s="2"/>
      <c r="E44" s="2"/>
      <c r="F44" s="13"/>
    </row>
    <row r="45" spans="1:6">
      <c r="A45" s="3"/>
      <c r="C45" s="2"/>
      <c r="D45" s="2"/>
      <c r="E45" s="2"/>
      <c r="F45" s="13"/>
    </row>
    <row r="46" spans="1:6">
      <c r="A46" s="3"/>
      <c r="C46" s="2"/>
      <c r="D46" s="2"/>
      <c r="E46" s="2"/>
      <c r="F46" s="13"/>
    </row>
    <row r="47" spans="1:6">
      <c r="A47" s="3"/>
      <c r="C47" s="2"/>
      <c r="D47" s="2"/>
      <c r="E47" s="2"/>
      <c r="F47" s="13"/>
    </row>
    <row r="48" spans="1:6">
      <c r="A48" s="3"/>
      <c r="C48" s="2"/>
      <c r="D48" s="2"/>
      <c r="E48" s="2"/>
      <c r="F48" s="13"/>
    </row>
  </sheetData>
  <mergeCells count="1">
    <mergeCell ref="A1:F2"/>
  </mergeCells>
  <pageMargins left="0.75" right="0.75" top="1" bottom="1" header="0.5" footer="0.5"/>
  <pageSetup paperSize="9" orientation="portrait" horizontalDpi="4294967293" verticalDpi="0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A10" zoomScale="150" zoomScaleNormal="150" workbookViewId="0">
      <selection activeCell="A4" sqref="A4"/>
    </sheetView>
  </sheetViews>
  <sheetFormatPr defaultColWidth="8.85546875" defaultRowHeight="12.75"/>
  <cols>
    <col min="1" max="1" width="20.28515625" customWidth="1"/>
    <col min="4" max="4" width="4.42578125" customWidth="1"/>
    <col min="7" max="7" width="4.42578125" customWidth="1"/>
    <col min="10" max="10" width="4.42578125" customWidth="1"/>
    <col min="11" max="11" width="5.7109375" customWidth="1"/>
    <col min="12" max="12" width="11" customWidth="1"/>
    <col min="14" max="14" width="8.85546875" customWidth="1"/>
  </cols>
  <sheetData>
    <row r="1" spans="1:14" s="3" customFormat="1" ht="18">
      <c r="A1" s="433" t="s">
        <v>119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360"/>
      <c r="M1" s="360"/>
      <c r="N1" s="360"/>
    </row>
    <row r="2" spans="1:14" s="3" customFormat="1">
      <c r="A2" s="3" t="s">
        <v>4</v>
      </c>
    </row>
    <row r="3" spans="1:14" s="3" customFormat="1" ht="15">
      <c r="A3" s="435" t="s">
        <v>141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360"/>
      <c r="M3" s="360"/>
      <c r="N3" s="360"/>
    </row>
    <row r="4" spans="1:14" s="3" customFormat="1" ht="1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4" s="3" customFormat="1" ht="15">
      <c r="A5" s="439" t="s">
        <v>66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</row>
    <row r="6" spans="1:14" s="3" customFormat="1"/>
    <row r="7" spans="1:14" s="3" customFormat="1" ht="15">
      <c r="A7" s="435" t="s">
        <v>13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360"/>
      <c r="M7" s="360"/>
      <c r="N7" s="360"/>
    </row>
    <row r="9" spans="1:14">
      <c r="A9" s="14"/>
      <c r="B9" s="436" t="s">
        <v>14</v>
      </c>
      <c r="C9" s="437"/>
      <c r="D9" s="438"/>
      <c r="E9" s="436" t="s">
        <v>15</v>
      </c>
      <c r="F9" s="437"/>
      <c r="G9" s="438"/>
      <c r="H9" s="436" t="s">
        <v>16</v>
      </c>
      <c r="I9" s="437"/>
      <c r="J9" s="437"/>
      <c r="K9" s="438"/>
      <c r="L9" s="15"/>
      <c r="M9" s="25"/>
      <c r="N9" s="16"/>
    </row>
    <row r="10" spans="1:14">
      <c r="A10" s="17"/>
      <c r="B10" s="18"/>
      <c r="C10" s="3"/>
      <c r="D10" s="19"/>
      <c r="E10" s="20"/>
      <c r="F10" s="3"/>
      <c r="G10" s="19"/>
      <c r="H10" s="20"/>
      <c r="I10" s="3"/>
      <c r="K10" s="21"/>
      <c r="L10" s="20" t="s">
        <v>17</v>
      </c>
      <c r="M10" s="183" t="s">
        <v>61</v>
      </c>
      <c r="N10" s="19"/>
    </row>
    <row r="11" spans="1:14">
      <c r="A11" s="17"/>
      <c r="B11" s="20" t="s">
        <v>7</v>
      </c>
      <c r="C11" s="3" t="s">
        <v>8</v>
      </c>
      <c r="D11" s="19" t="s">
        <v>18</v>
      </c>
      <c r="E11" s="20" t="s">
        <v>7</v>
      </c>
      <c r="F11" s="3" t="s">
        <v>8</v>
      </c>
      <c r="G11" s="19" t="s">
        <v>18</v>
      </c>
      <c r="H11" s="20" t="s">
        <v>7</v>
      </c>
      <c r="I11" s="3" t="s">
        <v>8</v>
      </c>
      <c r="J11" s="3" t="s">
        <v>18</v>
      </c>
      <c r="K11" s="179" t="s">
        <v>9</v>
      </c>
      <c r="L11" s="20" t="s">
        <v>8</v>
      </c>
      <c r="M11" s="3" t="s">
        <v>19</v>
      </c>
      <c r="N11" s="19" t="s">
        <v>20</v>
      </c>
    </row>
    <row r="12" spans="1:14">
      <c r="A12" s="22" t="s">
        <v>1</v>
      </c>
      <c r="B12" s="18"/>
      <c r="C12" s="3"/>
      <c r="D12" s="19"/>
      <c r="E12" s="18"/>
      <c r="F12" s="3"/>
      <c r="G12" s="19"/>
      <c r="H12" s="18"/>
      <c r="I12" s="3"/>
      <c r="J12" s="3"/>
      <c r="K12" s="19"/>
      <c r="L12" s="185"/>
      <c r="M12" s="184"/>
      <c r="N12" s="23"/>
    </row>
    <row r="13" spans="1:14">
      <c r="A13" s="18"/>
      <c r="B13" s="24"/>
      <c r="C13" s="180"/>
      <c r="D13" s="16"/>
      <c r="E13" s="24"/>
      <c r="F13" s="180"/>
      <c r="G13" s="25"/>
      <c r="H13" s="24"/>
      <c r="I13" s="180"/>
      <c r="J13" s="25"/>
      <c r="K13" s="25"/>
      <c r="L13" s="182"/>
      <c r="M13" s="3"/>
      <c r="N13" s="19"/>
    </row>
    <row r="14" spans="1:14">
      <c r="A14" s="18"/>
      <c r="B14" s="145"/>
      <c r="C14" s="147"/>
      <c r="D14" s="128"/>
      <c r="E14" s="145"/>
      <c r="F14" s="39"/>
      <c r="G14" s="151"/>
      <c r="H14" s="145"/>
      <c r="I14" s="147"/>
      <c r="J14" s="128"/>
      <c r="K14" s="151"/>
      <c r="L14" s="39"/>
      <c r="M14" s="3"/>
      <c r="N14" s="19"/>
    </row>
    <row r="15" spans="1:14">
      <c r="A15" s="18"/>
      <c r="B15" s="145"/>
      <c r="C15" s="147"/>
      <c r="D15" s="128"/>
      <c r="E15" s="145"/>
      <c r="F15" s="39"/>
      <c r="G15" s="151"/>
      <c r="H15" s="145"/>
      <c r="I15" s="147"/>
      <c r="J15" s="128"/>
      <c r="K15" s="151"/>
      <c r="L15" s="39"/>
      <c r="M15" s="3"/>
      <c r="N15" s="19"/>
    </row>
    <row r="16" spans="1:14">
      <c r="A16" s="18"/>
      <c r="B16" s="145"/>
      <c r="C16" s="147"/>
      <c r="D16" s="128"/>
      <c r="E16" s="145"/>
      <c r="F16" s="39"/>
      <c r="G16" s="151"/>
      <c r="H16" s="145"/>
      <c r="I16" s="147"/>
      <c r="J16" s="128"/>
      <c r="K16" s="151"/>
      <c r="L16" s="39"/>
      <c r="M16" s="3"/>
      <c r="N16" s="19"/>
    </row>
    <row r="17" spans="1:14">
      <c r="A17" s="18"/>
      <c r="B17" s="145"/>
      <c r="C17" s="147"/>
      <c r="D17" s="128"/>
      <c r="E17" s="145"/>
      <c r="F17" s="39"/>
      <c r="G17" s="151"/>
      <c r="H17" s="145"/>
      <c r="I17" s="147"/>
      <c r="J17" s="128"/>
      <c r="K17" s="151"/>
      <c r="L17" s="39"/>
      <c r="M17" s="3"/>
      <c r="N17" s="19"/>
    </row>
    <row r="18" spans="1:14">
      <c r="A18" s="18"/>
      <c r="B18" s="145"/>
      <c r="C18" s="147"/>
      <c r="D18" s="128"/>
      <c r="E18" s="145"/>
      <c r="F18" s="39"/>
      <c r="G18" s="151"/>
      <c r="H18" s="145"/>
      <c r="I18" s="147"/>
      <c r="J18" s="128"/>
      <c r="K18" s="151"/>
      <c r="L18" s="39"/>
      <c r="M18" s="3"/>
      <c r="N18" s="19"/>
    </row>
    <row r="19" spans="1:14">
      <c r="A19" s="18"/>
      <c r="B19" s="145"/>
      <c r="C19" s="147"/>
      <c r="D19" s="128"/>
      <c r="E19" s="145"/>
      <c r="F19" s="39"/>
      <c r="G19" s="151"/>
      <c r="H19" s="145"/>
      <c r="I19" s="147"/>
      <c r="J19" s="128"/>
      <c r="K19" s="151"/>
      <c r="L19" s="39"/>
      <c r="M19" s="3"/>
      <c r="N19" s="19"/>
    </row>
    <row r="20" spans="1:14">
      <c r="A20" s="18"/>
      <c r="B20" s="145"/>
      <c r="C20" s="147"/>
      <c r="D20" s="128"/>
      <c r="E20" s="145"/>
      <c r="F20" s="39"/>
      <c r="G20" s="151"/>
      <c r="H20" s="145"/>
      <c r="I20" s="147"/>
      <c r="J20" s="128"/>
      <c r="K20" s="151"/>
      <c r="L20" s="39"/>
      <c r="M20" s="3"/>
      <c r="N20" s="19"/>
    </row>
    <row r="21" spans="1:14">
      <c r="A21" s="18"/>
      <c r="B21" s="145"/>
      <c r="C21" s="147"/>
      <c r="D21" s="128"/>
      <c r="E21" s="145"/>
      <c r="F21" s="39"/>
      <c r="G21" s="151"/>
      <c r="H21" s="145"/>
      <c r="I21" s="147"/>
      <c r="J21" s="128"/>
      <c r="K21" s="151"/>
      <c r="L21" s="39"/>
      <c r="M21" s="3"/>
      <c r="N21" s="19"/>
    </row>
    <row r="22" spans="1:14">
      <c r="A22" s="18"/>
      <c r="B22" s="145"/>
      <c r="C22" s="147"/>
      <c r="D22" s="128"/>
      <c r="E22" s="145"/>
      <c r="F22" s="39"/>
      <c r="G22" s="151"/>
      <c r="H22" s="145"/>
      <c r="I22" s="147"/>
      <c r="J22" s="128"/>
      <c r="K22" s="151"/>
      <c r="L22" s="39"/>
      <c r="M22" s="3"/>
      <c r="N22" s="19"/>
    </row>
    <row r="23" spans="1:14">
      <c r="A23" s="18"/>
      <c r="B23" s="145"/>
      <c r="C23" s="147"/>
      <c r="D23" s="128"/>
      <c r="E23" s="145"/>
      <c r="F23" s="39"/>
      <c r="G23" s="151"/>
      <c r="H23" s="145"/>
      <c r="I23" s="147"/>
      <c r="J23" s="128"/>
      <c r="K23" s="151"/>
      <c r="L23" s="39"/>
      <c r="M23" s="3"/>
      <c r="N23" s="19"/>
    </row>
    <row r="24" spans="1:14">
      <c r="A24" s="18"/>
      <c r="B24" s="145"/>
      <c r="C24" s="147"/>
      <c r="D24" s="128"/>
      <c r="E24" s="145"/>
      <c r="F24" s="39"/>
      <c r="G24" s="151"/>
      <c r="H24" s="145"/>
      <c r="I24" s="147"/>
      <c r="J24" s="128"/>
      <c r="K24" s="151"/>
      <c r="L24" s="39"/>
      <c r="M24" s="3"/>
      <c r="N24" s="19"/>
    </row>
    <row r="25" spans="1:14">
      <c r="A25" s="18"/>
      <c r="B25" s="145"/>
      <c r="C25" s="147"/>
      <c r="D25" s="128"/>
      <c r="E25" s="145"/>
      <c r="F25" s="39"/>
      <c r="G25" s="151"/>
      <c r="H25" s="145"/>
      <c r="I25" s="147"/>
      <c r="J25" s="128"/>
      <c r="K25" s="151"/>
      <c r="L25" s="39"/>
      <c r="M25" s="3"/>
      <c r="N25" s="19"/>
    </row>
    <row r="26" spans="1:14">
      <c r="A26" s="18"/>
      <c r="B26" s="145"/>
      <c r="C26" s="147"/>
      <c r="D26" s="128"/>
      <c r="E26" s="145"/>
      <c r="F26" s="39"/>
      <c r="G26" s="151"/>
      <c r="H26" s="145"/>
      <c r="I26" s="147"/>
      <c r="J26" s="128"/>
      <c r="K26" s="151"/>
      <c r="L26" s="39"/>
      <c r="M26" s="3"/>
      <c r="N26" s="19"/>
    </row>
    <row r="27" spans="1:14">
      <c r="A27" s="18"/>
      <c r="B27" s="145"/>
      <c r="C27" s="147"/>
      <c r="D27" s="128"/>
      <c r="E27" s="145"/>
      <c r="F27" s="39"/>
      <c r="G27" s="151"/>
      <c r="H27" s="145"/>
      <c r="I27" s="147"/>
      <c r="J27" s="128"/>
      <c r="K27" s="151"/>
      <c r="L27" s="39"/>
      <c r="M27" s="3"/>
      <c r="N27" s="19"/>
    </row>
    <row r="28" spans="1:14">
      <c r="B28" s="145"/>
      <c r="C28" s="147"/>
      <c r="D28" s="128"/>
      <c r="E28" s="145"/>
      <c r="F28" s="39"/>
      <c r="G28" s="151"/>
      <c r="H28" s="145"/>
      <c r="I28" s="147"/>
      <c r="J28" s="128"/>
      <c r="K28" s="151"/>
      <c r="L28" s="39"/>
      <c r="M28" s="3"/>
      <c r="N28" s="19"/>
    </row>
    <row r="29" spans="1:14">
      <c r="A29" s="18"/>
      <c r="B29" s="145"/>
      <c r="C29" s="147"/>
      <c r="D29" s="128"/>
      <c r="E29" s="145"/>
      <c r="F29" s="39"/>
      <c r="G29" s="151"/>
      <c r="H29" s="145"/>
      <c r="I29" s="147"/>
      <c r="J29" s="128"/>
      <c r="K29" s="151"/>
      <c r="L29" s="39"/>
      <c r="M29" s="3"/>
      <c r="N29" s="19"/>
    </row>
    <row r="30" spans="1:14">
      <c r="A30" s="18"/>
      <c r="B30" s="145"/>
      <c r="C30" s="147"/>
      <c r="D30" s="128"/>
      <c r="E30" s="145"/>
      <c r="F30" s="39"/>
      <c r="G30" s="151"/>
      <c r="H30" s="145"/>
      <c r="I30" s="147"/>
      <c r="J30" s="128"/>
      <c r="K30" s="151"/>
      <c r="L30" s="39"/>
      <c r="M30" s="3"/>
      <c r="N30" s="19"/>
    </row>
    <row r="31" spans="1:14">
      <c r="A31" s="18"/>
      <c r="B31" s="145"/>
      <c r="C31" s="147"/>
      <c r="D31" s="128"/>
      <c r="E31" s="145"/>
      <c r="F31" s="39"/>
      <c r="G31" s="151"/>
      <c r="H31" s="145"/>
      <c r="I31" s="147"/>
      <c r="J31" s="128"/>
      <c r="K31" s="151"/>
      <c r="L31" s="39"/>
      <c r="M31" s="2"/>
      <c r="N31" s="19"/>
    </row>
    <row r="32" spans="1:14">
      <c r="A32" s="18"/>
      <c r="B32" s="145"/>
      <c r="C32" s="147"/>
      <c r="D32" s="128"/>
      <c r="E32" s="145"/>
      <c r="F32" s="39"/>
      <c r="G32" s="151"/>
      <c r="H32" s="145"/>
      <c r="I32" s="147"/>
      <c r="J32" s="128"/>
      <c r="K32" s="151"/>
      <c r="L32" s="39"/>
      <c r="M32" s="2"/>
      <c r="N32" s="19"/>
    </row>
    <row r="33" spans="1:14">
      <c r="A33" s="18"/>
      <c r="B33" s="145"/>
      <c r="C33" s="147"/>
      <c r="D33" s="128"/>
      <c r="E33" s="145"/>
      <c r="F33" s="39"/>
      <c r="G33" s="151"/>
      <c r="H33" s="145"/>
      <c r="I33" s="147"/>
      <c r="J33" s="128"/>
      <c r="K33" s="151"/>
      <c r="L33" s="39"/>
      <c r="M33" s="2"/>
      <c r="N33" s="19"/>
    </row>
    <row r="34" spans="1:14">
      <c r="A34" s="26"/>
      <c r="B34" s="145"/>
      <c r="C34" s="147"/>
      <c r="D34" s="146"/>
      <c r="E34" s="145"/>
      <c r="F34" s="147"/>
      <c r="G34" s="146"/>
      <c r="H34" s="145"/>
      <c r="I34" s="147"/>
      <c r="J34" s="128"/>
      <c r="K34" s="153"/>
      <c r="L34" s="39"/>
      <c r="M34" s="2"/>
      <c r="N34" s="35"/>
    </row>
    <row r="35" spans="1:14">
      <c r="A35" s="26"/>
      <c r="B35" s="145"/>
      <c r="C35" s="147"/>
      <c r="D35" s="146"/>
      <c r="E35" s="145"/>
      <c r="F35" s="147"/>
      <c r="G35" s="146"/>
      <c r="H35" s="145"/>
      <c r="I35" s="147"/>
      <c r="J35" s="128"/>
      <c r="K35" s="153"/>
      <c r="L35" s="39"/>
      <c r="M35" s="2"/>
      <c r="N35" s="35"/>
    </row>
    <row r="36" spans="1:14">
      <c r="A36" s="26"/>
      <c r="B36" s="145"/>
      <c r="C36" s="147"/>
      <c r="D36" s="146"/>
      <c r="E36" s="145"/>
      <c r="F36" s="147"/>
      <c r="G36" s="146"/>
      <c r="H36" s="145"/>
      <c r="I36" s="147"/>
      <c r="J36" s="128"/>
      <c r="K36" s="153"/>
      <c r="L36" s="39"/>
      <c r="M36" s="2"/>
      <c r="N36" s="35"/>
    </row>
    <row r="37" spans="1:14">
      <c r="A37" s="26"/>
      <c r="B37" s="145"/>
      <c r="C37" s="147"/>
      <c r="D37" s="146"/>
      <c r="E37" s="145"/>
      <c r="F37" s="147"/>
      <c r="G37" s="146"/>
      <c r="H37" s="145"/>
      <c r="I37" s="147"/>
      <c r="J37" s="128"/>
      <c r="K37" s="153"/>
      <c r="L37" s="39"/>
      <c r="M37" s="2"/>
      <c r="N37" s="35"/>
    </row>
    <row r="38" spans="1:14">
      <c r="A38" s="26"/>
      <c r="B38" s="145"/>
      <c r="C38" s="147"/>
      <c r="D38" s="146"/>
      <c r="E38" s="145"/>
      <c r="F38" s="147"/>
      <c r="G38" s="146"/>
      <c r="H38" s="145"/>
      <c r="I38" s="147"/>
      <c r="J38" s="128"/>
      <c r="K38" s="153"/>
      <c r="L38" s="39"/>
      <c r="M38" s="2"/>
      <c r="N38" s="35"/>
    </row>
    <row r="39" spans="1:14">
      <c r="A39" s="26"/>
      <c r="B39" s="145"/>
      <c r="C39" s="147"/>
      <c r="D39" s="146"/>
      <c r="E39" s="27"/>
      <c r="F39" s="30"/>
      <c r="G39" s="29"/>
      <c r="H39" s="27"/>
      <c r="I39" s="31"/>
      <c r="J39" s="32"/>
      <c r="K39" s="153"/>
      <c r="L39" s="39"/>
      <c r="M39" s="2"/>
      <c r="N39" s="33"/>
    </row>
    <row r="40" spans="1:14">
      <c r="A40" s="26"/>
      <c r="B40" s="145"/>
      <c r="C40" s="147"/>
      <c r="D40" s="146"/>
      <c r="E40" s="145"/>
      <c r="F40" s="147"/>
      <c r="G40" s="146"/>
      <c r="H40" s="27"/>
      <c r="I40" s="154"/>
      <c r="J40" s="32"/>
      <c r="K40" s="153"/>
      <c r="L40" s="39"/>
      <c r="M40" s="2"/>
      <c r="N40" s="35"/>
    </row>
    <row r="41" spans="1:14">
      <c r="A41" s="26"/>
      <c r="B41" s="145"/>
      <c r="C41" s="147"/>
      <c r="D41" s="146"/>
      <c r="E41" s="27"/>
      <c r="F41" s="30"/>
      <c r="G41" s="29"/>
      <c r="H41" s="27"/>
      <c r="I41" s="154"/>
      <c r="J41" s="32"/>
      <c r="K41" s="153"/>
      <c r="L41" s="39"/>
      <c r="M41" s="2"/>
      <c r="N41" s="33"/>
    </row>
    <row r="42" spans="1:14">
      <c r="A42" s="26"/>
      <c r="B42" s="145"/>
      <c r="C42" s="147"/>
      <c r="D42" s="146"/>
      <c r="E42" s="145"/>
      <c r="F42" s="147"/>
      <c r="G42" s="146"/>
      <c r="H42" s="145"/>
      <c r="I42" s="147"/>
      <c r="J42" s="146"/>
      <c r="K42" s="153"/>
      <c r="L42" s="39"/>
      <c r="M42" s="2"/>
      <c r="N42" s="35"/>
    </row>
    <row r="43" spans="1:14">
      <c r="A43" s="26"/>
      <c r="B43" s="145"/>
      <c r="C43" s="147"/>
      <c r="D43" s="146"/>
      <c r="E43" s="27"/>
      <c r="F43" s="30"/>
      <c r="G43" s="29"/>
      <c r="H43" s="27"/>
      <c r="I43" s="31"/>
      <c r="J43" s="32"/>
      <c r="K43" s="153"/>
      <c r="L43" s="39"/>
      <c r="M43" s="2"/>
      <c r="N43" s="33"/>
    </row>
    <row r="44" spans="1:14">
      <c r="A44" s="26"/>
      <c r="B44" s="145"/>
      <c r="C44" s="147"/>
      <c r="D44" s="146"/>
      <c r="E44" s="27"/>
      <c r="F44" s="30"/>
      <c r="G44" s="29"/>
      <c r="H44" s="27"/>
      <c r="I44" s="31"/>
      <c r="J44" s="32"/>
      <c r="K44" s="153"/>
      <c r="L44" s="39"/>
      <c r="M44" s="2"/>
      <c r="N44" s="35"/>
    </row>
    <row r="45" spans="1:14">
      <c r="A45" s="26"/>
      <c r="B45" s="145"/>
      <c r="C45" s="147"/>
      <c r="D45" s="146"/>
      <c r="E45" s="27"/>
      <c r="F45" s="30"/>
      <c r="G45" s="29"/>
      <c r="H45" s="27"/>
      <c r="I45" s="31"/>
      <c r="J45" s="32"/>
      <c r="K45" s="153"/>
      <c r="L45" s="39"/>
      <c r="M45" s="2"/>
      <c r="N45" s="33"/>
    </row>
    <row r="46" spans="1:14">
      <c r="A46" s="26"/>
      <c r="B46" s="145"/>
      <c r="C46" s="147"/>
      <c r="D46" s="146"/>
      <c r="E46" s="27"/>
      <c r="F46" s="30"/>
      <c r="G46" s="29"/>
      <c r="H46" s="27"/>
      <c r="I46" s="31"/>
      <c r="J46" s="32"/>
      <c r="K46" s="153"/>
      <c r="L46" s="39"/>
      <c r="M46" s="2"/>
      <c r="N46" s="35"/>
    </row>
    <row r="47" spans="1:14">
      <c r="A47" s="26"/>
      <c r="B47" s="145"/>
      <c r="C47" s="147"/>
      <c r="D47" s="146"/>
      <c r="E47" s="27"/>
      <c r="F47" s="30"/>
      <c r="G47" s="29"/>
      <c r="H47" s="27"/>
      <c r="I47" s="31"/>
      <c r="J47" s="32"/>
      <c r="K47" s="153"/>
      <c r="L47" s="39"/>
      <c r="M47" s="2"/>
      <c r="N47" s="33"/>
    </row>
    <row r="48" spans="1:14">
      <c r="A48" s="26"/>
      <c r="B48" s="145"/>
      <c r="C48" s="147"/>
      <c r="D48" s="146"/>
      <c r="E48" s="27"/>
      <c r="F48" s="30"/>
      <c r="G48" s="29"/>
      <c r="H48" s="27"/>
      <c r="I48" s="31"/>
      <c r="J48" s="32"/>
      <c r="K48" s="153"/>
      <c r="L48" s="39"/>
      <c r="M48" s="2"/>
      <c r="N48" s="35"/>
    </row>
    <row r="49" spans="1:14">
      <c r="A49" s="26"/>
      <c r="B49" s="145"/>
      <c r="C49" s="147"/>
      <c r="D49" s="146"/>
      <c r="E49" s="27"/>
      <c r="F49" s="30"/>
      <c r="G49" s="29"/>
      <c r="H49" s="27"/>
      <c r="I49" s="31"/>
      <c r="J49" s="32"/>
      <c r="K49" s="153"/>
      <c r="L49" s="39"/>
      <c r="M49" s="2"/>
      <c r="N49" s="33"/>
    </row>
    <row r="50" spans="1:14">
      <c r="A50" s="26"/>
      <c r="B50" s="145"/>
      <c r="C50" s="147"/>
      <c r="D50" s="146"/>
      <c r="E50" s="145"/>
      <c r="F50" s="147"/>
      <c r="G50" s="146"/>
      <c r="H50" s="145"/>
      <c r="I50" s="147"/>
      <c r="J50" s="128"/>
      <c r="K50" s="153"/>
      <c r="L50" s="39"/>
      <c r="M50" s="2"/>
      <c r="N50" s="35"/>
    </row>
    <row r="51" spans="1:14">
      <c r="A51" s="26"/>
      <c r="B51" s="145"/>
      <c r="C51" s="147"/>
      <c r="D51" s="146"/>
      <c r="E51" s="27"/>
      <c r="F51" s="30"/>
      <c r="G51" s="29"/>
      <c r="H51" s="27"/>
      <c r="I51" s="31"/>
      <c r="J51" s="32"/>
      <c r="K51" s="153"/>
      <c r="L51" s="39"/>
      <c r="M51" s="2"/>
      <c r="N51" s="33"/>
    </row>
    <row r="52" spans="1:14">
      <c r="A52" s="26"/>
      <c r="B52" s="145"/>
      <c r="C52" s="147"/>
      <c r="D52" s="146"/>
      <c r="E52" s="27"/>
      <c r="F52" s="30"/>
      <c r="G52" s="29"/>
      <c r="H52" s="145"/>
      <c r="I52" s="147"/>
      <c r="J52" s="128"/>
      <c r="K52" s="153"/>
      <c r="L52" s="39"/>
      <c r="M52" s="2"/>
      <c r="N52" s="35"/>
    </row>
    <row r="53" spans="1:14">
      <c r="A53" s="26"/>
      <c r="B53" s="145"/>
      <c r="C53" s="147"/>
      <c r="D53" s="146"/>
      <c r="E53" s="27"/>
      <c r="F53" s="30"/>
      <c r="G53" s="29"/>
      <c r="H53" s="27"/>
      <c r="I53" s="31"/>
      <c r="J53" s="32"/>
      <c r="K53" s="153"/>
      <c r="L53" s="39"/>
      <c r="M53" s="2"/>
      <c r="N53" s="33"/>
    </row>
    <row r="54" spans="1:14">
      <c r="A54" s="18"/>
      <c r="B54" s="145"/>
      <c r="C54" s="147"/>
      <c r="D54" s="146"/>
      <c r="E54" s="145"/>
      <c r="F54" s="148"/>
      <c r="G54" s="146"/>
      <c r="H54" s="145"/>
      <c r="I54" s="147"/>
      <c r="J54" s="128"/>
      <c r="K54" s="151"/>
      <c r="L54" s="39"/>
      <c r="M54" s="2"/>
      <c r="N54" s="19"/>
    </row>
    <row r="55" spans="1:14">
      <c r="A55" s="18"/>
      <c r="B55" s="145"/>
      <c r="C55" s="147"/>
      <c r="D55" s="146"/>
      <c r="E55" s="145"/>
      <c r="F55" s="148"/>
      <c r="G55" s="146"/>
      <c r="H55" s="145"/>
      <c r="I55" s="147"/>
      <c r="J55" s="128"/>
      <c r="K55" s="151"/>
      <c r="L55" s="39"/>
      <c r="M55" s="2"/>
      <c r="N55" s="19"/>
    </row>
    <row r="56" spans="1:14">
      <c r="A56" s="18"/>
      <c r="B56" s="145"/>
      <c r="C56" s="147"/>
      <c r="D56" s="146"/>
      <c r="E56" s="145"/>
      <c r="F56" s="148"/>
      <c r="G56" s="146"/>
      <c r="H56" s="145"/>
      <c r="I56" s="147"/>
      <c r="J56" s="128"/>
      <c r="K56" s="151"/>
      <c r="L56" s="39"/>
      <c r="M56" s="2"/>
      <c r="N56" s="19"/>
    </row>
    <row r="57" spans="1:14">
      <c r="A57" s="18"/>
      <c r="B57" s="145"/>
      <c r="C57" s="147"/>
      <c r="D57" s="146"/>
      <c r="E57" s="145"/>
      <c r="F57" s="148"/>
      <c r="G57" s="146"/>
      <c r="H57" s="145"/>
      <c r="I57" s="147"/>
      <c r="J57" s="128"/>
      <c r="K57" s="151"/>
      <c r="L57" s="39"/>
      <c r="M57" s="2"/>
      <c r="N57" s="19"/>
    </row>
    <row r="58" spans="1:14">
      <c r="A58" s="18"/>
      <c r="B58" s="145"/>
      <c r="C58" s="147"/>
      <c r="D58" s="146"/>
      <c r="E58" s="145"/>
      <c r="F58" s="148"/>
      <c r="G58" s="146"/>
      <c r="H58" s="145"/>
      <c r="I58" s="147"/>
      <c r="J58" s="128"/>
      <c r="K58" s="151"/>
      <c r="L58" s="39"/>
      <c r="M58" s="2"/>
      <c r="N58" s="19"/>
    </row>
    <row r="59" spans="1:14">
      <c r="A59" s="18"/>
      <c r="B59" s="145"/>
      <c r="C59" s="147"/>
      <c r="D59" s="146"/>
      <c r="E59" s="145"/>
      <c r="F59" s="148"/>
      <c r="G59" s="146"/>
      <c r="H59" s="145"/>
      <c r="I59" s="147"/>
      <c r="J59" s="128"/>
      <c r="K59" s="151"/>
      <c r="L59" s="39"/>
      <c r="M59" s="3"/>
      <c r="N59" s="19"/>
    </row>
    <row r="60" spans="1:14">
      <c r="A60" s="18"/>
      <c r="B60" s="145"/>
      <c r="C60" s="147"/>
      <c r="D60" s="146"/>
      <c r="E60" s="186"/>
      <c r="F60" s="181"/>
      <c r="G60" s="152"/>
      <c r="H60" s="145"/>
      <c r="I60" s="147"/>
      <c r="J60" s="128"/>
      <c r="K60" s="151"/>
      <c r="L60" s="39"/>
      <c r="M60" s="3"/>
      <c r="N60" s="19"/>
    </row>
    <row r="61" spans="1:14">
      <c r="A61" s="18"/>
      <c r="B61" s="145"/>
      <c r="C61" s="147"/>
      <c r="D61" s="146"/>
      <c r="E61" s="186"/>
      <c r="F61" s="181"/>
      <c r="G61" s="152"/>
      <c r="H61" s="145"/>
      <c r="I61" s="147"/>
      <c r="J61" s="128"/>
      <c r="K61" s="151"/>
      <c r="L61" s="39"/>
      <c r="M61" s="3"/>
      <c r="N61" s="19"/>
    </row>
    <row r="62" spans="1:14">
      <c r="A62" s="18"/>
      <c r="B62" s="145"/>
      <c r="C62" s="147"/>
      <c r="D62" s="146"/>
      <c r="E62" s="186"/>
      <c r="F62" s="181"/>
      <c r="G62" s="152"/>
      <c r="H62" s="145"/>
      <c r="I62" s="147"/>
      <c r="J62" s="128"/>
      <c r="K62" s="151"/>
      <c r="L62" s="39"/>
      <c r="M62" s="3"/>
      <c r="N62" s="19"/>
    </row>
    <row r="63" spans="1:14">
      <c r="A63" s="144"/>
      <c r="B63" s="145"/>
      <c r="C63" s="147"/>
      <c r="D63" s="146"/>
      <c r="E63" s="149"/>
      <c r="F63" s="181"/>
      <c r="G63" s="152"/>
      <c r="H63" s="145"/>
      <c r="I63" s="147"/>
      <c r="J63" s="128"/>
      <c r="K63" s="151"/>
      <c r="L63" s="39"/>
      <c r="M63" s="3"/>
      <c r="N63" s="19"/>
    </row>
    <row r="64" spans="1:14">
      <c r="A64" s="26"/>
      <c r="B64" s="187"/>
      <c r="C64" s="28"/>
      <c r="D64" s="29"/>
      <c r="E64" s="186"/>
      <c r="F64" s="148"/>
      <c r="G64" s="146"/>
      <c r="H64" s="145"/>
      <c r="I64" s="148"/>
      <c r="J64" s="128"/>
      <c r="K64" s="153"/>
      <c r="L64" s="39"/>
      <c r="M64" s="2"/>
      <c r="N64" s="35"/>
    </row>
    <row r="65" spans="1:14">
      <c r="A65" s="26"/>
      <c r="B65" s="150"/>
      <c r="C65" s="28"/>
      <c r="D65" s="29"/>
      <c r="E65" s="145"/>
      <c r="F65" s="148"/>
      <c r="G65" s="146"/>
      <c r="H65" s="145"/>
      <c r="I65" s="148"/>
      <c r="J65" s="128"/>
      <c r="K65" s="153"/>
      <c r="L65" s="39"/>
      <c r="M65" s="2"/>
      <c r="N65" s="35"/>
    </row>
    <row r="66" spans="1:14">
      <c r="A66" s="26"/>
      <c r="B66" s="145"/>
      <c r="C66" s="28"/>
      <c r="D66" s="29"/>
      <c r="E66" s="145"/>
      <c r="F66" s="148"/>
      <c r="G66" s="146"/>
      <c r="H66" s="145"/>
      <c r="I66" s="148"/>
      <c r="J66" s="128"/>
      <c r="K66" s="153"/>
      <c r="L66" s="39"/>
      <c r="M66" s="2"/>
      <c r="N66" s="35"/>
    </row>
    <row r="67" spans="1:14">
      <c r="A67" s="26"/>
      <c r="B67" s="145"/>
      <c r="C67" s="28"/>
      <c r="D67" s="29"/>
      <c r="E67" s="145"/>
      <c r="F67" s="148"/>
      <c r="G67" s="146"/>
      <c r="H67" s="145"/>
      <c r="I67" s="148"/>
      <c r="J67" s="128"/>
      <c r="K67" s="153"/>
      <c r="L67" s="39"/>
      <c r="M67" s="2"/>
      <c r="N67" s="35"/>
    </row>
    <row r="68" spans="1:14">
      <c r="A68" s="26"/>
      <c r="B68" s="145"/>
      <c r="C68" s="147"/>
      <c r="D68" s="146"/>
      <c r="E68" s="145"/>
      <c r="F68" s="148"/>
      <c r="G68" s="146"/>
      <c r="H68" s="145"/>
      <c r="I68" s="147"/>
      <c r="J68" s="128"/>
      <c r="K68" s="153"/>
      <c r="L68" s="39"/>
      <c r="M68" s="38"/>
      <c r="N68" s="35"/>
    </row>
    <row r="69" spans="1:14">
      <c r="A69" s="143"/>
      <c r="B69" s="145"/>
      <c r="C69" s="147"/>
      <c r="D69" s="146"/>
      <c r="E69" s="145"/>
      <c r="F69" s="148"/>
      <c r="G69" s="146"/>
      <c r="H69" s="145"/>
      <c r="I69" s="147"/>
      <c r="J69" s="128"/>
      <c r="K69" s="153"/>
      <c r="L69" s="39"/>
      <c r="M69" s="38"/>
      <c r="N69" s="35"/>
    </row>
    <row r="70" spans="1:14">
      <c r="A70" s="26"/>
      <c r="B70" s="145"/>
      <c r="C70" s="147"/>
      <c r="D70" s="146"/>
      <c r="E70" s="145"/>
      <c r="F70" s="148"/>
      <c r="G70" s="146"/>
      <c r="H70" s="145"/>
      <c r="I70" s="148"/>
      <c r="J70" s="146"/>
      <c r="K70" s="153"/>
      <c r="L70" s="39"/>
      <c r="M70" s="38"/>
      <c r="N70" s="35"/>
    </row>
    <row r="71" spans="1:14">
      <c r="A71" s="143"/>
      <c r="B71" s="145"/>
      <c r="C71" s="147"/>
      <c r="D71" s="146"/>
      <c r="E71" s="145"/>
      <c r="F71" s="148"/>
      <c r="G71" s="146"/>
      <c r="H71" s="145"/>
      <c r="I71" s="147"/>
      <c r="J71" s="128"/>
      <c r="K71" s="153"/>
      <c r="L71" s="39"/>
      <c r="M71" s="38"/>
      <c r="N71" s="33"/>
    </row>
    <row r="72" spans="1:14">
      <c r="A72" s="143"/>
      <c r="B72" s="145"/>
      <c r="C72" s="147"/>
      <c r="D72" s="146"/>
      <c r="E72" s="145"/>
      <c r="F72" s="148"/>
      <c r="G72" s="146"/>
      <c r="H72" s="145"/>
      <c r="I72" s="147"/>
      <c r="J72" s="128"/>
      <c r="K72" s="153"/>
      <c r="L72" s="39"/>
      <c r="M72" s="38"/>
      <c r="N72" s="35"/>
    </row>
    <row r="73" spans="1:14">
      <c r="A73" s="143"/>
      <c r="B73" s="145"/>
      <c r="C73" s="147"/>
      <c r="D73" s="146"/>
      <c r="E73" s="145"/>
      <c r="F73" s="148"/>
      <c r="G73" s="146"/>
      <c r="H73" s="145"/>
      <c r="I73" s="147"/>
      <c r="J73" s="128"/>
      <c r="K73" s="153"/>
      <c r="L73" s="39"/>
      <c r="M73" s="2"/>
      <c r="N73" s="35"/>
    </row>
    <row r="74" spans="1:14">
      <c r="A74" s="143"/>
      <c r="B74" s="145"/>
      <c r="C74" s="147"/>
      <c r="D74" s="146"/>
      <c r="E74" s="145"/>
      <c r="F74" s="148"/>
      <c r="G74" s="146"/>
      <c r="H74" s="145"/>
      <c r="I74" s="147"/>
      <c r="J74" s="128"/>
      <c r="K74" s="153"/>
      <c r="L74" s="39"/>
      <c r="M74" s="42"/>
      <c r="N74" s="33"/>
    </row>
    <row r="75" spans="1:14">
      <c r="A75" s="26"/>
      <c r="B75" s="27"/>
      <c r="C75" s="28"/>
      <c r="D75" s="29"/>
      <c r="E75" s="40"/>
      <c r="F75" s="34"/>
      <c r="G75" s="153"/>
      <c r="H75" s="27"/>
      <c r="I75" s="30"/>
      <c r="J75" s="32"/>
      <c r="K75" s="153"/>
      <c r="L75" s="39"/>
      <c r="M75" s="2"/>
      <c r="N75" s="35"/>
    </row>
    <row r="76" spans="1:14">
      <c r="A76" s="26"/>
      <c r="B76" s="27"/>
      <c r="C76" s="28"/>
      <c r="D76" s="29"/>
      <c r="E76" s="27"/>
      <c r="F76" s="31"/>
      <c r="G76" s="29"/>
      <c r="H76" s="27"/>
      <c r="I76" s="30"/>
      <c r="J76" s="32"/>
      <c r="K76" s="153"/>
      <c r="L76" s="39"/>
      <c r="M76" s="2"/>
      <c r="N76" s="33"/>
    </row>
    <row r="77" spans="1:14">
      <c r="B77" s="41"/>
      <c r="C77" s="34"/>
      <c r="D77" s="33"/>
      <c r="E77" s="41"/>
      <c r="F77" s="34"/>
      <c r="G77" s="153"/>
      <c r="H77" s="36"/>
      <c r="I77" s="37"/>
      <c r="J77" s="32"/>
      <c r="K77" s="153"/>
      <c r="L77" s="39"/>
      <c r="M77" s="2"/>
      <c r="N77" s="35"/>
    </row>
    <row r="78" spans="1:14">
      <c r="B78" s="2"/>
      <c r="C78" s="39"/>
      <c r="D78" s="2"/>
      <c r="E78" s="2"/>
      <c r="F78" s="39"/>
      <c r="G78" s="2"/>
      <c r="H78" s="2"/>
      <c r="I78" s="2"/>
      <c r="J78" s="2"/>
      <c r="K78" s="2"/>
      <c r="L78" s="2"/>
    </row>
    <row r="79" spans="1:14">
      <c r="A79" t="s">
        <v>21</v>
      </c>
      <c r="B79" s="2"/>
      <c r="C79" s="39"/>
      <c r="D79" s="2"/>
      <c r="E79" s="2"/>
      <c r="F79" s="39"/>
      <c r="G79" s="2"/>
      <c r="H79" s="2"/>
      <c r="I79" s="2"/>
      <c r="J79" s="2"/>
      <c r="K79" s="2"/>
      <c r="L79" s="2"/>
    </row>
    <row r="80" spans="1:14">
      <c r="B80" s="2"/>
      <c r="C80" s="2"/>
      <c r="D80" s="2"/>
      <c r="E80" s="2"/>
      <c r="F80" s="39"/>
      <c r="G80" s="2"/>
      <c r="H80" s="2"/>
      <c r="I80" s="2"/>
      <c r="J80" s="2"/>
      <c r="K80" s="2"/>
      <c r="L80" s="2"/>
    </row>
    <row r="81" spans="2:12">
      <c r="B81" s="2"/>
      <c r="C81" s="2"/>
      <c r="D81" s="2"/>
      <c r="E81" s="2"/>
      <c r="F81" s="39"/>
      <c r="G81" s="2"/>
      <c r="H81" s="2"/>
      <c r="I81" s="2"/>
      <c r="J81" s="2"/>
      <c r="K81" s="2"/>
      <c r="L81" s="2"/>
    </row>
    <row r="82" spans="2:12">
      <c r="B82" s="2"/>
      <c r="C82" s="2"/>
      <c r="D82" s="2"/>
      <c r="E82" s="2"/>
      <c r="F82" s="39"/>
      <c r="G82" s="2"/>
      <c r="H82" s="2"/>
      <c r="I82" s="2"/>
      <c r="J82" s="2"/>
      <c r="K82" s="2"/>
      <c r="L82" s="2"/>
    </row>
    <row r="83" spans="2:12">
      <c r="B83" s="2"/>
      <c r="C83" s="2"/>
      <c r="D83" s="2"/>
      <c r="E83" s="2"/>
      <c r="F83" s="39"/>
      <c r="G83" s="2"/>
      <c r="H83" s="2"/>
      <c r="I83" s="2"/>
      <c r="J83" s="2"/>
      <c r="K83" s="2"/>
      <c r="L83" s="2"/>
    </row>
    <row r="84" spans="2:12">
      <c r="B84" s="2"/>
      <c r="C84" s="2"/>
      <c r="D84" s="2"/>
      <c r="E84" s="2"/>
      <c r="F84" s="39"/>
      <c r="G84" s="2"/>
      <c r="H84" s="2"/>
      <c r="I84" s="2"/>
      <c r="J84" s="2"/>
      <c r="K84" s="2"/>
      <c r="L84" s="2"/>
    </row>
    <row r="85" spans="2:12">
      <c r="B85" s="2"/>
      <c r="C85" s="2"/>
      <c r="D85" s="2"/>
      <c r="E85" s="2"/>
      <c r="F85" s="39"/>
      <c r="G85" s="2"/>
      <c r="H85" s="2"/>
      <c r="I85" s="2"/>
      <c r="J85" s="2"/>
      <c r="K85" s="2"/>
      <c r="L85" s="2"/>
    </row>
    <row r="86" spans="2:12">
      <c r="B86" s="2"/>
      <c r="C86" s="2"/>
      <c r="D86" s="2"/>
      <c r="E86" s="2"/>
      <c r="F86" s="39"/>
      <c r="G86" s="2"/>
      <c r="H86" s="2"/>
      <c r="I86" s="2"/>
      <c r="J86" s="2"/>
      <c r="K86" s="2"/>
      <c r="L86" s="2"/>
    </row>
    <row r="87" spans="2:12">
      <c r="B87" s="2"/>
      <c r="C87" s="2"/>
      <c r="D87" s="2"/>
      <c r="E87" s="2"/>
      <c r="F87" s="39"/>
      <c r="G87" s="2"/>
      <c r="H87" s="2"/>
      <c r="I87" s="2"/>
      <c r="J87" s="2"/>
      <c r="K87" s="2"/>
      <c r="L87" s="2"/>
    </row>
    <row r="88" spans="2:12">
      <c r="B88" s="2"/>
      <c r="C88" s="2"/>
      <c r="D88" s="2"/>
      <c r="E88" s="2"/>
      <c r="F88" s="39"/>
      <c r="G88" s="2"/>
      <c r="H88" s="2"/>
      <c r="I88" s="2"/>
      <c r="J88" s="2"/>
      <c r="K88" s="2"/>
      <c r="L88" s="2"/>
    </row>
    <row r="89" spans="2: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</sheetData>
  <mergeCells count="7">
    <mergeCell ref="A1:N1"/>
    <mergeCell ref="A3:N3"/>
    <mergeCell ref="A7:N7"/>
    <mergeCell ref="B9:D9"/>
    <mergeCell ref="E9:G9"/>
    <mergeCell ref="H9:K9"/>
    <mergeCell ref="A5:N5"/>
  </mergeCells>
  <pageMargins left="0.75" right="0.75" top="1" bottom="1" header="0.5" footer="0.5"/>
  <pageSetup paperSize="9" orientation="landscape" horizontalDpi="360" verticalDpi="300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B10" sqref="B10:E14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172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266"/>
      <c r="C10" s="233"/>
      <c r="D10" s="267"/>
      <c r="E10" s="232"/>
      <c r="F10" s="130"/>
      <c r="G10" s="155"/>
      <c r="H10" s="129"/>
      <c r="I10" s="109"/>
      <c r="J10" s="130"/>
      <c r="K10" s="156"/>
      <c r="L10" s="129"/>
      <c r="M10" s="109"/>
      <c r="N10" s="130"/>
      <c r="O10" s="156"/>
      <c r="P10" s="129"/>
      <c r="Q10" s="109"/>
      <c r="R10" s="266"/>
      <c r="S10" s="234"/>
      <c r="T10" s="267"/>
      <c r="U10" s="232"/>
    </row>
    <row r="11" spans="1:21" ht="21.75" customHeight="1">
      <c r="A11" s="106" t="s">
        <v>27</v>
      </c>
      <c r="B11" s="266"/>
      <c r="C11" s="233"/>
      <c r="D11" s="267"/>
      <c r="E11" s="232"/>
      <c r="F11" s="130"/>
      <c r="G11" s="155"/>
      <c r="H11" s="129"/>
      <c r="I11" s="109"/>
      <c r="J11" s="130"/>
      <c r="K11" s="156"/>
      <c r="L11" s="129"/>
      <c r="M11" s="109"/>
      <c r="N11" s="130"/>
      <c r="O11" s="156"/>
      <c r="P11" s="129"/>
      <c r="Q11" s="109"/>
      <c r="R11" s="130"/>
      <c r="S11" s="156"/>
      <c r="T11" s="129"/>
      <c r="U11" s="109"/>
    </row>
    <row r="12" spans="1:21" ht="21.75" customHeight="1">
      <c r="A12" s="106" t="s">
        <v>27</v>
      </c>
      <c r="B12" s="130"/>
      <c r="C12" s="155"/>
      <c r="D12" s="129"/>
      <c r="E12" s="109"/>
      <c r="F12" s="130"/>
      <c r="G12" s="155"/>
      <c r="H12" s="129"/>
      <c r="I12" s="109"/>
      <c r="J12" s="130"/>
      <c r="K12" s="155"/>
      <c r="L12" s="129"/>
      <c r="M12" s="109"/>
      <c r="N12" s="130"/>
      <c r="O12" s="156"/>
      <c r="P12" s="129"/>
      <c r="Q12" s="109"/>
      <c r="R12" s="130"/>
      <c r="S12" s="156"/>
      <c r="T12" s="129"/>
      <c r="U12" s="109"/>
    </row>
    <row r="13" spans="1:21" ht="21.75" customHeight="1">
      <c r="A13" s="106" t="s">
        <v>27</v>
      </c>
      <c r="B13" s="130"/>
      <c r="C13" s="155"/>
      <c r="D13" s="129"/>
      <c r="E13" s="109"/>
      <c r="F13" s="130"/>
      <c r="G13" s="155"/>
      <c r="H13" s="129"/>
      <c r="I13" s="109"/>
      <c r="J13" s="130"/>
      <c r="K13" s="156"/>
      <c r="L13" s="129"/>
      <c r="M13" s="109"/>
      <c r="N13" s="130"/>
      <c r="O13" s="156"/>
      <c r="P13" s="129"/>
      <c r="Q13" s="109"/>
      <c r="R13" s="130"/>
      <c r="S13" s="156"/>
      <c r="T13" s="129"/>
      <c r="U13" s="109"/>
    </row>
    <row r="14" spans="1:21" ht="21.75" customHeight="1">
      <c r="A14" s="106" t="s">
        <v>27</v>
      </c>
      <c r="B14" s="266"/>
      <c r="C14" s="233"/>
      <c r="D14" s="267"/>
      <c r="E14" s="232"/>
      <c r="F14" s="130"/>
      <c r="G14" s="155"/>
      <c r="H14" s="129"/>
      <c r="I14" s="109"/>
      <c r="J14" s="130"/>
      <c r="K14" s="156"/>
      <c r="L14" s="129"/>
      <c r="M14" s="109"/>
      <c r="N14" s="266"/>
      <c r="O14" s="234"/>
      <c r="P14" s="267"/>
      <c r="Q14" s="232"/>
      <c r="R14" s="130"/>
      <c r="S14" s="156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0</v>
      </c>
      <c r="D15" s="251">
        <f>COUNTA(D10:D14)</f>
        <v>0</v>
      </c>
      <c r="E15" s="242">
        <f>SUM(E10:E14)</f>
        <v>0</v>
      </c>
      <c r="F15" s="250"/>
      <c r="G15" s="113">
        <f>400*(COUNTA(G10:G14))</f>
        <v>0</v>
      </c>
      <c r="H15" s="251">
        <f>COUNTA(H10:H14)</f>
        <v>0</v>
      </c>
      <c r="I15" s="242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263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63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109">
        <f>SUM(U10:U14)</f>
        <v>0</v>
      </c>
    </row>
    <row r="16" spans="1:21" ht="21.75" customHeight="1">
      <c r="A16" s="401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219"/>
    </row>
    <row r="17" spans="1:21" ht="21.75" customHeight="1">
      <c r="A17" s="117" t="s">
        <v>28</v>
      </c>
      <c r="B17" s="130"/>
      <c r="C17" s="155"/>
      <c r="D17" s="129"/>
      <c r="E17" s="109"/>
      <c r="F17" s="130"/>
      <c r="G17" s="155"/>
      <c r="H17" s="129"/>
      <c r="I17" s="109"/>
      <c r="J17" s="130"/>
      <c r="K17" s="155"/>
      <c r="L17" s="129"/>
      <c r="M17" s="109"/>
      <c r="N17" s="130"/>
      <c r="O17" s="155"/>
      <c r="P17" s="243"/>
      <c r="Q17" s="109"/>
      <c r="R17" s="130"/>
      <c r="S17" s="155"/>
      <c r="T17" s="243"/>
      <c r="U17" s="109"/>
    </row>
    <row r="18" spans="1:21" ht="21.75" customHeight="1">
      <c r="A18" s="117" t="s">
        <v>28</v>
      </c>
      <c r="B18" s="130"/>
      <c r="C18" s="155"/>
      <c r="D18" s="129"/>
      <c r="E18" s="109"/>
      <c r="F18" s="130"/>
      <c r="G18" s="155"/>
      <c r="H18" s="129"/>
      <c r="I18" s="109"/>
      <c r="J18" s="130"/>
      <c r="K18" s="155"/>
      <c r="L18" s="129"/>
      <c r="M18" s="109"/>
      <c r="N18" s="130"/>
      <c r="O18" s="155"/>
      <c r="P18" s="129"/>
      <c r="Q18" s="109"/>
      <c r="R18" s="130"/>
      <c r="S18" s="155"/>
      <c r="T18" s="129"/>
      <c r="U18" s="109"/>
    </row>
    <row r="19" spans="1:21" ht="21.75" customHeight="1">
      <c r="A19" s="117" t="s">
        <v>28</v>
      </c>
      <c r="B19" s="266"/>
      <c r="C19" s="233"/>
      <c r="D19" s="267"/>
      <c r="E19" s="232"/>
      <c r="F19" s="130"/>
      <c r="G19" s="155"/>
      <c r="H19" s="129"/>
      <c r="I19" s="109"/>
      <c r="J19" s="130"/>
      <c r="K19" s="155"/>
      <c r="L19" s="129"/>
      <c r="M19" s="109"/>
      <c r="N19" s="130"/>
      <c r="O19" s="155"/>
      <c r="P19" s="129"/>
      <c r="Q19" s="109"/>
      <c r="R19" s="130"/>
      <c r="S19" s="155"/>
      <c r="T19" s="129"/>
      <c r="U19" s="109"/>
    </row>
    <row r="20" spans="1:21" ht="21.75" customHeight="1">
      <c r="A20" s="117" t="s">
        <v>28</v>
      </c>
      <c r="B20" s="130"/>
      <c r="C20" s="155"/>
      <c r="D20" s="129"/>
      <c r="E20" s="109"/>
      <c r="F20" s="130"/>
      <c r="G20" s="155"/>
      <c r="H20" s="129"/>
      <c r="I20" s="109"/>
      <c r="J20" s="130"/>
      <c r="K20" s="155"/>
      <c r="L20" s="129"/>
      <c r="M20" s="109"/>
      <c r="N20" s="130"/>
      <c r="O20" s="155"/>
      <c r="P20" s="129"/>
      <c r="Q20" s="109"/>
      <c r="R20" s="130"/>
      <c r="S20" s="155"/>
      <c r="T20" s="129"/>
      <c r="U20" s="109"/>
    </row>
    <row r="21" spans="1:21" ht="21.75" customHeight="1">
      <c r="A21" s="117" t="s">
        <v>28</v>
      </c>
      <c r="B21" s="266"/>
      <c r="C21" s="233"/>
      <c r="D21" s="267"/>
      <c r="E21" s="232"/>
      <c r="F21" s="130"/>
      <c r="G21" s="155"/>
      <c r="H21" s="129"/>
      <c r="I21" s="109"/>
      <c r="J21" s="130"/>
      <c r="K21" s="155"/>
      <c r="L21" s="129"/>
      <c r="M21" s="109"/>
      <c r="N21" s="130"/>
      <c r="O21" s="155"/>
      <c r="P21" s="129"/>
      <c r="Q21" s="109"/>
      <c r="R21" s="130"/>
      <c r="S21" s="155"/>
      <c r="T21" s="129"/>
      <c r="U21" s="109"/>
    </row>
    <row r="22" spans="1:21" ht="21.75" customHeight="1">
      <c r="A22" s="111" t="s">
        <v>77</v>
      </c>
      <c r="B22" s="252"/>
      <c r="C22" s="113">
        <f>800*(COUNTA(C17:C20))</f>
        <v>0</v>
      </c>
      <c r="D22" s="253">
        <f>COUNTA(D17:D20)</f>
        <v>0</v>
      </c>
      <c r="E22" s="109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2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2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2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109">
        <f>SUM(U17:U21)</f>
        <v>0</v>
      </c>
    </row>
    <row r="23" spans="1:21" ht="18.75" customHeight="1">
      <c r="A23" s="120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</row>
    <row r="24" spans="1:21" ht="18.7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403" t="s">
        <v>4</v>
      </c>
      <c r="S24" s="403"/>
      <c r="T24" s="416"/>
      <c r="U24" s="219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17"/>
      <c r="H25" s="406"/>
      <c r="I25" s="407"/>
      <c r="J25" s="405" t="s">
        <v>23</v>
      </c>
      <c r="K25" s="417"/>
      <c r="L25" s="406"/>
      <c r="M25" s="407"/>
      <c r="N25" s="122"/>
      <c r="O25" s="409" t="s">
        <v>29</v>
      </c>
      <c r="P25" s="418"/>
      <c r="Q25" s="418"/>
      <c r="R25" s="123">
        <f>SUM(E15+I15+M15+Q15+U15+E22+I22+M22+Q22+U22+E31+I31+M31)</f>
        <v>0</v>
      </c>
      <c r="S25" s="225"/>
      <c r="T25" s="123" t="s">
        <v>4</v>
      </c>
      <c r="U25" s="219"/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270">
        <f>SUM((C15+G15+K15+O15+S15+C22+G22+K22+O22+S22+C31+G31+K31)/1000)</f>
        <v>0</v>
      </c>
      <c r="S26" s="128"/>
      <c r="T26" s="127" t="s">
        <v>4</v>
      </c>
      <c r="U26" s="219"/>
    </row>
    <row r="27" spans="1:21" ht="21.75" customHeight="1">
      <c r="A27" s="106" t="s">
        <v>32</v>
      </c>
      <c r="B27" s="130"/>
      <c r="C27" s="156"/>
      <c r="D27" s="129"/>
      <c r="E27" s="109"/>
      <c r="F27" s="130"/>
      <c r="G27" s="156"/>
      <c r="H27" s="110"/>
      <c r="I27" s="109"/>
      <c r="J27" s="130"/>
      <c r="K27" s="156"/>
      <c r="L27" s="130"/>
      <c r="M27" s="109"/>
      <c r="N27" s="226"/>
      <c r="O27" s="414"/>
      <c r="P27" s="414"/>
      <c r="Q27" s="414"/>
      <c r="R27" s="124" t="s">
        <v>3</v>
      </c>
      <c r="S27" s="225"/>
      <c r="T27" s="132"/>
      <c r="U27" s="219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3"/>
      <c r="M28" s="109"/>
      <c r="N28" s="227"/>
      <c r="O28" s="225"/>
      <c r="P28" s="228"/>
      <c r="Q28" s="228"/>
      <c r="R28" s="411"/>
      <c r="S28" s="419"/>
      <c r="T28" s="136"/>
      <c r="U28" s="219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227"/>
      <c r="O29" s="219"/>
      <c r="P29" s="229">
        <f>SUM(D15+H15+L15+P15+T15+D22+H22+L22+P22+T22+D31+H31+L31)</f>
        <v>0</v>
      </c>
      <c r="Q29" s="219"/>
      <c r="R29" s="219"/>
      <c r="S29" s="412" t="s">
        <v>4</v>
      </c>
      <c r="T29" s="419"/>
      <c r="U29" s="416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227"/>
      <c r="O30" s="219"/>
      <c r="P30" s="219"/>
      <c r="Q30" s="219"/>
      <c r="R30" s="136"/>
      <c r="S30" s="412" t="s">
        <v>35</v>
      </c>
      <c r="T30" s="419"/>
      <c r="U30" s="416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10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10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109">
        <f>SUM(M27:M30)</f>
        <v>0</v>
      </c>
      <c r="N31" s="230"/>
      <c r="O31" s="219"/>
      <c r="P31" s="219"/>
      <c r="Q31" s="219"/>
      <c r="R31" s="219"/>
      <c r="S31" s="412" t="s">
        <v>4</v>
      </c>
      <c r="T31" s="419"/>
      <c r="U31" s="416"/>
    </row>
    <row r="32" spans="1:21">
      <c r="R32" s="398"/>
      <c r="S32" s="399"/>
      <c r="T32" s="400"/>
    </row>
  </sheetData>
  <mergeCells count="45"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O26:Q27"/>
    <mergeCell ref="R28:S28"/>
    <mergeCell ref="S29:U29"/>
    <mergeCell ref="S30:U30"/>
    <mergeCell ref="S31:U31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zoomScaleNormal="100" workbookViewId="0">
      <selection activeCell="B10" sqref="B10:E10"/>
    </sheetView>
  </sheetViews>
  <sheetFormatPr defaultColWidth="8.85546875" defaultRowHeight="12.75"/>
  <cols>
    <col min="1" max="2" width="8.85546875" style="301"/>
    <col min="3" max="3" width="9.42578125" style="301" customWidth="1"/>
    <col min="4" max="4" width="4.7109375" style="301" customWidth="1"/>
    <col min="5" max="5" width="9.140625" style="301" customWidth="1"/>
    <col min="6" max="6" width="8.85546875" style="301"/>
    <col min="7" max="7" width="9.42578125" style="301" customWidth="1"/>
    <col min="8" max="8" width="4.7109375" style="301" customWidth="1"/>
    <col min="9" max="10" width="8.85546875" style="301"/>
    <col min="11" max="11" width="9.42578125" style="301" customWidth="1"/>
    <col min="12" max="12" width="4.7109375" style="301" customWidth="1"/>
    <col min="13" max="14" width="8.85546875" style="301"/>
    <col min="15" max="15" width="9.42578125" style="301" customWidth="1"/>
    <col min="16" max="16" width="4.7109375" style="301" customWidth="1"/>
    <col min="17" max="17" width="8.85546875" style="301"/>
    <col min="18" max="18" width="10.140625" style="301" bestFit="1" customWidth="1"/>
    <col min="19" max="19" width="9.42578125" style="301" customWidth="1"/>
    <col min="20" max="20" width="4.42578125" style="301" customWidth="1"/>
    <col min="21" max="21" width="9.140625" style="301" customWidth="1"/>
    <col min="22" max="22" width="3.7109375" style="301" customWidth="1"/>
    <col min="23" max="23" width="3.28515625" style="301" customWidth="1"/>
    <col min="24" max="24" width="2.85546875" style="301" customWidth="1"/>
    <col min="25" max="25" width="3.42578125" style="301" customWidth="1"/>
    <col min="26" max="26" width="3" style="301" customWidth="1"/>
    <col min="27" max="16384" width="8.85546875" style="301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351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300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297" t="s">
        <v>27</v>
      </c>
      <c r="B10" s="266" t="s">
        <v>343</v>
      </c>
      <c r="C10" s="233">
        <v>73995</v>
      </c>
      <c r="D10" s="268" t="s">
        <v>128</v>
      </c>
      <c r="E10" s="232">
        <v>3</v>
      </c>
      <c r="F10" s="130"/>
      <c r="G10" s="159"/>
      <c r="H10" s="302"/>
      <c r="I10" s="109"/>
      <c r="J10" s="130"/>
      <c r="K10" s="160"/>
      <c r="L10" s="302"/>
      <c r="M10" s="109"/>
      <c r="N10" s="130"/>
      <c r="O10" s="160"/>
      <c r="P10" s="302"/>
      <c r="Q10" s="109"/>
      <c r="R10" s="130"/>
      <c r="S10" s="160"/>
      <c r="T10" s="302"/>
      <c r="U10" s="109"/>
    </row>
    <row r="11" spans="1:21" ht="21.75" customHeight="1">
      <c r="A11" s="297" t="s">
        <v>27</v>
      </c>
      <c r="B11" s="130"/>
      <c r="C11" s="159"/>
      <c r="D11" s="302"/>
      <c r="E11" s="109"/>
      <c r="F11" s="130"/>
      <c r="G11" s="159"/>
      <c r="H11" s="302"/>
      <c r="I11" s="109"/>
      <c r="J11" s="130"/>
      <c r="K11" s="160"/>
      <c r="L11" s="302"/>
      <c r="M11" s="109"/>
      <c r="N11" s="130"/>
      <c r="O11" s="160"/>
      <c r="P11" s="302"/>
      <c r="Q11" s="109"/>
      <c r="R11" s="130"/>
      <c r="S11" s="160"/>
      <c r="T11" s="302"/>
      <c r="U11" s="109"/>
    </row>
    <row r="12" spans="1:21" ht="21.75" customHeight="1">
      <c r="A12" s="297" t="s">
        <v>27</v>
      </c>
      <c r="B12" s="130"/>
      <c r="C12" s="159"/>
      <c r="D12" s="302"/>
      <c r="E12" s="109"/>
      <c r="F12" s="130"/>
      <c r="G12" s="159"/>
      <c r="H12" s="302"/>
      <c r="I12" s="109"/>
      <c r="J12" s="130"/>
      <c r="K12" s="160"/>
      <c r="L12" s="302"/>
      <c r="M12" s="109"/>
      <c r="N12" s="130"/>
      <c r="O12" s="160"/>
      <c r="P12" s="302"/>
      <c r="Q12" s="109"/>
      <c r="R12" s="130"/>
      <c r="S12" s="160"/>
      <c r="T12" s="302"/>
      <c r="U12" s="109"/>
    </row>
    <row r="13" spans="1:21" ht="21.75" customHeight="1">
      <c r="A13" s="297" t="s">
        <v>27</v>
      </c>
      <c r="B13" s="130"/>
      <c r="C13" s="159"/>
      <c r="D13" s="302"/>
      <c r="E13" s="109"/>
      <c r="F13" s="130"/>
      <c r="G13" s="159"/>
      <c r="H13" s="302"/>
      <c r="I13" s="109"/>
      <c r="J13" s="130"/>
      <c r="K13" s="160"/>
      <c r="L13" s="302"/>
      <c r="M13" s="109"/>
      <c r="N13" s="130"/>
      <c r="O13" s="160"/>
      <c r="P13" s="302"/>
      <c r="Q13" s="109"/>
      <c r="R13" s="130"/>
      <c r="S13" s="160"/>
      <c r="T13" s="302"/>
      <c r="U13" s="109"/>
    </row>
    <row r="14" spans="1:21" ht="21.75" customHeight="1">
      <c r="A14" s="297" t="s">
        <v>27</v>
      </c>
      <c r="B14" s="130"/>
      <c r="C14" s="159"/>
      <c r="D14" s="302"/>
      <c r="E14" s="109"/>
      <c r="F14" s="130"/>
      <c r="G14" s="159"/>
      <c r="H14" s="302"/>
      <c r="I14" s="109"/>
      <c r="J14" s="130"/>
      <c r="K14" s="160"/>
      <c r="L14" s="302"/>
      <c r="M14" s="109"/>
      <c r="N14" s="130"/>
      <c r="O14" s="160"/>
      <c r="P14" s="302"/>
      <c r="Q14" s="109"/>
      <c r="R14" s="130"/>
      <c r="S14" s="160"/>
      <c r="T14" s="302"/>
      <c r="U14" s="109"/>
    </row>
    <row r="15" spans="1:21" ht="21.75" customHeight="1">
      <c r="A15" s="111" t="s">
        <v>77</v>
      </c>
      <c r="B15" s="249"/>
      <c r="C15" s="113">
        <f>400*(COUNTA(C10:C14))</f>
        <v>400</v>
      </c>
      <c r="D15" s="251">
        <f>COUNTA(D10:D14)</f>
        <v>1</v>
      </c>
      <c r="E15" s="109">
        <f>SUM(E10:E14)</f>
        <v>3</v>
      </c>
      <c r="F15" s="250"/>
      <c r="G15" s="113">
        <f>400*(COUNTA(G10:G14))</f>
        <v>0</v>
      </c>
      <c r="H15" s="251">
        <f>COUNTA(H10:H14)</f>
        <v>0</v>
      </c>
      <c r="I15" s="257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257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298" t="s">
        <v>28</v>
      </c>
      <c r="B17" s="130"/>
      <c r="C17" s="159"/>
      <c r="D17" s="302"/>
      <c r="E17" s="109"/>
      <c r="F17" s="130"/>
      <c r="G17" s="159"/>
      <c r="H17" s="302"/>
      <c r="I17" s="109"/>
      <c r="J17" s="130"/>
      <c r="K17" s="159"/>
      <c r="L17" s="302"/>
      <c r="M17" s="109"/>
      <c r="N17" s="130"/>
      <c r="O17" s="159"/>
      <c r="P17" s="303"/>
      <c r="Q17" s="109"/>
      <c r="R17" s="130"/>
      <c r="S17" s="159"/>
      <c r="T17" s="303"/>
      <c r="U17" s="109"/>
    </row>
    <row r="18" spans="1:21" ht="21.75" customHeight="1">
      <c r="A18" s="298" t="s">
        <v>28</v>
      </c>
      <c r="B18" s="130"/>
      <c r="C18" s="159"/>
      <c r="D18" s="302"/>
      <c r="E18" s="109"/>
      <c r="F18" s="130"/>
      <c r="G18" s="159"/>
      <c r="H18" s="302"/>
      <c r="I18" s="109"/>
      <c r="J18" s="130"/>
      <c r="K18" s="159"/>
      <c r="L18" s="302"/>
      <c r="M18" s="109"/>
      <c r="N18" s="130"/>
      <c r="O18" s="159"/>
      <c r="P18" s="302"/>
      <c r="Q18" s="109"/>
      <c r="R18" s="130"/>
      <c r="S18" s="159"/>
      <c r="T18" s="302"/>
      <c r="U18" s="109"/>
    </row>
    <row r="19" spans="1:21" ht="21.75" customHeight="1">
      <c r="A19" s="298" t="s">
        <v>28</v>
      </c>
      <c r="B19" s="130"/>
      <c r="C19" s="159"/>
      <c r="D19" s="302"/>
      <c r="E19" s="109"/>
      <c r="F19" s="130"/>
      <c r="G19" s="159"/>
      <c r="H19" s="302"/>
      <c r="I19" s="109"/>
      <c r="J19" s="130"/>
      <c r="K19" s="159"/>
      <c r="L19" s="302"/>
      <c r="M19" s="109"/>
      <c r="N19" s="130"/>
      <c r="O19" s="159"/>
      <c r="P19" s="302"/>
      <c r="Q19" s="109"/>
      <c r="R19" s="130"/>
      <c r="S19" s="159"/>
      <c r="T19" s="302"/>
      <c r="U19" s="109"/>
    </row>
    <row r="20" spans="1:21" ht="21.75" customHeight="1">
      <c r="A20" s="298" t="s">
        <v>28</v>
      </c>
      <c r="B20" s="130"/>
      <c r="C20" s="159"/>
      <c r="D20" s="302"/>
      <c r="E20" s="109"/>
      <c r="F20" s="130"/>
      <c r="G20" s="159"/>
      <c r="H20" s="302"/>
      <c r="I20" s="109"/>
      <c r="J20" s="130"/>
      <c r="K20" s="159"/>
      <c r="L20" s="302"/>
      <c r="M20" s="109"/>
      <c r="N20" s="130"/>
      <c r="O20" s="159"/>
      <c r="P20" s="302"/>
      <c r="Q20" s="109"/>
      <c r="R20" s="130"/>
      <c r="S20" s="159"/>
      <c r="T20" s="302"/>
      <c r="U20" s="109"/>
    </row>
    <row r="21" spans="1:21" ht="21.75" customHeight="1">
      <c r="A21" s="298" t="s">
        <v>28</v>
      </c>
      <c r="B21" s="130"/>
      <c r="C21" s="159"/>
      <c r="D21" s="302"/>
      <c r="E21" s="109"/>
      <c r="F21" s="130"/>
      <c r="G21" s="159"/>
      <c r="H21" s="302"/>
      <c r="I21" s="109"/>
      <c r="J21" s="130"/>
      <c r="K21" s="159"/>
      <c r="L21" s="302"/>
      <c r="M21" s="109"/>
      <c r="N21" s="130"/>
      <c r="O21" s="159"/>
      <c r="P21" s="302"/>
      <c r="Q21" s="109"/>
      <c r="R21" s="130"/>
      <c r="S21" s="159"/>
      <c r="T21" s="302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43</v>
      </c>
      <c r="S25" s="299"/>
      <c r="T25" s="123" t="s">
        <v>4</v>
      </c>
    </row>
    <row r="26" spans="1:21" ht="24" customHeight="1">
      <c r="A26" s="298" t="s">
        <v>26</v>
      </c>
      <c r="B26" s="297" t="s">
        <v>7</v>
      </c>
      <c r="C26" s="297" t="s">
        <v>30</v>
      </c>
      <c r="D26" s="297" t="s">
        <v>18</v>
      </c>
      <c r="E26" s="297" t="s">
        <v>2</v>
      </c>
      <c r="F26" s="297" t="s">
        <v>7</v>
      </c>
      <c r="G26" s="297" t="s">
        <v>30</v>
      </c>
      <c r="H26" s="297" t="s">
        <v>18</v>
      </c>
      <c r="I26" s="297" t="s">
        <v>2</v>
      </c>
      <c r="J26" s="297" t="s">
        <v>7</v>
      </c>
      <c r="K26" s="297" t="s">
        <v>30</v>
      </c>
      <c r="L26" s="297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1.9</v>
      </c>
      <c r="S26" s="128"/>
      <c r="T26" s="127" t="s">
        <v>4</v>
      </c>
    </row>
    <row r="27" spans="1:21" ht="21.75" customHeight="1">
      <c r="A27" s="297" t="s">
        <v>32</v>
      </c>
      <c r="B27" s="130"/>
      <c r="C27" s="160"/>
      <c r="D27" s="302"/>
      <c r="E27" s="109"/>
      <c r="F27" s="130"/>
      <c r="G27" s="160"/>
      <c r="H27" s="110"/>
      <c r="I27" s="109"/>
      <c r="J27" s="266" t="s">
        <v>343</v>
      </c>
      <c r="K27" s="234">
        <v>332515</v>
      </c>
      <c r="L27" s="266" t="s">
        <v>128</v>
      </c>
      <c r="M27" s="232">
        <v>40</v>
      </c>
      <c r="N27" s="131"/>
      <c r="O27" s="414"/>
      <c r="P27" s="414"/>
      <c r="Q27" s="414"/>
      <c r="R27" s="299" t="s">
        <v>3</v>
      </c>
      <c r="S27" s="299"/>
      <c r="T27" s="132"/>
    </row>
    <row r="28" spans="1:21" ht="21.75" customHeight="1">
      <c r="A28" s="297" t="s">
        <v>33</v>
      </c>
      <c r="B28" s="130"/>
      <c r="C28" s="133"/>
      <c r="D28" s="302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299"/>
      <c r="P28" s="135"/>
      <c r="Q28" s="135"/>
      <c r="R28" s="411"/>
      <c r="S28" s="413"/>
      <c r="T28" s="136"/>
    </row>
    <row r="29" spans="1:21" ht="21.75" customHeight="1">
      <c r="A29" s="297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2</v>
      </c>
      <c r="S29" s="412" t="s">
        <v>4</v>
      </c>
      <c r="T29" s="413"/>
      <c r="U29" s="404"/>
    </row>
    <row r="30" spans="1:21" ht="21.75" customHeight="1">
      <c r="A30" s="297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302"/>
      <c r="K31" s="113">
        <f>SUM(K30+K29+K28+(IF(COUNTBLANK(K27),0,1500)))</f>
        <v>1500</v>
      </c>
      <c r="L31" s="253">
        <f>COUNTA(L27:L30)</f>
        <v>1</v>
      </c>
      <c r="M31" s="109">
        <f>SUM(M26:M30)</f>
        <v>40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zoomScaleNormal="100" workbookViewId="0">
      <selection activeCell="N11" sqref="N11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69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262" t="s">
        <v>27</v>
      </c>
      <c r="B10" s="130" t="s">
        <v>369</v>
      </c>
      <c r="C10" s="155">
        <v>62884</v>
      </c>
      <c r="D10" s="129" t="s">
        <v>128</v>
      </c>
      <c r="E10" s="109">
        <v>5</v>
      </c>
      <c r="F10" s="130" t="s">
        <v>305</v>
      </c>
      <c r="G10" s="155">
        <v>65608</v>
      </c>
      <c r="H10" s="129" t="s">
        <v>128</v>
      </c>
      <c r="I10" s="109">
        <v>5</v>
      </c>
      <c r="J10" s="130" t="s">
        <v>369</v>
      </c>
      <c r="K10" s="156">
        <v>73736</v>
      </c>
      <c r="L10" s="129" t="s">
        <v>128</v>
      </c>
      <c r="M10" s="109">
        <v>5</v>
      </c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262" t="s">
        <v>27</v>
      </c>
      <c r="B11" s="130"/>
      <c r="C11" s="155"/>
      <c r="D11" s="129"/>
      <c r="E11" s="109"/>
      <c r="F11" s="266" t="s">
        <v>343</v>
      </c>
      <c r="G11" s="233">
        <v>65227</v>
      </c>
      <c r="H11" s="267" t="s">
        <v>128</v>
      </c>
      <c r="I11" s="232">
        <v>5</v>
      </c>
      <c r="J11" s="130" t="s">
        <v>389</v>
      </c>
      <c r="K11" s="156">
        <v>74480</v>
      </c>
      <c r="L11" s="129" t="s">
        <v>128</v>
      </c>
      <c r="M11" s="109">
        <v>5</v>
      </c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262" t="s">
        <v>27</v>
      </c>
      <c r="B12" s="130"/>
      <c r="C12" s="155"/>
      <c r="D12" s="129"/>
      <c r="E12" s="109"/>
      <c r="F12" s="130" t="s">
        <v>369</v>
      </c>
      <c r="G12" s="155">
        <v>65236</v>
      </c>
      <c r="H12" s="129" t="s">
        <v>128</v>
      </c>
      <c r="I12" s="109">
        <v>5</v>
      </c>
      <c r="J12" s="130"/>
      <c r="K12" s="156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262" t="s">
        <v>27</v>
      </c>
      <c r="B13" s="130"/>
      <c r="C13" s="155"/>
      <c r="D13" s="129"/>
      <c r="E13" s="109"/>
      <c r="F13" s="130"/>
      <c r="G13" s="155"/>
      <c r="H13" s="129"/>
      <c r="I13" s="109"/>
      <c r="J13" s="130"/>
      <c r="K13" s="156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262" t="s">
        <v>27</v>
      </c>
      <c r="B14" s="130"/>
      <c r="C14" s="155"/>
      <c r="D14" s="129"/>
      <c r="E14" s="109"/>
      <c r="F14" s="130"/>
      <c r="G14" s="155"/>
      <c r="H14" s="129"/>
      <c r="I14" s="109"/>
      <c r="J14" s="130"/>
      <c r="K14" s="156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261" t="s">
        <v>77</v>
      </c>
      <c r="B15" s="112"/>
      <c r="C15" s="113">
        <f>400*(COUNTA(C10:C14))</f>
        <v>400</v>
      </c>
      <c r="D15" s="204">
        <f>COUNTA(D10:D14)</f>
        <v>1</v>
      </c>
      <c r="E15" s="109">
        <f>SUM(E10:E14)</f>
        <v>5</v>
      </c>
      <c r="F15" s="250"/>
      <c r="G15" s="113">
        <f>400*(COUNTA(G10:G14))</f>
        <v>1200</v>
      </c>
      <c r="H15" s="251">
        <f>COUNTA(H10:H14)</f>
        <v>3</v>
      </c>
      <c r="I15" s="109">
        <f>SUM(I10:I14)</f>
        <v>15</v>
      </c>
      <c r="J15" s="115"/>
      <c r="K15" s="113">
        <f>400*(COUNTA(K10:K14))</f>
        <v>800</v>
      </c>
      <c r="L15" s="251">
        <f>COUNTA(L10:L14)</f>
        <v>2</v>
      </c>
      <c r="M15" s="109">
        <f>SUM(M10:M14)</f>
        <v>10</v>
      </c>
      <c r="N15" s="115"/>
      <c r="O15" s="113">
        <f>400*(COUNTA(O10:O14))</f>
        <v>0</v>
      </c>
      <c r="P15" s="204">
        <f>COUNTA(P10:P14)</f>
        <v>0</v>
      </c>
      <c r="Q15" s="109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109">
        <f>SUM(U10:U14)</f>
        <v>0</v>
      </c>
    </row>
    <row r="16" spans="1:21" ht="21.75" customHeight="1">
      <c r="A16" s="401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</row>
    <row r="17" spans="1:21" ht="21.75" customHeight="1">
      <c r="A17" s="260" t="s">
        <v>28</v>
      </c>
      <c r="B17" s="130" t="s">
        <v>358</v>
      </c>
      <c r="C17" s="155">
        <v>131884</v>
      </c>
      <c r="D17" s="129" t="s">
        <v>128</v>
      </c>
      <c r="E17" s="109">
        <v>10</v>
      </c>
      <c r="F17" s="130" t="s">
        <v>318</v>
      </c>
      <c r="G17" s="155">
        <v>142131</v>
      </c>
      <c r="H17" s="129" t="s">
        <v>128</v>
      </c>
      <c r="I17" s="217">
        <v>10</v>
      </c>
      <c r="J17" s="130" t="s">
        <v>318</v>
      </c>
      <c r="K17" s="155">
        <v>155345</v>
      </c>
      <c r="L17" s="129" t="s">
        <v>128</v>
      </c>
      <c r="M17" s="109">
        <v>10</v>
      </c>
      <c r="N17" s="130"/>
      <c r="O17" s="155"/>
      <c r="P17" s="243"/>
      <c r="Q17" s="217"/>
      <c r="R17" s="130"/>
      <c r="S17" s="155"/>
      <c r="T17" s="243"/>
      <c r="U17" s="109"/>
    </row>
    <row r="18" spans="1:21" ht="21.75" customHeight="1">
      <c r="A18" s="260" t="s">
        <v>28</v>
      </c>
      <c r="B18" s="130" t="s">
        <v>387</v>
      </c>
      <c r="C18" s="155">
        <v>132634</v>
      </c>
      <c r="D18" s="129" t="s">
        <v>128</v>
      </c>
      <c r="E18" s="109">
        <v>10</v>
      </c>
      <c r="F18" s="130" t="s">
        <v>368</v>
      </c>
      <c r="G18" s="155">
        <v>135020</v>
      </c>
      <c r="H18" s="129" t="s">
        <v>128</v>
      </c>
      <c r="I18" s="217">
        <v>10</v>
      </c>
      <c r="J18" s="130" t="s">
        <v>368</v>
      </c>
      <c r="K18" s="155">
        <v>154266</v>
      </c>
      <c r="L18" s="129" t="s">
        <v>128</v>
      </c>
      <c r="M18" s="109">
        <v>10</v>
      </c>
      <c r="N18" s="130"/>
      <c r="O18" s="155"/>
      <c r="P18" s="129"/>
      <c r="Q18" s="109"/>
      <c r="R18" s="130"/>
      <c r="S18" s="155"/>
      <c r="T18" s="129"/>
      <c r="U18" s="109"/>
    </row>
    <row r="19" spans="1:21" ht="21.75" customHeight="1">
      <c r="A19" s="260" t="s">
        <v>28</v>
      </c>
      <c r="B19" s="130"/>
      <c r="C19" s="155"/>
      <c r="D19" s="129"/>
      <c r="E19" s="109"/>
      <c r="F19" s="130"/>
      <c r="G19" s="155"/>
      <c r="H19" s="129"/>
      <c r="I19" s="109"/>
      <c r="J19" s="130"/>
      <c r="K19" s="156"/>
      <c r="L19" s="129"/>
      <c r="M19" s="109"/>
      <c r="N19" s="130"/>
      <c r="O19" s="155"/>
      <c r="P19" s="129"/>
      <c r="Q19" s="109"/>
      <c r="R19" s="130"/>
      <c r="S19" s="155"/>
      <c r="T19" s="129"/>
      <c r="U19" s="109"/>
    </row>
    <row r="20" spans="1:21" ht="21.75" customHeight="1">
      <c r="A20" s="260" t="s">
        <v>28</v>
      </c>
      <c r="B20" s="130"/>
      <c r="C20" s="155"/>
      <c r="D20" s="129"/>
      <c r="E20" s="109"/>
      <c r="F20" s="130"/>
      <c r="G20" s="155"/>
      <c r="H20" s="129"/>
      <c r="I20" s="109"/>
      <c r="J20" s="130"/>
      <c r="K20" s="155"/>
      <c r="L20" s="129"/>
      <c r="M20" s="109"/>
      <c r="N20" s="130"/>
      <c r="O20" s="155"/>
      <c r="P20" s="129"/>
      <c r="Q20" s="109"/>
      <c r="R20" s="130"/>
      <c r="S20" s="155"/>
      <c r="T20" s="129"/>
      <c r="U20" s="109"/>
    </row>
    <row r="21" spans="1:21" ht="21.75" customHeight="1">
      <c r="A21" s="260" t="s">
        <v>28</v>
      </c>
      <c r="B21" s="130"/>
      <c r="C21" s="155"/>
      <c r="D21" s="129"/>
      <c r="E21" s="109"/>
      <c r="F21" s="130"/>
      <c r="G21" s="155"/>
      <c r="H21" s="129"/>
      <c r="I21" s="109"/>
      <c r="J21" s="130"/>
      <c r="K21" s="155"/>
      <c r="L21" s="129"/>
      <c r="M21" s="109"/>
      <c r="N21" s="130"/>
      <c r="O21" s="155"/>
      <c r="P21" s="129"/>
      <c r="Q21" s="109"/>
      <c r="R21" s="130"/>
      <c r="S21" s="155"/>
      <c r="T21" s="129"/>
      <c r="U21" s="109"/>
    </row>
    <row r="22" spans="1:21" ht="21.75" customHeight="1">
      <c r="A22" s="261" t="s">
        <v>77</v>
      </c>
      <c r="B22" s="252"/>
      <c r="C22" s="113"/>
      <c r="D22" s="253"/>
      <c r="E22" s="109">
        <f>SUM(E17:E21)</f>
        <v>20</v>
      </c>
      <c r="F22" s="252"/>
      <c r="G22" s="113">
        <f>400*(COUNTA(G17:G21))</f>
        <v>800</v>
      </c>
      <c r="H22" s="253"/>
      <c r="I22" s="109">
        <f>SUM(I17:I21)</f>
        <v>20</v>
      </c>
      <c r="J22" s="119"/>
      <c r="K22" s="113">
        <f>400*(COUNTA(K17:K21))</f>
        <v>800</v>
      </c>
      <c r="L22" s="205"/>
      <c r="M22" s="109">
        <f>SUM(M17:M21)</f>
        <v>20</v>
      </c>
      <c r="N22" s="246"/>
      <c r="O22" s="113"/>
      <c r="P22" s="248"/>
      <c r="Q22" s="109"/>
      <c r="R22" s="119"/>
      <c r="S22" s="113"/>
      <c r="T22" s="205"/>
      <c r="U22" s="217"/>
    </row>
    <row r="23" spans="1:21" ht="18.75" customHeight="1">
      <c r="A23" s="120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35">
        <f>SUM(E15+I15+M15+Q15+U15+E22+I22+M22+Q22+U22+E31+I31+M31)</f>
        <v>210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4">
        <f>SUM(C15+G15+K15+O15+S15+C22+G22+K22+O22+S22+S22+C31+G31+K31)/1000</f>
        <v>5.2</v>
      </c>
      <c r="T26" s="127" t="s">
        <v>4</v>
      </c>
    </row>
    <row r="27" spans="1:21" ht="21.75" customHeight="1">
      <c r="A27" s="106" t="s">
        <v>32</v>
      </c>
      <c r="B27" s="107"/>
      <c r="C27" s="156"/>
      <c r="D27" s="129"/>
      <c r="E27" s="109"/>
      <c r="F27" s="130" t="s">
        <v>357</v>
      </c>
      <c r="G27" s="156">
        <v>273305</v>
      </c>
      <c r="H27" s="110" t="s">
        <v>128</v>
      </c>
      <c r="I27" s="109">
        <v>40</v>
      </c>
      <c r="J27" s="266" t="s">
        <v>343</v>
      </c>
      <c r="K27" s="234">
        <v>292021</v>
      </c>
      <c r="L27" s="266" t="s">
        <v>128</v>
      </c>
      <c r="M27" s="232">
        <v>40</v>
      </c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 t="s">
        <v>350</v>
      </c>
      <c r="K28" s="133">
        <v>1500</v>
      </c>
      <c r="L28" s="130" t="s">
        <v>128</v>
      </c>
      <c r="M28" s="109">
        <v>40</v>
      </c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63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6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63"/>
      <c r="E30" s="109"/>
      <c r="F30" s="130"/>
      <c r="G30" s="133"/>
      <c r="H30" s="161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07"/>
      <c r="C31" s="113"/>
      <c r="D31" s="205"/>
      <c r="E31" s="217"/>
      <c r="F31" s="109"/>
      <c r="G31" s="113"/>
      <c r="H31" s="205"/>
      <c r="I31" s="109">
        <f>SUM(I26:I30)</f>
        <v>40</v>
      </c>
      <c r="J31" s="129"/>
      <c r="K31" s="113">
        <f>400*(COUNTA(K26:K30))</f>
        <v>1200</v>
      </c>
      <c r="L31" s="253"/>
      <c r="M31" s="109">
        <f>SUM(M26:M30)</f>
        <v>80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showZeros="0" zoomScaleNormal="100" workbookViewId="0">
      <selection activeCell="N20" sqref="N20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3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3" ht="24.75" customHeight="1">
      <c r="A2" s="381"/>
      <c r="B2" s="381"/>
      <c r="C2" s="381"/>
      <c r="D2" s="381"/>
      <c r="E2" s="382"/>
      <c r="G2" s="103"/>
      <c r="H2" s="386" t="s">
        <v>103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3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3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3" ht="24.75" customHeight="1">
      <c r="A5" s="383"/>
      <c r="B5" s="383"/>
      <c r="C5" s="383"/>
      <c r="D5" s="383"/>
      <c r="E5" s="384"/>
    </row>
    <row r="6" spans="1:23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3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3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3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3" ht="21.75" customHeight="1">
      <c r="A10" s="106" t="s">
        <v>27</v>
      </c>
      <c r="B10" s="130" t="s">
        <v>177</v>
      </c>
      <c r="C10" s="155">
        <v>82006</v>
      </c>
      <c r="D10" s="129" t="s">
        <v>128</v>
      </c>
      <c r="E10" s="109">
        <v>3</v>
      </c>
      <c r="F10" s="130" t="s">
        <v>369</v>
      </c>
      <c r="G10" s="155">
        <v>92800</v>
      </c>
      <c r="H10" s="129" t="s">
        <v>128</v>
      </c>
      <c r="I10" s="217">
        <v>5</v>
      </c>
      <c r="J10" s="130" t="s">
        <v>171</v>
      </c>
      <c r="K10" s="156">
        <v>94706</v>
      </c>
      <c r="L10" s="129" t="s">
        <v>128</v>
      </c>
      <c r="M10" s="217">
        <v>5</v>
      </c>
      <c r="N10" s="130" t="s">
        <v>189</v>
      </c>
      <c r="O10" s="156">
        <v>111194</v>
      </c>
      <c r="P10" s="129" t="s">
        <v>128</v>
      </c>
      <c r="Q10" s="109">
        <v>5</v>
      </c>
      <c r="R10" s="130" t="s">
        <v>168</v>
      </c>
      <c r="S10" s="156">
        <v>95619</v>
      </c>
      <c r="T10" s="129" t="s">
        <v>128</v>
      </c>
      <c r="U10" s="109">
        <v>5</v>
      </c>
      <c r="V10" s="219"/>
      <c r="W10" s="219"/>
    </row>
    <row r="11" spans="1:23" ht="21.75" customHeight="1">
      <c r="A11" s="106" t="s">
        <v>27</v>
      </c>
      <c r="B11" s="130" t="s">
        <v>214</v>
      </c>
      <c r="C11" s="155">
        <v>83360</v>
      </c>
      <c r="D11" s="129" t="s">
        <v>128</v>
      </c>
      <c r="E11" s="109">
        <v>3</v>
      </c>
      <c r="F11" s="130" t="s">
        <v>202</v>
      </c>
      <c r="G11" s="155">
        <v>91525</v>
      </c>
      <c r="H11" s="129" t="s">
        <v>128</v>
      </c>
      <c r="I11" s="217">
        <v>5</v>
      </c>
      <c r="J11" s="130" t="s">
        <v>196</v>
      </c>
      <c r="K11" s="156">
        <v>92403</v>
      </c>
      <c r="L11" s="129" t="s">
        <v>128</v>
      </c>
      <c r="M11" s="217">
        <v>5</v>
      </c>
      <c r="N11" s="130" t="s">
        <v>202</v>
      </c>
      <c r="O11" s="156">
        <v>111163</v>
      </c>
      <c r="P11" s="129" t="s">
        <v>128</v>
      </c>
      <c r="Q11" s="109">
        <v>5</v>
      </c>
      <c r="R11" s="130" t="s">
        <v>200</v>
      </c>
      <c r="S11" s="156">
        <v>92387</v>
      </c>
      <c r="T11" s="129" t="s">
        <v>128</v>
      </c>
      <c r="U11" s="109">
        <v>5</v>
      </c>
      <c r="V11" s="219"/>
      <c r="W11" s="219"/>
    </row>
    <row r="12" spans="1:23" ht="21.75" customHeight="1">
      <c r="A12" s="106" t="s">
        <v>27</v>
      </c>
      <c r="B12" s="130" t="s">
        <v>276</v>
      </c>
      <c r="C12" s="155">
        <v>74466</v>
      </c>
      <c r="D12" s="129" t="s">
        <v>128</v>
      </c>
      <c r="E12" s="109">
        <v>5</v>
      </c>
      <c r="F12" s="130" t="s">
        <v>244</v>
      </c>
      <c r="G12" s="155">
        <v>92893</v>
      </c>
      <c r="H12" s="129" t="s">
        <v>139</v>
      </c>
      <c r="I12" s="217">
        <v>5</v>
      </c>
      <c r="J12" s="130" t="s">
        <v>369</v>
      </c>
      <c r="K12" s="156">
        <v>93496</v>
      </c>
      <c r="L12" s="129" t="s">
        <v>128</v>
      </c>
      <c r="M12" s="109">
        <v>5</v>
      </c>
      <c r="N12" s="130" t="s">
        <v>226</v>
      </c>
      <c r="O12" s="156">
        <v>92775</v>
      </c>
      <c r="P12" s="129" t="s">
        <v>128</v>
      </c>
      <c r="Q12" s="109">
        <v>5</v>
      </c>
      <c r="R12" s="130" t="s">
        <v>226</v>
      </c>
      <c r="S12" s="156">
        <v>92775</v>
      </c>
      <c r="T12" s="129" t="s">
        <v>128</v>
      </c>
      <c r="U12" s="109">
        <v>5</v>
      </c>
      <c r="V12" s="219"/>
      <c r="W12" s="219"/>
    </row>
    <row r="13" spans="1:23" ht="21.75" customHeight="1">
      <c r="A13" s="106" t="s">
        <v>27</v>
      </c>
      <c r="B13" s="130" t="s">
        <v>314</v>
      </c>
      <c r="C13" s="155">
        <v>80731</v>
      </c>
      <c r="D13" s="129" t="s">
        <v>128</v>
      </c>
      <c r="E13" s="109">
        <v>5</v>
      </c>
      <c r="F13" s="130" t="s">
        <v>291</v>
      </c>
      <c r="G13" s="155">
        <v>92330</v>
      </c>
      <c r="H13" s="129" t="s">
        <v>128</v>
      </c>
      <c r="I13" s="109">
        <v>5</v>
      </c>
      <c r="J13" s="130" t="s">
        <v>279</v>
      </c>
      <c r="K13" s="156">
        <v>92905</v>
      </c>
      <c r="L13" s="129" t="s">
        <v>128</v>
      </c>
      <c r="M13" s="109">
        <v>5</v>
      </c>
      <c r="N13" s="130" t="s">
        <v>276</v>
      </c>
      <c r="O13" s="156">
        <v>110609</v>
      </c>
      <c r="P13" s="129" t="s">
        <v>128</v>
      </c>
      <c r="Q13" s="109">
        <v>5</v>
      </c>
      <c r="R13" s="130" t="s">
        <v>281</v>
      </c>
      <c r="S13" s="156">
        <v>91670</v>
      </c>
      <c r="T13" s="129" t="s">
        <v>128</v>
      </c>
      <c r="U13" s="109">
        <v>5</v>
      </c>
      <c r="V13" s="219"/>
      <c r="W13" s="219"/>
    </row>
    <row r="14" spans="1:23" ht="21.75" customHeight="1">
      <c r="A14" s="106" t="s">
        <v>27</v>
      </c>
      <c r="B14" s="130" t="s">
        <v>368</v>
      </c>
      <c r="C14" s="155">
        <v>83065</v>
      </c>
      <c r="D14" s="129" t="s">
        <v>128</v>
      </c>
      <c r="E14" s="217">
        <v>3</v>
      </c>
      <c r="F14" s="266" t="s">
        <v>343</v>
      </c>
      <c r="G14" s="233">
        <v>92033</v>
      </c>
      <c r="H14" s="267" t="s">
        <v>128</v>
      </c>
      <c r="I14" s="232">
        <v>5</v>
      </c>
      <c r="J14" s="130" t="s">
        <v>303</v>
      </c>
      <c r="K14" s="156">
        <v>92630</v>
      </c>
      <c r="L14" s="129" t="s">
        <v>128</v>
      </c>
      <c r="M14" s="217">
        <v>5</v>
      </c>
      <c r="N14" s="130" t="s">
        <v>350</v>
      </c>
      <c r="O14" s="156">
        <v>111963</v>
      </c>
      <c r="P14" s="129" t="s">
        <v>128</v>
      </c>
      <c r="Q14" s="109">
        <v>5</v>
      </c>
      <c r="R14" s="130" t="s">
        <v>316</v>
      </c>
      <c r="S14" s="156">
        <v>93234</v>
      </c>
      <c r="T14" s="129" t="s">
        <v>128</v>
      </c>
      <c r="U14" s="109">
        <v>5</v>
      </c>
      <c r="V14" s="219"/>
      <c r="W14" s="219"/>
    </row>
    <row r="15" spans="1:23" ht="21.75" customHeight="1">
      <c r="A15" s="111" t="s">
        <v>77</v>
      </c>
      <c r="B15" s="112"/>
      <c r="C15" s="113">
        <f>400*(COUNTA(C10:C14))</f>
        <v>2000</v>
      </c>
      <c r="D15" s="204">
        <f>COUNTA(D10:D14)</f>
        <v>5</v>
      </c>
      <c r="E15" s="109">
        <f>SUM(E10:E14)</f>
        <v>19</v>
      </c>
      <c r="F15" s="250"/>
      <c r="G15" s="113">
        <f>400*(COUNTA(G10:G14))</f>
        <v>2000</v>
      </c>
      <c r="H15" s="251">
        <f>COUNTA(H10:H14)</f>
        <v>5</v>
      </c>
      <c r="I15" s="109">
        <f>SUM(I10:I14)</f>
        <v>25</v>
      </c>
      <c r="J15" s="115"/>
      <c r="K15" s="113">
        <f>400*(COUNTA(K10:K14))</f>
        <v>2000</v>
      </c>
      <c r="L15" s="251">
        <f>COUNTA(L10:L14)</f>
        <v>5</v>
      </c>
      <c r="M15" s="109">
        <f>SUM(M10:M14)</f>
        <v>25</v>
      </c>
      <c r="N15" s="115"/>
      <c r="O15" s="113">
        <f>400*(COUNTA(O10:O14))</f>
        <v>2000</v>
      </c>
      <c r="P15" s="204">
        <f>COUNTA(P10:P14)</f>
        <v>5</v>
      </c>
      <c r="Q15" s="109">
        <f>SUM(Q10:Q14)</f>
        <v>25</v>
      </c>
      <c r="R15" s="250"/>
      <c r="S15" s="113">
        <f>400*(COUNTA(S10:S14))</f>
        <v>2000</v>
      </c>
      <c r="T15" s="251">
        <f>COUNTA(T10:T14)</f>
        <v>5</v>
      </c>
      <c r="U15" s="109">
        <f>SUM(U10:U14)</f>
        <v>25</v>
      </c>
      <c r="V15" s="219"/>
      <c r="W15" s="219"/>
    </row>
    <row r="16" spans="1:23" ht="21.75" customHeight="1">
      <c r="A16" s="401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219"/>
    </row>
    <row r="17" spans="1:22" ht="21.75" customHeight="1">
      <c r="A17" s="117" t="s">
        <v>28</v>
      </c>
      <c r="B17" s="130" t="s">
        <v>171</v>
      </c>
      <c r="C17" s="155">
        <v>171966</v>
      </c>
      <c r="D17" s="129" t="s">
        <v>128</v>
      </c>
      <c r="E17" s="109">
        <v>10</v>
      </c>
      <c r="F17" s="130" t="s">
        <v>168</v>
      </c>
      <c r="G17" s="155">
        <v>195144</v>
      </c>
      <c r="H17" s="129" t="s">
        <v>128</v>
      </c>
      <c r="I17" s="109">
        <v>10</v>
      </c>
      <c r="J17" s="130" t="s">
        <v>178</v>
      </c>
      <c r="K17" s="155">
        <v>190624</v>
      </c>
      <c r="L17" s="129" t="s">
        <v>128</v>
      </c>
      <c r="M17" s="109">
        <v>10</v>
      </c>
      <c r="N17" s="130" t="s">
        <v>182</v>
      </c>
      <c r="O17" s="155">
        <v>231472</v>
      </c>
      <c r="P17" s="243" t="s">
        <v>128</v>
      </c>
      <c r="Q17" s="109">
        <v>10</v>
      </c>
      <c r="R17" s="130" t="s">
        <v>179</v>
      </c>
      <c r="S17" s="155">
        <v>193516</v>
      </c>
      <c r="T17" s="243" t="s">
        <v>128</v>
      </c>
      <c r="U17" s="109">
        <v>10</v>
      </c>
    </row>
    <row r="18" spans="1:22" ht="21.75" customHeight="1">
      <c r="A18" s="117" t="s">
        <v>28</v>
      </c>
      <c r="B18" s="130" t="s">
        <v>200</v>
      </c>
      <c r="C18" s="155">
        <v>171773</v>
      </c>
      <c r="D18" s="129" t="s">
        <v>128</v>
      </c>
      <c r="E18" s="109">
        <v>10</v>
      </c>
      <c r="F18" s="130" t="s">
        <v>196</v>
      </c>
      <c r="G18" s="155">
        <v>183400</v>
      </c>
      <c r="H18" s="129" t="s">
        <v>128</v>
      </c>
      <c r="I18" s="109">
        <v>10</v>
      </c>
      <c r="J18" s="130" t="s">
        <v>203</v>
      </c>
      <c r="K18" s="155">
        <v>184534</v>
      </c>
      <c r="L18" s="129" t="s">
        <v>128</v>
      </c>
      <c r="M18" s="109">
        <v>10</v>
      </c>
      <c r="N18" s="130" t="s">
        <v>249</v>
      </c>
      <c r="O18" s="155">
        <v>223954</v>
      </c>
      <c r="P18" s="129" t="s">
        <v>128</v>
      </c>
      <c r="Q18" s="109">
        <v>10</v>
      </c>
      <c r="R18" s="130" t="s">
        <v>364</v>
      </c>
      <c r="S18" s="155">
        <v>192351</v>
      </c>
      <c r="T18" s="129" t="s">
        <v>128</v>
      </c>
      <c r="U18" s="109">
        <v>10</v>
      </c>
    </row>
    <row r="19" spans="1:22" ht="21.75" customHeight="1">
      <c r="A19" s="117" t="s">
        <v>28</v>
      </c>
      <c r="B19" s="130" t="s">
        <v>271</v>
      </c>
      <c r="C19" s="155">
        <v>171333</v>
      </c>
      <c r="D19" s="129" t="s">
        <v>128</v>
      </c>
      <c r="E19" s="109">
        <v>10</v>
      </c>
      <c r="F19" s="130" t="s">
        <v>225</v>
      </c>
      <c r="G19" s="155">
        <v>190202</v>
      </c>
      <c r="H19" s="129" t="s">
        <v>128</v>
      </c>
      <c r="I19" s="109">
        <v>10</v>
      </c>
      <c r="J19" s="130" t="s">
        <v>237</v>
      </c>
      <c r="K19" s="155">
        <v>185562</v>
      </c>
      <c r="L19" s="129" t="s">
        <v>128</v>
      </c>
      <c r="M19" s="109">
        <v>10</v>
      </c>
      <c r="N19" s="130" t="s">
        <v>288</v>
      </c>
      <c r="O19" s="155">
        <v>222735</v>
      </c>
      <c r="P19" s="129" t="s">
        <v>128</v>
      </c>
      <c r="Q19" s="109">
        <v>10</v>
      </c>
      <c r="R19" s="130" t="s">
        <v>248</v>
      </c>
      <c r="S19" s="155">
        <v>191490</v>
      </c>
      <c r="T19" s="129" t="s">
        <v>128</v>
      </c>
      <c r="U19" s="109">
        <v>10</v>
      </c>
    </row>
    <row r="20" spans="1:22" ht="21.75" customHeight="1">
      <c r="A20" s="117" t="s">
        <v>28</v>
      </c>
      <c r="B20" s="130" t="s">
        <v>306</v>
      </c>
      <c r="C20" s="155">
        <v>180973</v>
      </c>
      <c r="D20" s="129" t="s">
        <v>128</v>
      </c>
      <c r="E20" s="109">
        <v>6</v>
      </c>
      <c r="F20" s="130" t="s">
        <v>282</v>
      </c>
      <c r="G20" s="155">
        <v>181798</v>
      </c>
      <c r="H20" s="129" t="s">
        <v>128</v>
      </c>
      <c r="I20" s="109">
        <v>10</v>
      </c>
      <c r="J20" s="130" t="s">
        <v>348</v>
      </c>
      <c r="K20" s="155">
        <v>191708</v>
      </c>
      <c r="L20" s="129" t="s">
        <v>128</v>
      </c>
      <c r="M20" s="109">
        <v>10</v>
      </c>
      <c r="N20" s="130" t="s">
        <v>347</v>
      </c>
      <c r="O20" s="155">
        <v>231028</v>
      </c>
      <c r="P20" s="129" t="s">
        <v>128</v>
      </c>
      <c r="Q20" s="109">
        <v>10</v>
      </c>
      <c r="R20" s="130" t="s">
        <v>317</v>
      </c>
      <c r="S20" s="155">
        <v>195084</v>
      </c>
      <c r="T20" s="129" t="s">
        <v>128</v>
      </c>
      <c r="U20" s="109">
        <v>10</v>
      </c>
      <c r="V20" s="293"/>
    </row>
    <row r="21" spans="1:22" ht="21.75" customHeight="1">
      <c r="A21" s="117" t="s">
        <v>28</v>
      </c>
      <c r="B21" s="130" t="s">
        <v>363</v>
      </c>
      <c r="C21" s="155">
        <v>173359</v>
      </c>
      <c r="D21" s="129" t="s">
        <v>128</v>
      </c>
      <c r="E21" s="109">
        <v>10</v>
      </c>
      <c r="F21" s="130" t="s">
        <v>299</v>
      </c>
      <c r="G21" s="155">
        <v>190113</v>
      </c>
      <c r="H21" s="129" t="s">
        <v>128</v>
      </c>
      <c r="I21" s="109">
        <v>10</v>
      </c>
      <c r="J21" s="130" t="s">
        <v>339</v>
      </c>
      <c r="K21" s="155">
        <v>194191</v>
      </c>
      <c r="L21" s="129" t="s">
        <v>128</v>
      </c>
      <c r="M21" s="109">
        <v>10</v>
      </c>
      <c r="N21" s="130" t="s">
        <v>358</v>
      </c>
      <c r="O21" s="155">
        <v>220960</v>
      </c>
      <c r="P21" s="129" t="s">
        <v>128</v>
      </c>
      <c r="Q21" s="109">
        <v>10</v>
      </c>
      <c r="R21" s="130" t="s">
        <v>318</v>
      </c>
      <c r="S21" s="155">
        <v>192583</v>
      </c>
      <c r="T21" s="129" t="s">
        <v>128</v>
      </c>
      <c r="U21" s="109">
        <v>10</v>
      </c>
    </row>
    <row r="22" spans="1:22" ht="21.75" customHeight="1">
      <c r="A22" s="111" t="s">
        <v>77</v>
      </c>
      <c r="B22" s="252"/>
      <c r="C22" s="113">
        <f>800*(COUNTA(C17:C21))</f>
        <v>4000</v>
      </c>
      <c r="D22" s="253">
        <f>COUNTA(D17:D21)</f>
        <v>5</v>
      </c>
      <c r="E22" s="109">
        <f>SUM(E17:E21)</f>
        <v>46</v>
      </c>
      <c r="F22" s="252"/>
      <c r="G22" s="113">
        <f>800*(COUNTA(G17:G21))</f>
        <v>4000</v>
      </c>
      <c r="H22" s="253">
        <f>COUNTA(H17:H21)</f>
        <v>5</v>
      </c>
      <c r="I22" s="109">
        <f>SUM(I17:I21)</f>
        <v>50</v>
      </c>
      <c r="J22" s="252"/>
      <c r="K22" s="113">
        <f>800*(COUNTA(K17:K21))</f>
        <v>4000</v>
      </c>
      <c r="L22" s="253">
        <f>COUNTA(L17:L21)</f>
        <v>5</v>
      </c>
      <c r="M22" s="109">
        <f>SUM(M17:M21)</f>
        <v>50</v>
      </c>
      <c r="N22" s="252"/>
      <c r="O22" s="113">
        <f>800*(COUNTA(O17:O21))</f>
        <v>4000</v>
      </c>
      <c r="P22" s="253">
        <f>COUNTA(P17:P21)</f>
        <v>5</v>
      </c>
      <c r="Q22" s="109">
        <f>SUM(Q17:Q21)</f>
        <v>50</v>
      </c>
      <c r="R22" s="252"/>
      <c r="S22" s="113">
        <f>800*(COUNTA(S17:S21))</f>
        <v>4000</v>
      </c>
      <c r="T22" s="253">
        <f>COUNTA(T17:T21)</f>
        <v>5</v>
      </c>
      <c r="U22" s="109">
        <f>SUM(U17:U21)</f>
        <v>50</v>
      </c>
    </row>
    <row r="23" spans="1:22" ht="18.75" customHeight="1">
      <c r="A23" s="120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</row>
    <row r="24" spans="1:22" ht="18.75" customHeight="1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403" t="s">
        <v>4</v>
      </c>
      <c r="S24" s="403"/>
      <c r="T24" s="416"/>
      <c r="U24" s="219"/>
    </row>
    <row r="25" spans="1:22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17"/>
      <c r="H25" s="406"/>
      <c r="I25" s="407"/>
      <c r="J25" s="405" t="s">
        <v>23</v>
      </c>
      <c r="K25" s="417"/>
      <c r="L25" s="406"/>
      <c r="M25" s="407"/>
      <c r="N25" s="122"/>
      <c r="O25" s="409" t="s">
        <v>29</v>
      </c>
      <c r="P25" s="418"/>
      <c r="Q25" s="418"/>
      <c r="R25" s="123">
        <f>SUM(E15+I15+M15+Q15+U15+E22+I22+M22+Q22+U22+E31+I31+M31)</f>
        <v>985</v>
      </c>
      <c r="S25" s="225"/>
      <c r="T25" s="123" t="s">
        <v>4</v>
      </c>
      <c r="U25" s="219"/>
    </row>
    <row r="26" spans="1:22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30</v>
      </c>
      <c r="S26" s="128"/>
      <c r="T26" s="127" t="s">
        <v>4</v>
      </c>
      <c r="U26" s="219"/>
    </row>
    <row r="27" spans="1:22" ht="21.75" customHeight="1">
      <c r="A27" s="106">
        <v>1500</v>
      </c>
      <c r="B27" s="130" t="s">
        <v>302</v>
      </c>
      <c r="C27" s="156">
        <v>344625</v>
      </c>
      <c r="D27" s="129" t="s">
        <v>251</v>
      </c>
      <c r="E27" s="109">
        <v>30</v>
      </c>
      <c r="F27" s="130" t="s">
        <v>335</v>
      </c>
      <c r="G27" s="156">
        <v>365493</v>
      </c>
      <c r="H27" s="129" t="s">
        <v>128</v>
      </c>
      <c r="I27" s="109">
        <v>40</v>
      </c>
      <c r="J27" s="266" t="s">
        <v>343</v>
      </c>
      <c r="K27" s="234">
        <v>365663</v>
      </c>
      <c r="L27" s="266" t="s">
        <v>128</v>
      </c>
      <c r="M27" s="232">
        <v>40</v>
      </c>
      <c r="N27" s="226"/>
      <c r="O27" s="414"/>
      <c r="P27" s="414"/>
      <c r="Q27" s="414"/>
      <c r="R27" s="128" t="s">
        <v>3</v>
      </c>
      <c r="S27" s="225"/>
      <c r="T27" s="132"/>
      <c r="U27" s="219"/>
    </row>
    <row r="28" spans="1:22" ht="21.75" customHeight="1">
      <c r="A28" s="106" t="s">
        <v>33</v>
      </c>
      <c r="B28" s="130" t="s">
        <v>236</v>
      </c>
      <c r="C28" s="133">
        <v>1350</v>
      </c>
      <c r="D28" s="129" t="s">
        <v>128</v>
      </c>
      <c r="E28" s="109">
        <v>40</v>
      </c>
      <c r="F28" s="130" t="s">
        <v>186</v>
      </c>
      <c r="G28" s="133">
        <v>1250</v>
      </c>
      <c r="H28" s="133" t="s">
        <v>128</v>
      </c>
      <c r="I28" s="109">
        <v>40</v>
      </c>
      <c r="J28" s="130" t="s">
        <v>337</v>
      </c>
      <c r="K28" s="133">
        <v>1200</v>
      </c>
      <c r="L28" s="130" t="s">
        <v>128</v>
      </c>
      <c r="M28" s="109">
        <v>40</v>
      </c>
      <c r="N28" s="227"/>
      <c r="O28" s="225"/>
      <c r="P28" s="228"/>
      <c r="Q28" s="228"/>
      <c r="R28" s="411"/>
      <c r="S28" s="419"/>
      <c r="T28" s="136"/>
      <c r="U28" s="219"/>
    </row>
    <row r="29" spans="1:22" ht="21.75" customHeight="1">
      <c r="A29" s="106" t="s">
        <v>34</v>
      </c>
      <c r="B29" s="130" t="s">
        <v>278</v>
      </c>
      <c r="C29" s="133">
        <v>1975</v>
      </c>
      <c r="D29" s="133" t="s">
        <v>128</v>
      </c>
      <c r="E29" s="109">
        <v>50</v>
      </c>
      <c r="F29" s="130" t="s">
        <v>207</v>
      </c>
      <c r="G29" s="133">
        <v>1850</v>
      </c>
      <c r="H29" s="133" t="s">
        <v>128</v>
      </c>
      <c r="I29" s="109">
        <v>50</v>
      </c>
      <c r="J29" s="130" t="s">
        <v>207</v>
      </c>
      <c r="K29" s="133">
        <v>1850</v>
      </c>
      <c r="L29" s="130" t="s">
        <v>128</v>
      </c>
      <c r="M29" s="109">
        <v>50</v>
      </c>
      <c r="N29" s="227"/>
      <c r="O29" s="219"/>
      <c r="P29" s="229">
        <f>SUM(D15+H15+L15+P15+T15+D22+H22+L22+P22+T22+D31+H31+L31)</f>
        <v>50</v>
      </c>
      <c r="Q29" s="219"/>
      <c r="R29" s="219"/>
      <c r="S29" s="412" t="s">
        <v>4</v>
      </c>
      <c r="T29" s="419"/>
      <c r="U29" s="416"/>
    </row>
    <row r="30" spans="1:22" ht="21.75" customHeight="1">
      <c r="A30" s="106" t="s">
        <v>36</v>
      </c>
      <c r="B30" s="130" t="s">
        <v>183</v>
      </c>
      <c r="C30" s="133">
        <v>2575</v>
      </c>
      <c r="D30" s="130" t="s">
        <v>139</v>
      </c>
      <c r="E30" s="109">
        <v>80</v>
      </c>
      <c r="F30" s="130" t="s">
        <v>357</v>
      </c>
      <c r="G30" s="133">
        <v>2375</v>
      </c>
      <c r="H30" s="133" t="s">
        <v>128</v>
      </c>
      <c r="I30" s="109">
        <v>80</v>
      </c>
      <c r="J30" s="130" t="s">
        <v>360</v>
      </c>
      <c r="K30" s="133">
        <v>2400</v>
      </c>
      <c r="L30" s="130" t="s">
        <v>128</v>
      </c>
      <c r="M30" s="109">
        <v>80</v>
      </c>
      <c r="N30" s="227"/>
      <c r="O30" s="219"/>
      <c r="P30" s="219"/>
      <c r="Q30" s="219"/>
      <c r="R30" s="136"/>
      <c r="S30" s="412" t="s">
        <v>35</v>
      </c>
      <c r="T30" s="419"/>
      <c r="U30" s="416"/>
    </row>
    <row r="31" spans="1:22" ht="21.75" customHeight="1">
      <c r="A31" s="111" t="s">
        <v>77</v>
      </c>
      <c r="B31" s="107"/>
      <c r="C31" s="113"/>
      <c r="D31" s="205"/>
      <c r="E31" s="109">
        <f>SUM(E26:E30)</f>
        <v>200</v>
      </c>
      <c r="F31" s="109"/>
      <c r="G31" s="113"/>
      <c r="H31" s="205"/>
      <c r="I31" s="109">
        <f>SUM(I26:I30)</f>
        <v>210</v>
      </c>
      <c r="J31" s="129"/>
      <c r="K31" s="113"/>
      <c r="L31" s="205"/>
      <c r="M31" s="109">
        <f>SUM(M26:M30)</f>
        <v>210</v>
      </c>
      <c r="N31" s="138"/>
      <c r="S31" s="412" t="s">
        <v>4</v>
      </c>
      <c r="T31" s="413"/>
      <c r="U31" s="404"/>
    </row>
    <row r="32" spans="1:22">
      <c r="R32" s="398"/>
      <c r="S32" s="399"/>
      <c r="T32" s="400"/>
    </row>
  </sheetData>
  <mergeCells count="45">
    <mergeCell ref="R32:T32"/>
    <mergeCell ref="O26:Q27"/>
    <mergeCell ref="R28:S28"/>
    <mergeCell ref="S29:U29"/>
    <mergeCell ref="S30:U30"/>
    <mergeCell ref="S31:U31"/>
    <mergeCell ref="A16:T16"/>
    <mergeCell ref="R24:T24"/>
    <mergeCell ref="B25:E25"/>
    <mergeCell ref="F25:I25"/>
    <mergeCell ref="J25:M25"/>
    <mergeCell ref="O25:Q25"/>
    <mergeCell ref="J8:J9"/>
    <mergeCell ref="K8:K9"/>
    <mergeCell ref="S8:S9"/>
    <mergeCell ref="T8:T9"/>
    <mergeCell ref="U8:U9"/>
    <mergeCell ref="M8:M9"/>
    <mergeCell ref="R6:U7"/>
    <mergeCell ref="L8:L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Q8:Q9"/>
    <mergeCell ref="R8:R9"/>
    <mergeCell ref="G8:G9"/>
    <mergeCell ref="H8:H9"/>
    <mergeCell ref="I8:I9"/>
    <mergeCell ref="A6:A7"/>
    <mergeCell ref="B6:E7"/>
    <mergeCell ref="F6:I7"/>
    <mergeCell ref="J6:M7"/>
    <mergeCell ref="N6:Q7"/>
    <mergeCell ref="A1:E5"/>
    <mergeCell ref="G1:Q1"/>
    <mergeCell ref="H2:P3"/>
    <mergeCell ref="R2:U3"/>
    <mergeCell ref="H4:P4"/>
    <mergeCell ref="S4:T4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Zeros="0" topLeftCell="A4" zoomScaleNormal="100" workbookViewId="0">
      <selection activeCell="AB22" sqref="AB22"/>
    </sheetView>
  </sheetViews>
  <sheetFormatPr defaultColWidth="8.85546875" defaultRowHeight="12.75"/>
  <cols>
    <col min="1" max="2" width="8.85546875" style="102"/>
    <col min="3" max="3" width="9.42578125" style="102" customWidth="1"/>
    <col min="4" max="4" width="4.7109375" style="102" customWidth="1"/>
    <col min="5" max="5" width="9.140625" style="102" customWidth="1"/>
    <col min="6" max="6" width="8.85546875" style="102"/>
    <col min="7" max="7" width="9.42578125" style="102" customWidth="1"/>
    <col min="8" max="8" width="4.7109375" style="102" customWidth="1"/>
    <col min="9" max="10" width="8.85546875" style="102"/>
    <col min="11" max="11" width="9.42578125" style="102" customWidth="1"/>
    <col min="12" max="12" width="4.7109375" style="102" customWidth="1"/>
    <col min="13" max="14" width="8.85546875" style="102"/>
    <col min="15" max="15" width="9.42578125" style="102" customWidth="1"/>
    <col min="16" max="16" width="4.7109375" style="102" customWidth="1"/>
    <col min="17" max="17" width="8.85546875" style="102"/>
    <col min="18" max="18" width="10.140625" style="102" bestFit="1" customWidth="1"/>
    <col min="19" max="19" width="9.42578125" style="102" customWidth="1"/>
    <col min="20" max="20" width="4.42578125" style="102" customWidth="1"/>
    <col min="21" max="21" width="9.140625" style="102" customWidth="1"/>
    <col min="22" max="22" width="3.7109375" style="102" customWidth="1"/>
    <col min="23" max="23" width="3.28515625" style="102" customWidth="1"/>
    <col min="24" max="24" width="2.85546875" style="102" customWidth="1"/>
    <col min="25" max="25" width="3.42578125" style="102" customWidth="1"/>
    <col min="26" max="26" width="3" style="102" customWidth="1"/>
    <col min="27" max="16384" width="8.85546875" style="102"/>
  </cols>
  <sheetData>
    <row r="1" spans="1:21" ht="30.75" customHeight="1">
      <c r="A1" s="381"/>
      <c r="B1" s="381"/>
      <c r="C1" s="381"/>
      <c r="D1" s="381"/>
      <c r="E1" s="382"/>
      <c r="F1" s="101"/>
      <c r="G1" s="381" t="s">
        <v>60</v>
      </c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101"/>
      <c r="S1" s="101"/>
      <c r="T1" s="101"/>
    </row>
    <row r="2" spans="1:21" ht="24.75" customHeight="1">
      <c r="A2" s="381"/>
      <c r="B2" s="381"/>
      <c r="C2" s="381"/>
      <c r="D2" s="381"/>
      <c r="E2" s="382"/>
      <c r="G2" s="103"/>
      <c r="H2" s="386" t="s">
        <v>252</v>
      </c>
      <c r="I2" s="387"/>
      <c r="J2" s="387"/>
      <c r="K2" s="387"/>
      <c r="L2" s="387"/>
      <c r="M2" s="387"/>
      <c r="N2" s="387"/>
      <c r="O2" s="387"/>
      <c r="P2" s="387"/>
      <c r="R2" s="388" t="s">
        <v>22</v>
      </c>
      <c r="S2" s="388"/>
      <c r="T2" s="388"/>
      <c r="U2" s="388"/>
    </row>
    <row r="3" spans="1:21" ht="24.75" customHeight="1">
      <c r="A3" s="381"/>
      <c r="B3" s="381"/>
      <c r="C3" s="381"/>
      <c r="D3" s="381"/>
      <c r="E3" s="382"/>
      <c r="G3" s="103"/>
      <c r="H3" s="387"/>
      <c r="I3" s="387"/>
      <c r="J3" s="387"/>
      <c r="K3" s="387"/>
      <c r="L3" s="387"/>
      <c r="M3" s="387"/>
      <c r="N3" s="387"/>
      <c r="O3" s="387"/>
      <c r="P3" s="387"/>
      <c r="Q3" s="104"/>
      <c r="R3" s="388"/>
      <c r="S3" s="388"/>
      <c r="T3" s="388"/>
      <c r="U3" s="388"/>
    </row>
    <row r="4" spans="1:21" ht="24.75" customHeight="1">
      <c r="A4" s="381"/>
      <c r="B4" s="381"/>
      <c r="C4" s="381"/>
      <c r="D4" s="381"/>
      <c r="E4" s="382"/>
      <c r="G4" s="105"/>
      <c r="H4" s="388" t="s">
        <v>57</v>
      </c>
      <c r="I4" s="389"/>
      <c r="J4" s="389"/>
      <c r="K4" s="389"/>
      <c r="L4" s="389"/>
      <c r="M4" s="389"/>
      <c r="N4" s="389"/>
      <c r="O4" s="389"/>
      <c r="P4" s="389"/>
      <c r="S4" s="390">
        <v>2023</v>
      </c>
      <c r="T4" s="390"/>
    </row>
    <row r="5" spans="1:21" ht="24.75" customHeight="1">
      <c r="A5" s="383"/>
      <c r="B5" s="383"/>
      <c r="C5" s="383"/>
      <c r="D5" s="383"/>
      <c r="E5" s="384"/>
    </row>
    <row r="6" spans="1:21" ht="12" customHeight="1">
      <c r="A6" s="391" t="s">
        <v>4</v>
      </c>
      <c r="B6" s="375" t="s">
        <v>14</v>
      </c>
      <c r="C6" s="376"/>
      <c r="D6" s="376"/>
      <c r="E6" s="393"/>
      <c r="F6" s="375" t="s">
        <v>15</v>
      </c>
      <c r="G6" s="376"/>
      <c r="H6" s="376"/>
      <c r="I6" s="393"/>
      <c r="J6" s="375" t="s">
        <v>23</v>
      </c>
      <c r="K6" s="376"/>
      <c r="L6" s="376"/>
      <c r="M6" s="393"/>
      <c r="N6" s="375" t="s">
        <v>24</v>
      </c>
      <c r="O6" s="376"/>
      <c r="P6" s="376"/>
      <c r="Q6" s="393"/>
      <c r="R6" s="375" t="s">
        <v>25</v>
      </c>
      <c r="S6" s="376"/>
      <c r="T6" s="376"/>
      <c r="U6" s="377"/>
    </row>
    <row r="7" spans="1:21" ht="12" customHeight="1">
      <c r="A7" s="392"/>
      <c r="B7" s="378"/>
      <c r="C7" s="379"/>
      <c r="D7" s="379"/>
      <c r="E7" s="394"/>
      <c r="F7" s="378"/>
      <c r="G7" s="379"/>
      <c r="H7" s="379"/>
      <c r="I7" s="394"/>
      <c r="J7" s="378"/>
      <c r="K7" s="379"/>
      <c r="L7" s="379"/>
      <c r="M7" s="394"/>
      <c r="N7" s="378"/>
      <c r="O7" s="379"/>
      <c r="P7" s="379"/>
      <c r="Q7" s="394"/>
      <c r="R7" s="378"/>
      <c r="S7" s="379"/>
      <c r="T7" s="379"/>
      <c r="U7" s="380"/>
    </row>
    <row r="8" spans="1:21">
      <c r="A8" s="396" t="s">
        <v>26</v>
      </c>
      <c r="B8" s="395" t="s">
        <v>7</v>
      </c>
      <c r="C8" s="395" t="s">
        <v>8</v>
      </c>
      <c r="D8" s="395" t="s">
        <v>18</v>
      </c>
      <c r="E8" s="396" t="s">
        <v>2</v>
      </c>
      <c r="F8" s="395" t="s">
        <v>7</v>
      </c>
      <c r="G8" s="395" t="s">
        <v>8</v>
      </c>
      <c r="H8" s="395" t="s">
        <v>18</v>
      </c>
      <c r="I8" s="396" t="s">
        <v>2</v>
      </c>
      <c r="J8" s="395" t="s">
        <v>7</v>
      </c>
      <c r="K8" s="395" t="s">
        <v>8</v>
      </c>
      <c r="L8" s="395" t="s">
        <v>18</v>
      </c>
      <c r="M8" s="396" t="s">
        <v>2</v>
      </c>
      <c r="N8" s="395" t="s">
        <v>7</v>
      </c>
      <c r="O8" s="395" t="s">
        <v>8</v>
      </c>
      <c r="P8" s="395" t="s">
        <v>18</v>
      </c>
      <c r="Q8" s="396" t="s">
        <v>2</v>
      </c>
      <c r="R8" s="395" t="s">
        <v>7</v>
      </c>
      <c r="S8" s="395" t="s">
        <v>8</v>
      </c>
      <c r="T8" s="395" t="s">
        <v>18</v>
      </c>
      <c r="U8" s="396" t="s">
        <v>2</v>
      </c>
    </row>
    <row r="9" spans="1:21">
      <c r="A9" s="397"/>
      <c r="B9" s="395"/>
      <c r="C9" s="395"/>
      <c r="D9" s="395"/>
      <c r="E9" s="397"/>
      <c r="F9" s="395"/>
      <c r="G9" s="395"/>
      <c r="H9" s="395"/>
      <c r="I9" s="397"/>
      <c r="J9" s="395"/>
      <c r="K9" s="395"/>
      <c r="L9" s="395"/>
      <c r="M9" s="397"/>
      <c r="N9" s="395"/>
      <c r="O9" s="395"/>
      <c r="P9" s="395"/>
      <c r="Q9" s="397"/>
      <c r="R9" s="395"/>
      <c r="S9" s="395"/>
      <c r="T9" s="395"/>
      <c r="U9" s="397"/>
    </row>
    <row r="10" spans="1:21" ht="21.75" customHeight="1">
      <c r="A10" s="106" t="s">
        <v>27</v>
      </c>
      <c r="B10" s="130" t="s">
        <v>250</v>
      </c>
      <c r="C10" s="155">
        <v>73109</v>
      </c>
      <c r="D10" s="129" t="s">
        <v>128</v>
      </c>
      <c r="E10" s="109">
        <v>5</v>
      </c>
      <c r="F10" s="130"/>
      <c r="G10" s="159"/>
      <c r="H10" s="129"/>
      <c r="I10" s="109"/>
      <c r="J10" s="130"/>
      <c r="K10" s="160"/>
      <c r="L10" s="129"/>
      <c r="M10" s="109"/>
      <c r="N10" s="130"/>
      <c r="O10" s="160"/>
      <c r="P10" s="129"/>
      <c r="Q10" s="109"/>
      <c r="R10" s="130"/>
      <c r="S10" s="160"/>
      <c r="T10" s="129"/>
      <c r="U10" s="109"/>
    </row>
    <row r="11" spans="1:21" ht="21.75" customHeight="1">
      <c r="A11" s="106" t="s">
        <v>27</v>
      </c>
      <c r="B11" s="130"/>
      <c r="C11" s="159"/>
      <c r="D11" s="129"/>
      <c r="E11" s="109"/>
      <c r="F11" s="130"/>
      <c r="G11" s="159"/>
      <c r="H11" s="129"/>
      <c r="I11" s="109"/>
      <c r="J11" s="130"/>
      <c r="K11" s="160"/>
      <c r="L11" s="129"/>
      <c r="M11" s="109"/>
      <c r="N11" s="130"/>
      <c r="O11" s="160"/>
      <c r="P11" s="129"/>
      <c r="Q11" s="109"/>
      <c r="R11" s="130"/>
      <c r="S11" s="160"/>
      <c r="T11" s="129"/>
      <c r="U11" s="109"/>
    </row>
    <row r="12" spans="1:21" ht="21.75" customHeight="1">
      <c r="A12" s="106" t="s">
        <v>27</v>
      </c>
      <c r="B12" s="130"/>
      <c r="C12" s="159"/>
      <c r="D12" s="129"/>
      <c r="E12" s="109"/>
      <c r="F12" s="130"/>
      <c r="G12" s="159"/>
      <c r="H12" s="129"/>
      <c r="I12" s="109"/>
      <c r="J12" s="130"/>
      <c r="K12" s="160"/>
      <c r="L12" s="129"/>
      <c r="M12" s="109"/>
      <c r="N12" s="130"/>
      <c r="O12" s="160"/>
      <c r="P12" s="129"/>
      <c r="Q12" s="109"/>
      <c r="R12" s="130"/>
      <c r="S12" s="160"/>
      <c r="T12" s="129"/>
      <c r="U12" s="109"/>
    </row>
    <row r="13" spans="1:21" ht="21.75" customHeight="1">
      <c r="A13" s="106" t="s">
        <v>27</v>
      </c>
      <c r="B13" s="130"/>
      <c r="C13" s="159"/>
      <c r="D13" s="129"/>
      <c r="E13" s="109"/>
      <c r="F13" s="130"/>
      <c r="G13" s="159"/>
      <c r="H13" s="129"/>
      <c r="I13" s="109"/>
      <c r="J13" s="130"/>
      <c r="K13" s="160"/>
      <c r="L13" s="129"/>
      <c r="M13" s="109"/>
      <c r="N13" s="130"/>
      <c r="O13" s="160"/>
      <c r="P13" s="129"/>
      <c r="Q13" s="109"/>
      <c r="R13" s="130"/>
      <c r="S13" s="160"/>
      <c r="T13" s="129"/>
      <c r="U13" s="109"/>
    </row>
    <row r="14" spans="1:21" ht="21.75" customHeight="1">
      <c r="A14" s="106" t="s">
        <v>27</v>
      </c>
      <c r="B14" s="130"/>
      <c r="C14" s="159"/>
      <c r="D14" s="129"/>
      <c r="E14" s="109"/>
      <c r="F14" s="130"/>
      <c r="G14" s="159"/>
      <c r="H14" s="129"/>
      <c r="I14" s="109"/>
      <c r="J14" s="130"/>
      <c r="K14" s="160"/>
      <c r="L14" s="129"/>
      <c r="M14" s="109"/>
      <c r="N14" s="130"/>
      <c r="O14" s="160"/>
      <c r="P14" s="129"/>
      <c r="Q14" s="109"/>
      <c r="R14" s="130"/>
      <c r="S14" s="160"/>
      <c r="T14" s="129"/>
      <c r="U14" s="109"/>
    </row>
    <row r="15" spans="1:21" ht="21.75" customHeight="1">
      <c r="A15" s="111" t="s">
        <v>77</v>
      </c>
      <c r="B15" s="249"/>
      <c r="C15" s="113">
        <f>400*(COUNTA(C10:C14))</f>
        <v>400</v>
      </c>
      <c r="D15" s="251">
        <f>COUNTA(D10:D14)</f>
        <v>1</v>
      </c>
      <c r="E15" s="109">
        <f>SUM(E10:E14)</f>
        <v>5</v>
      </c>
      <c r="F15" s="250"/>
      <c r="G15" s="113">
        <f>400*(COUNTA(G10:G14))</f>
        <v>0</v>
      </c>
      <c r="H15" s="251">
        <f>COUNTA(H10:H14)</f>
        <v>0</v>
      </c>
      <c r="I15" s="257">
        <f>SUM(I10:I14)</f>
        <v>0</v>
      </c>
      <c r="J15" s="250"/>
      <c r="K15" s="113">
        <f>400*(COUNTA(K10:K14))</f>
        <v>0</v>
      </c>
      <c r="L15" s="251">
        <f>COUNTA(L10:L14)</f>
        <v>0</v>
      </c>
      <c r="M15" s="257">
        <f>SUM(M10:M14)</f>
        <v>0</v>
      </c>
      <c r="N15" s="250"/>
      <c r="O15" s="113">
        <f>400*(COUNTA(O10:O14))</f>
        <v>0</v>
      </c>
      <c r="P15" s="251">
        <f>COUNTA(P10:P14)</f>
        <v>0</v>
      </c>
      <c r="Q15" s="257">
        <f>SUM(Q10:Q14)</f>
        <v>0</v>
      </c>
      <c r="R15" s="250"/>
      <c r="S15" s="113">
        <f>400*(COUNTA(S10:S14))</f>
        <v>0</v>
      </c>
      <c r="T15" s="251">
        <f>COUNTA(T10:T14)</f>
        <v>0</v>
      </c>
      <c r="U15" s="258">
        <f>SUM(U10:U14)</f>
        <v>0</v>
      </c>
    </row>
    <row r="16" spans="1:21" ht="21.75" customHeight="1">
      <c r="A16" s="401"/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</row>
    <row r="17" spans="1:21" ht="21.75" customHeight="1">
      <c r="A17" s="117" t="s">
        <v>28</v>
      </c>
      <c r="B17" s="130"/>
      <c r="C17" s="159"/>
      <c r="D17" s="129"/>
      <c r="E17" s="109"/>
      <c r="F17" s="130"/>
      <c r="G17" s="159"/>
      <c r="H17" s="129"/>
      <c r="I17" s="109"/>
      <c r="J17" s="130"/>
      <c r="K17" s="159"/>
      <c r="L17" s="129"/>
      <c r="M17" s="109"/>
      <c r="N17" s="130"/>
      <c r="O17" s="159"/>
      <c r="P17" s="243"/>
      <c r="Q17" s="109"/>
      <c r="R17" s="130"/>
      <c r="S17" s="159"/>
      <c r="T17" s="243"/>
      <c r="U17" s="109"/>
    </row>
    <row r="18" spans="1:21" ht="21.75" customHeight="1">
      <c r="A18" s="117" t="s">
        <v>28</v>
      </c>
      <c r="B18" s="130"/>
      <c r="C18" s="159"/>
      <c r="D18" s="129"/>
      <c r="E18" s="109"/>
      <c r="F18" s="130"/>
      <c r="G18" s="159"/>
      <c r="H18" s="129"/>
      <c r="I18" s="109"/>
      <c r="J18" s="130"/>
      <c r="K18" s="159"/>
      <c r="L18" s="129"/>
      <c r="M18" s="109"/>
      <c r="N18" s="130"/>
      <c r="O18" s="159"/>
      <c r="P18" s="129"/>
      <c r="Q18" s="109"/>
      <c r="R18" s="130"/>
      <c r="S18" s="159"/>
      <c r="T18" s="129"/>
      <c r="U18" s="109"/>
    </row>
    <row r="19" spans="1:21" ht="21.75" customHeight="1">
      <c r="A19" s="117" t="s">
        <v>28</v>
      </c>
      <c r="B19" s="130"/>
      <c r="C19" s="159"/>
      <c r="D19" s="129"/>
      <c r="E19" s="109"/>
      <c r="F19" s="130"/>
      <c r="G19" s="159"/>
      <c r="H19" s="129"/>
      <c r="I19" s="109"/>
      <c r="J19" s="130"/>
      <c r="K19" s="159"/>
      <c r="L19" s="129"/>
      <c r="M19" s="109"/>
      <c r="N19" s="130"/>
      <c r="O19" s="159"/>
      <c r="P19" s="129"/>
      <c r="Q19" s="109"/>
      <c r="R19" s="130"/>
      <c r="S19" s="159"/>
      <c r="T19" s="129"/>
      <c r="U19" s="109"/>
    </row>
    <row r="20" spans="1:21" ht="21.75" customHeight="1">
      <c r="A20" s="117" t="s">
        <v>28</v>
      </c>
      <c r="B20" s="130"/>
      <c r="C20" s="159"/>
      <c r="D20" s="129"/>
      <c r="E20" s="109"/>
      <c r="F20" s="130"/>
      <c r="G20" s="159"/>
      <c r="H20" s="129"/>
      <c r="I20" s="109"/>
      <c r="J20" s="130"/>
      <c r="K20" s="159"/>
      <c r="L20" s="129"/>
      <c r="M20" s="109"/>
      <c r="N20" s="130"/>
      <c r="O20" s="159"/>
      <c r="P20" s="129"/>
      <c r="Q20" s="109"/>
      <c r="R20" s="130"/>
      <c r="S20" s="159"/>
      <c r="T20" s="129"/>
      <c r="U20" s="109"/>
    </row>
    <row r="21" spans="1:21" ht="21.75" customHeight="1">
      <c r="A21" s="117" t="s">
        <v>28</v>
      </c>
      <c r="B21" s="130"/>
      <c r="C21" s="159"/>
      <c r="D21" s="129"/>
      <c r="E21" s="109"/>
      <c r="F21" s="130"/>
      <c r="G21" s="159"/>
      <c r="H21" s="129"/>
      <c r="I21" s="109"/>
      <c r="J21" s="130"/>
      <c r="K21" s="159"/>
      <c r="L21" s="129"/>
      <c r="M21" s="109"/>
      <c r="N21" s="130"/>
      <c r="O21" s="159"/>
      <c r="P21" s="129"/>
      <c r="Q21" s="109"/>
      <c r="R21" s="130"/>
      <c r="S21" s="159"/>
      <c r="T21" s="129"/>
      <c r="U21" s="109"/>
    </row>
    <row r="22" spans="1:21" ht="21.75" customHeight="1">
      <c r="A22" s="111" t="s">
        <v>77</v>
      </c>
      <c r="B22" s="252"/>
      <c r="C22" s="113">
        <f>800*(COUNTA(C17:C21))</f>
        <v>0</v>
      </c>
      <c r="D22" s="253">
        <f>COUNTA(D17:D21)</f>
        <v>0</v>
      </c>
      <c r="E22" s="258">
        <f>SUM(E17:E21)</f>
        <v>0</v>
      </c>
      <c r="F22" s="252"/>
      <c r="G22" s="113">
        <f>800*(COUNTA(G17:G21))</f>
        <v>0</v>
      </c>
      <c r="H22" s="253">
        <f>COUNTA(H17:H21)</f>
        <v>0</v>
      </c>
      <c r="I22" s="258">
        <f>SUM(I17:I21)</f>
        <v>0</v>
      </c>
      <c r="J22" s="252"/>
      <c r="K22" s="113">
        <f>800*(COUNTA(K17:K21))</f>
        <v>0</v>
      </c>
      <c r="L22" s="253">
        <f>COUNTA(L17:L21)</f>
        <v>0</v>
      </c>
      <c r="M22" s="258">
        <f>SUM(M17:M21)</f>
        <v>0</v>
      </c>
      <c r="N22" s="252"/>
      <c r="O22" s="113">
        <f>800*(COUNTA(O17:O21))</f>
        <v>0</v>
      </c>
      <c r="P22" s="253">
        <f>COUNTA(P17:P21)</f>
        <v>0</v>
      </c>
      <c r="Q22" s="258">
        <f>SUM(Q17:Q21)</f>
        <v>0</v>
      </c>
      <c r="R22" s="252"/>
      <c r="S22" s="113">
        <f>800*(COUNTA(S17:S21))</f>
        <v>0</v>
      </c>
      <c r="T22" s="253">
        <f>COUNTA(T17:T21)</f>
        <v>0</v>
      </c>
      <c r="U22" s="258">
        <f>SUM(U17:U21)</f>
        <v>0</v>
      </c>
    </row>
    <row r="23" spans="1:21" ht="18.75" customHeight="1">
      <c r="A23" s="120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</row>
    <row r="24" spans="1:21" ht="18.75" customHeight="1">
      <c r="R24" s="403" t="s">
        <v>4</v>
      </c>
      <c r="S24" s="403"/>
      <c r="T24" s="404"/>
    </row>
    <row r="25" spans="1:21" ht="24" customHeight="1">
      <c r="A25" s="121" t="s">
        <v>4</v>
      </c>
      <c r="B25" s="405" t="s">
        <v>14</v>
      </c>
      <c r="C25" s="406"/>
      <c r="D25" s="406"/>
      <c r="E25" s="407"/>
      <c r="F25" s="405" t="s">
        <v>15</v>
      </c>
      <c r="G25" s="408"/>
      <c r="H25" s="406"/>
      <c r="I25" s="407"/>
      <c r="J25" s="405" t="s">
        <v>23</v>
      </c>
      <c r="K25" s="408"/>
      <c r="L25" s="406"/>
      <c r="M25" s="407"/>
      <c r="N25" s="122"/>
      <c r="O25" s="409" t="s">
        <v>29</v>
      </c>
      <c r="P25" s="410"/>
      <c r="Q25" s="410"/>
      <c r="R25" s="123">
        <f>SUM(E15+I15+M15+Q15+U15+E22+I22+M22+Q22+U22+E31+I31+M31)</f>
        <v>5</v>
      </c>
      <c r="S25" s="124"/>
      <c r="T25" s="123" t="s">
        <v>4</v>
      </c>
    </row>
    <row r="26" spans="1:21" ht="24" customHeight="1">
      <c r="A26" s="117" t="s">
        <v>26</v>
      </c>
      <c r="B26" s="106" t="s">
        <v>7</v>
      </c>
      <c r="C26" s="106" t="s">
        <v>30</v>
      </c>
      <c r="D26" s="106" t="s">
        <v>18</v>
      </c>
      <c r="E26" s="106" t="s">
        <v>2</v>
      </c>
      <c r="F26" s="106" t="s">
        <v>7</v>
      </c>
      <c r="G26" s="106" t="s">
        <v>30</v>
      </c>
      <c r="H26" s="106" t="s">
        <v>18</v>
      </c>
      <c r="I26" s="106" t="s">
        <v>2</v>
      </c>
      <c r="J26" s="106" t="s">
        <v>7</v>
      </c>
      <c r="K26" s="106" t="s">
        <v>30</v>
      </c>
      <c r="L26" s="106" t="s">
        <v>18</v>
      </c>
      <c r="M26" s="125" t="s">
        <v>2</v>
      </c>
      <c r="N26" s="126"/>
      <c r="O26" s="409" t="s">
        <v>31</v>
      </c>
      <c r="P26" s="414"/>
      <c r="Q26" s="414"/>
      <c r="R26" s="127">
        <f>SUM((C15+G15+K15+O15+S15+C22+G22+K22+O22+S22+C31+G31+K31)/1000)</f>
        <v>0.4</v>
      </c>
      <c r="S26" s="128"/>
      <c r="T26" s="127" t="s">
        <v>4</v>
      </c>
    </row>
    <row r="27" spans="1:21" ht="21.75" customHeight="1">
      <c r="A27" s="106" t="s">
        <v>32</v>
      </c>
      <c r="B27" s="130"/>
      <c r="C27" s="160"/>
      <c r="D27" s="129"/>
      <c r="E27" s="109"/>
      <c r="F27" s="130"/>
      <c r="G27" s="160"/>
      <c r="H27" s="110"/>
      <c r="I27" s="109"/>
      <c r="J27" s="130"/>
      <c r="K27" s="160"/>
      <c r="L27" s="130"/>
      <c r="M27" s="109"/>
      <c r="N27" s="131"/>
      <c r="O27" s="414"/>
      <c r="P27" s="414"/>
      <c r="Q27" s="414"/>
      <c r="R27" s="124" t="s">
        <v>3</v>
      </c>
      <c r="S27" s="124"/>
      <c r="T27" s="132"/>
    </row>
    <row r="28" spans="1:21" ht="21.75" customHeight="1">
      <c r="A28" s="106" t="s">
        <v>33</v>
      </c>
      <c r="B28" s="130"/>
      <c r="C28" s="133"/>
      <c r="D28" s="129"/>
      <c r="E28" s="109"/>
      <c r="F28" s="130"/>
      <c r="G28" s="133"/>
      <c r="H28" s="133"/>
      <c r="I28" s="109"/>
      <c r="J28" s="130"/>
      <c r="K28" s="133"/>
      <c r="L28" s="130"/>
      <c r="M28" s="109"/>
      <c r="N28" s="134"/>
      <c r="O28" s="124"/>
      <c r="P28" s="135"/>
      <c r="Q28" s="135"/>
      <c r="R28" s="411"/>
      <c r="S28" s="413"/>
      <c r="T28" s="136"/>
    </row>
    <row r="29" spans="1:21" ht="21.75" customHeight="1">
      <c r="A29" s="106" t="s">
        <v>34</v>
      </c>
      <c r="B29" s="130"/>
      <c r="C29" s="133"/>
      <c r="D29" s="130"/>
      <c r="E29" s="109"/>
      <c r="F29" s="130"/>
      <c r="G29" s="133"/>
      <c r="H29" s="133"/>
      <c r="I29" s="109"/>
      <c r="J29" s="130"/>
      <c r="K29" s="133"/>
      <c r="L29" s="130"/>
      <c r="M29" s="109"/>
      <c r="N29" s="134"/>
      <c r="P29" s="206">
        <f>SUM(D15+H15+L15+P15+T15+D22+H22+L22+P22+T22+D31+H31+L31)</f>
        <v>1</v>
      </c>
      <c r="S29" s="412" t="s">
        <v>4</v>
      </c>
      <c r="T29" s="413"/>
      <c r="U29" s="404"/>
    </row>
    <row r="30" spans="1:21" ht="21.75" customHeight="1">
      <c r="A30" s="106" t="s">
        <v>36</v>
      </c>
      <c r="B30" s="130"/>
      <c r="C30" s="133"/>
      <c r="D30" s="130"/>
      <c r="E30" s="109"/>
      <c r="F30" s="130"/>
      <c r="G30" s="133"/>
      <c r="H30" s="133"/>
      <c r="I30" s="109"/>
      <c r="J30" s="130"/>
      <c r="K30" s="133"/>
      <c r="L30" s="130"/>
      <c r="M30" s="109"/>
      <c r="N30" s="134"/>
      <c r="R30" s="136"/>
      <c r="S30" s="412" t="s">
        <v>35</v>
      </c>
      <c r="T30" s="413"/>
      <c r="U30" s="404"/>
    </row>
    <row r="31" spans="1:21" ht="21.75" customHeight="1">
      <c r="A31" s="111" t="s">
        <v>77</v>
      </c>
      <c r="B31" s="130"/>
      <c r="C31" s="113">
        <f>SUM(C30+C29+C28+(IF(COUNTBLANK(C27),0,1500)))</f>
        <v>0</v>
      </c>
      <c r="D31" s="253">
        <f>COUNTA(D27:D30)</f>
        <v>0</v>
      </c>
      <c r="E31" s="259">
        <f>SUM(E27:E30)</f>
        <v>0</v>
      </c>
      <c r="F31" s="109"/>
      <c r="G31" s="113">
        <f>SUM(G30+G29+G28+(IF(COUNTBLANK(G27),0,1500)))</f>
        <v>0</v>
      </c>
      <c r="H31" s="253">
        <f>COUNTA(H27:H30)</f>
        <v>0</v>
      </c>
      <c r="I31" s="259">
        <f>SUM(I27:I30)</f>
        <v>0</v>
      </c>
      <c r="J31" s="129"/>
      <c r="K31" s="113">
        <f>SUM(K30+K29+K28+(IF(COUNTBLANK(K27),0,1500)))</f>
        <v>0</v>
      </c>
      <c r="L31" s="253">
        <f>COUNTA(L27:L30)</f>
        <v>0</v>
      </c>
      <c r="M31" s="259">
        <f>SUM(M27:M30)</f>
        <v>0</v>
      </c>
      <c r="N31" s="138"/>
      <c r="S31" s="412" t="s">
        <v>4</v>
      </c>
      <c r="T31" s="413"/>
      <c r="U31" s="404"/>
    </row>
    <row r="32" spans="1:21">
      <c r="R32" s="398"/>
      <c r="S32" s="399"/>
      <c r="T32" s="400"/>
    </row>
  </sheetData>
  <mergeCells count="45">
    <mergeCell ref="O26:Q27"/>
    <mergeCell ref="R28:S28"/>
    <mergeCell ref="S29:U29"/>
    <mergeCell ref="S30:U30"/>
    <mergeCell ref="S31:U31"/>
    <mergeCell ref="R32:T32"/>
    <mergeCell ref="S8:S9"/>
    <mergeCell ref="T8:T9"/>
    <mergeCell ref="U8:U9"/>
    <mergeCell ref="A16:T16"/>
    <mergeCell ref="R24:T24"/>
    <mergeCell ref="B25:E25"/>
    <mergeCell ref="F25:I25"/>
    <mergeCell ref="J25:M25"/>
    <mergeCell ref="O25:Q25"/>
    <mergeCell ref="M8:M9"/>
    <mergeCell ref="N8:N9"/>
    <mergeCell ref="O8:O9"/>
    <mergeCell ref="P8:P9"/>
    <mergeCell ref="Q8:Q9"/>
    <mergeCell ref="R8:R9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R6:U7"/>
    <mergeCell ref="A1:E5"/>
    <mergeCell ref="G1:Q1"/>
    <mergeCell ref="H2:P3"/>
    <mergeCell ref="R2:U3"/>
    <mergeCell ref="H4:P4"/>
    <mergeCell ref="S4:T4"/>
    <mergeCell ref="A6:A7"/>
    <mergeCell ref="B6:E7"/>
    <mergeCell ref="F6:I7"/>
    <mergeCell ref="J6:M7"/>
    <mergeCell ref="N6:Q7"/>
  </mergeCells>
  <pageMargins left="0.74803149606299213" right="0.74803149606299213" top="0.59055118110236227" bottom="0.59055118110236227" header="0.19685039370078741" footer="0.39370078740157483"/>
  <pageSetup paperSize="9" scale="78" orientation="landscape" horizontalDpi="4294967293" verticalDpi="36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Progress</vt:lpstr>
      <vt:lpstr>Summary</vt:lpstr>
      <vt:lpstr>Results 2012-2023</vt:lpstr>
      <vt:lpstr>Ahearn J</vt:lpstr>
      <vt:lpstr>Alexander C</vt:lpstr>
      <vt:lpstr>Bredell B</vt:lpstr>
      <vt:lpstr>Burgess K</vt:lpstr>
      <vt:lpstr>Campbell D</vt:lpstr>
      <vt:lpstr>Carroll J</vt:lpstr>
      <vt:lpstr>Cass L</vt:lpstr>
      <vt:lpstr>Castles M</vt:lpstr>
      <vt:lpstr>Collins D</vt:lpstr>
      <vt:lpstr>Collins E</vt:lpstr>
      <vt:lpstr>Dando N</vt:lpstr>
      <vt:lpstr>De Lorenzo L</vt:lpstr>
      <vt:lpstr>Droop J</vt:lpstr>
      <vt:lpstr>Dunn B</vt:lpstr>
      <vt:lpstr>Falkenau A</vt:lpstr>
      <vt:lpstr>Foster P</vt:lpstr>
      <vt:lpstr>Frogatt J</vt:lpstr>
      <vt:lpstr>Gourley G</vt:lpstr>
      <vt:lpstr>Gunning S</vt:lpstr>
      <vt:lpstr>Harris A</vt:lpstr>
      <vt:lpstr>Jesiolowski L</vt:lpstr>
      <vt:lpstr>Kaye C</vt:lpstr>
      <vt:lpstr>Kennedy K</vt:lpstr>
      <vt:lpstr>Kennedy M</vt:lpstr>
      <vt:lpstr>Knight A</vt:lpstr>
      <vt:lpstr>Lane K</vt:lpstr>
      <vt:lpstr>Leary C</vt:lpstr>
      <vt:lpstr>Madsen K</vt:lpstr>
      <vt:lpstr>McGowan A</vt:lpstr>
      <vt:lpstr>Merenda E</vt:lpstr>
      <vt:lpstr>Mummery C</vt:lpstr>
      <vt:lpstr>Murphy G</vt:lpstr>
      <vt:lpstr>Murphy K</vt:lpstr>
      <vt:lpstr>Needham L</vt:lpstr>
      <vt:lpstr>Peters L</vt:lpstr>
      <vt:lpstr>Phillips K</vt:lpstr>
      <vt:lpstr>Phillips R</vt:lpstr>
      <vt:lpstr>Reid A</vt:lpstr>
      <vt:lpstr>Rohan P</vt:lpstr>
      <vt:lpstr>Ruus K</vt:lpstr>
      <vt:lpstr>Sims D</vt:lpstr>
      <vt:lpstr>Smith D</vt:lpstr>
      <vt:lpstr>Smyth A</vt:lpstr>
      <vt:lpstr>Stutsel G</vt:lpstr>
      <vt:lpstr>Van Deursen M</vt:lpstr>
      <vt:lpstr>Waddleton J</vt:lpstr>
      <vt:lpstr>Whitten C</vt:lpstr>
      <vt:lpstr>3000m</vt:lpstr>
      <vt:lpstr>5000m</vt:lpstr>
      <vt:lpstr>Bunbury</vt:lpstr>
      <vt:lpstr>Sheet3</vt:lpstr>
      <vt:lpstr>Makin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Ceejay</cp:lastModifiedBy>
  <cp:lastPrinted>2024-01-08T01:46:35Z</cp:lastPrinted>
  <dcterms:created xsi:type="dcterms:W3CDTF">2013-09-12T06:24:29Z</dcterms:created>
  <dcterms:modified xsi:type="dcterms:W3CDTF">2024-01-19T02:03:59Z</dcterms:modified>
</cp:coreProperties>
</file>