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c3ef2d257a98310f/Documents/Sport/Swimming/Endurance 1000 Aerobic Swims/"/>
    </mc:Choice>
  </mc:AlternateContent>
  <xr:revisionPtr revIDLastSave="3" documentId="11_3D749E122DC3869E95BD90528852D7EF98F802D8" xr6:coauthVersionLast="47" xr6:coauthVersionMax="47" xr10:uidLastSave="{FFC1BA0D-13ED-49D8-A8D2-DABA6B344E35}"/>
  <bookViews>
    <workbookView xWindow="270" yWindow="240" windowWidth="22540" windowHeight="14300" firstSheet="1" activeTab="1" xr2:uid="{00000000-000D-0000-FFFF-FFFF00000000}"/>
  </bookViews>
  <sheets>
    <sheet name="Progress" sheetId="79" r:id="rId1"/>
    <sheet name="Summary" sheetId="1" r:id="rId2"/>
    <sheet name="Results 2012 -2021" sheetId="6" r:id="rId3"/>
    <sheet name="Alexander C" sheetId="56" r:id="rId4"/>
    <sheet name="Burgess Kat" sheetId="207" r:id="rId5"/>
    <sheet name="Campbell D " sheetId="205" r:id="rId6"/>
    <sheet name="Cass L" sheetId="201" r:id="rId7"/>
    <sheet name="Castles M" sheetId="208" r:id="rId8"/>
    <sheet name="De Lorenzo L" sheetId="202" r:id="rId9"/>
    <sheet name="Dunn B" sheetId="58" r:id="rId10"/>
    <sheet name="Devonshire-Gill K" sheetId="142" r:id="rId11"/>
    <sheet name="Falkenau A" sheetId="187" r:id="rId12"/>
    <sheet name="Gourley G" sheetId="188" r:id="rId13"/>
    <sheet name="Grinter N" sheetId="211" r:id="rId14"/>
    <sheet name="Haureliuk L" sheetId="213" r:id="rId15"/>
    <sheet name="Jesiolowski L" sheetId="215" r:id="rId16"/>
    <sheet name="Kaye C" sheetId="71" r:id="rId17"/>
    <sheet name="Kennedy K" sheetId="175" r:id="rId18"/>
    <sheet name="Knight A" sheetId="216" r:id="rId19"/>
    <sheet name="Lane K" sheetId="171" r:id="rId20"/>
    <sheet name="Leary C" sheetId="193" r:id="rId21"/>
    <sheet name="Madsen K" sheetId="139" r:id="rId22"/>
    <sheet name="Makin C" sheetId="62" r:id="rId23"/>
    <sheet name="McGowan A" sheetId="57" r:id="rId24"/>
    <sheet name="Merenda E" sheetId="77" r:id="rId25"/>
    <sheet name="Mummery C" sheetId="67" r:id="rId26"/>
    <sheet name="Mummery K" sheetId="197" r:id="rId27"/>
    <sheet name="Needham E" sheetId="214" r:id="rId28"/>
    <sheet name="Peters L" sheetId="169" r:id="rId29"/>
    <sheet name="Pascall J" sheetId="204" r:id="rId30"/>
    <sheet name="Phillips R" sheetId="152" r:id="rId31"/>
    <sheet name="Reid A" sheetId="61" r:id="rId32"/>
    <sheet name="Rohan P" sheetId="78" r:id="rId33"/>
    <sheet name="Sims D" sheetId="115" r:id="rId34"/>
    <sheet name="Smith D" sheetId="154" r:id="rId35"/>
    <sheet name="Smyth A" sheetId="189" r:id="rId36"/>
    <sheet name="Stutsel G" sheetId="191" r:id="rId37"/>
    <sheet name="Thorp J" sheetId="141" r:id="rId38"/>
    <sheet name="Waddleton J" sheetId="60" r:id="rId39"/>
    <sheet name="3000m" sheetId="2" r:id="rId40"/>
    <sheet name="Mastered" sheetId="199" r:id="rId41"/>
    <sheet name="Extra  (2)" sheetId="212" r:id="rId42"/>
    <sheet name="Sheet1" sheetId="209" r:id="rId43"/>
    <sheet name="5000m" sheetId="3" r:id="rId44"/>
    <sheet name="Bunbury" sheetId="4" r:id="rId45"/>
    <sheet name="MASTERSHEET1" sheetId="210" r:id="rId4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69" l="1"/>
  <c r="M22" i="169"/>
  <c r="E22" i="169"/>
  <c r="I22" i="169"/>
  <c r="U22" i="169"/>
  <c r="M22" i="171"/>
  <c r="E31" i="171"/>
  <c r="E31" i="71"/>
  <c r="Q15" i="193"/>
  <c r="E15" i="201"/>
  <c r="E31" i="201"/>
  <c r="I15" i="201"/>
  <c r="U15" i="201"/>
  <c r="U22" i="191"/>
  <c r="E31" i="191"/>
  <c r="F18" i="79"/>
  <c r="F17" i="79"/>
  <c r="C31" i="216"/>
  <c r="C15" i="202"/>
  <c r="P29" i="216"/>
  <c r="G22" i="1" s="1"/>
  <c r="D31" i="71"/>
  <c r="U15" i="71"/>
  <c r="I15" i="188"/>
  <c r="I15" i="213"/>
  <c r="I31" i="188"/>
  <c r="E31" i="57"/>
  <c r="E22" i="202"/>
  <c r="E31" i="175"/>
  <c r="C22" i="62"/>
  <c r="D22" i="62"/>
  <c r="E22" i="141"/>
  <c r="U15" i="56"/>
  <c r="E15" i="205"/>
  <c r="R25" i="205" s="1"/>
  <c r="D9" i="1" s="1"/>
  <c r="E31" i="169"/>
  <c r="U15" i="169"/>
  <c r="M31" i="169"/>
  <c r="M15" i="169"/>
  <c r="I22" i="57"/>
  <c r="U15" i="57"/>
  <c r="I31" i="193"/>
  <c r="M31" i="171"/>
  <c r="I31" i="171"/>
  <c r="U15" i="171"/>
  <c r="Q15" i="171"/>
  <c r="M31" i="71"/>
  <c r="E15" i="141"/>
  <c r="R25" i="141" s="1"/>
  <c r="D40" i="1" s="1"/>
  <c r="E22" i="62"/>
  <c r="E15" i="202"/>
  <c r="E15" i="77"/>
  <c r="U15" i="77"/>
  <c r="E15" i="213"/>
  <c r="R25" i="213" s="1"/>
  <c r="D18" i="1" s="1"/>
  <c r="E22" i="213"/>
  <c r="F16" i="79"/>
  <c r="E22" i="216"/>
  <c r="E15" i="216"/>
  <c r="R25" i="216" s="1"/>
  <c r="D22" i="1" s="1"/>
  <c r="C22" i="216"/>
  <c r="C15" i="216"/>
  <c r="D15" i="216"/>
  <c r="H15" i="216"/>
  <c r="L15" i="216"/>
  <c r="P15" i="216"/>
  <c r="T15" i="216"/>
  <c r="D22" i="216"/>
  <c r="H22" i="216"/>
  <c r="L22" i="216"/>
  <c r="P22" i="216"/>
  <c r="T22" i="216"/>
  <c r="G15" i="216"/>
  <c r="K15" i="216"/>
  <c r="O15" i="216"/>
  <c r="R26" i="216" s="1"/>
  <c r="E22" i="1" s="1"/>
  <c r="S15" i="216"/>
  <c r="G22" i="216"/>
  <c r="K22" i="216"/>
  <c r="O22" i="216"/>
  <c r="S22" i="216"/>
  <c r="I15" i="216"/>
  <c r="M15" i="216"/>
  <c r="Q15" i="216"/>
  <c r="U15" i="216"/>
  <c r="I22" i="216"/>
  <c r="M22" i="216"/>
  <c r="Q22" i="216"/>
  <c r="U22" i="216"/>
  <c r="E15" i="212"/>
  <c r="I15" i="212"/>
  <c r="M15" i="212"/>
  <c r="R25" i="212" s="1"/>
  <c r="M15" i="56"/>
  <c r="I15" i="56"/>
  <c r="G15" i="56"/>
  <c r="R26" i="56" s="1"/>
  <c r="E7" i="1" s="1"/>
  <c r="K15" i="56"/>
  <c r="S15" i="56"/>
  <c r="O22" i="205"/>
  <c r="K31" i="205"/>
  <c r="C15" i="205"/>
  <c r="R26" i="205" s="1"/>
  <c r="E9" i="1" s="1"/>
  <c r="G15" i="205"/>
  <c r="S15" i="205"/>
  <c r="E15" i="56"/>
  <c r="R25" i="56" s="1"/>
  <c r="D7" i="1" s="1"/>
  <c r="F15" i="79"/>
  <c r="E31" i="61"/>
  <c r="I31" i="61"/>
  <c r="M31" i="61"/>
  <c r="Q15" i="61"/>
  <c r="Q22" i="61"/>
  <c r="M31" i="78"/>
  <c r="I31" i="78"/>
  <c r="E31" i="78"/>
  <c r="M15" i="175"/>
  <c r="M31" i="57"/>
  <c r="E15" i="57"/>
  <c r="U22" i="57"/>
  <c r="M15" i="57"/>
  <c r="R25" i="57" s="1"/>
  <c r="D27" i="1" s="1"/>
  <c r="M22" i="57"/>
  <c r="E22" i="57"/>
  <c r="I15" i="57"/>
  <c r="I31" i="57"/>
  <c r="Q22" i="57"/>
  <c r="Q15" i="57"/>
  <c r="E15" i="207"/>
  <c r="R25" i="207" s="1"/>
  <c r="D8" i="1" s="1"/>
  <c r="Q22" i="207"/>
  <c r="E22" i="207"/>
  <c r="M22" i="207"/>
  <c r="E31" i="207"/>
  <c r="M31" i="205"/>
  <c r="U15" i="205"/>
  <c r="M15" i="205"/>
  <c r="E22" i="205"/>
  <c r="M22" i="205"/>
  <c r="I31" i="205"/>
  <c r="Q22" i="205"/>
  <c r="I31" i="169"/>
  <c r="E15" i="169"/>
  <c r="R25" i="169" s="1"/>
  <c r="D32" i="1" s="1"/>
  <c r="M22" i="193"/>
  <c r="M31" i="193"/>
  <c r="I22" i="193"/>
  <c r="Q22" i="193"/>
  <c r="E22" i="193"/>
  <c r="E15" i="193"/>
  <c r="R25" i="193" s="1"/>
  <c r="D24" i="1" s="1"/>
  <c r="I31" i="71"/>
  <c r="E15" i="78"/>
  <c r="R25" i="78" s="1"/>
  <c r="D36" i="1" s="1"/>
  <c r="I15" i="78"/>
  <c r="E22" i="78"/>
  <c r="R25" i="61"/>
  <c r="D35" i="1" s="1"/>
  <c r="I15" i="171"/>
  <c r="Q22" i="171"/>
  <c r="E15" i="171"/>
  <c r="R25" i="171" s="1"/>
  <c r="D23" i="1" s="1"/>
  <c r="I22" i="171"/>
  <c r="E22" i="171"/>
  <c r="I15" i="60"/>
  <c r="I22" i="60"/>
  <c r="M15" i="60"/>
  <c r="E15" i="60"/>
  <c r="R25" i="60" s="1"/>
  <c r="D41" i="1" s="1"/>
  <c r="I15" i="142"/>
  <c r="I22" i="142"/>
  <c r="M22" i="191"/>
  <c r="E31" i="152"/>
  <c r="M15" i="152"/>
  <c r="R25" i="152" s="1"/>
  <c r="D34" i="1" s="1"/>
  <c r="I22" i="214"/>
  <c r="K22" i="175"/>
  <c r="I22" i="201"/>
  <c r="I31" i="60"/>
  <c r="M22" i="60"/>
  <c r="M22" i="154"/>
  <c r="M15" i="154"/>
  <c r="R25" i="154" s="1"/>
  <c r="D37" i="1" s="1"/>
  <c r="E22" i="154"/>
  <c r="E15" i="154"/>
  <c r="I31" i="191"/>
  <c r="M31" i="191"/>
  <c r="E22" i="191"/>
  <c r="I22" i="191"/>
  <c r="U15" i="191"/>
  <c r="M15" i="191"/>
  <c r="I15" i="191"/>
  <c r="E15" i="191"/>
  <c r="R25" i="191" s="1"/>
  <c r="D39" i="1" s="1"/>
  <c r="E15" i="204"/>
  <c r="U22" i="207"/>
  <c r="U15" i="207"/>
  <c r="Q15" i="207"/>
  <c r="M15" i="207"/>
  <c r="I15" i="207"/>
  <c r="I22" i="207"/>
  <c r="E22" i="201"/>
  <c r="E22" i="58"/>
  <c r="I22" i="58"/>
  <c r="M22" i="58"/>
  <c r="Q22" i="58"/>
  <c r="U22" i="58"/>
  <c r="U15" i="58"/>
  <c r="Q15" i="58"/>
  <c r="M15" i="58"/>
  <c r="I15" i="58"/>
  <c r="E15" i="58"/>
  <c r="R25" i="58" s="1"/>
  <c r="D14" i="1" s="1"/>
  <c r="U15" i="187"/>
  <c r="I22" i="188"/>
  <c r="E22" i="152"/>
  <c r="M31" i="152"/>
  <c r="E15" i="152"/>
  <c r="I15" i="152"/>
  <c r="U15" i="152"/>
  <c r="E15" i="197"/>
  <c r="E15" i="139"/>
  <c r="E22" i="67"/>
  <c r="E15" i="67"/>
  <c r="R25" i="67" s="1"/>
  <c r="D29" i="1" s="1"/>
  <c r="I31" i="207"/>
  <c r="U22" i="205"/>
  <c r="I22" i="205"/>
  <c r="Q15" i="205"/>
  <c r="I15" i="205"/>
  <c r="E31" i="208"/>
  <c r="E15" i="208"/>
  <c r="U15" i="208"/>
  <c r="M15" i="142"/>
  <c r="E31" i="142"/>
  <c r="Q22" i="175"/>
  <c r="U22" i="175"/>
  <c r="E15" i="175"/>
  <c r="R25" i="175" s="1"/>
  <c r="D21" i="1" s="1"/>
  <c r="M15" i="171"/>
  <c r="U22" i="171"/>
  <c r="I15" i="193"/>
  <c r="E31" i="193"/>
  <c r="E31" i="62"/>
  <c r="I22" i="62"/>
  <c r="M15" i="62"/>
  <c r="U22" i="214"/>
  <c r="E15" i="214"/>
  <c r="U15" i="61"/>
  <c r="M22" i="61"/>
  <c r="I22" i="78"/>
  <c r="U15" i="78"/>
  <c r="E22" i="214"/>
  <c r="I15" i="214"/>
  <c r="M15" i="214"/>
  <c r="R25" i="214" s="1"/>
  <c r="D31" i="1" s="1"/>
  <c r="U15" i="214"/>
  <c r="E31" i="215"/>
  <c r="I31" i="215"/>
  <c r="M31" i="215"/>
  <c r="M15" i="215"/>
  <c r="R25" i="215" s="1"/>
  <c r="D19" i="1" s="1"/>
  <c r="I15" i="215"/>
  <c r="E15" i="215"/>
  <c r="D15" i="215"/>
  <c r="P29" i="215" s="1"/>
  <c r="G19" i="1" s="1"/>
  <c r="C15" i="215"/>
  <c r="R26" i="215" s="1"/>
  <c r="E19" i="1" s="1"/>
  <c r="H15" i="215"/>
  <c r="L15" i="215"/>
  <c r="P15" i="215"/>
  <c r="T15" i="215"/>
  <c r="D22" i="215"/>
  <c r="H22" i="215"/>
  <c r="L22" i="215"/>
  <c r="P22" i="215"/>
  <c r="T22" i="215"/>
  <c r="G15" i="215"/>
  <c r="K15" i="215"/>
  <c r="O15" i="215"/>
  <c r="S15" i="215"/>
  <c r="C22" i="215"/>
  <c r="G22" i="215"/>
  <c r="K22" i="215"/>
  <c r="O22" i="215"/>
  <c r="S22" i="215"/>
  <c r="Q15" i="215"/>
  <c r="U15" i="215"/>
  <c r="E22" i="215"/>
  <c r="I22" i="215"/>
  <c r="M22" i="215"/>
  <c r="Q22" i="215"/>
  <c r="U22" i="215"/>
  <c r="E15" i="211"/>
  <c r="R25" i="211" s="1"/>
  <c r="D17" i="1" s="1"/>
  <c r="I15" i="211"/>
  <c r="D15" i="211"/>
  <c r="H15" i="211"/>
  <c r="P29" i="211" s="1"/>
  <c r="G17" i="1" s="1"/>
  <c r="C15" i="211"/>
  <c r="G15" i="211"/>
  <c r="D15" i="213"/>
  <c r="P29" i="213" s="1"/>
  <c r="G18" i="1" s="1"/>
  <c r="D22" i="213"/>
  <c r="H15" i="213"/>
  <c r="C15" i="213"/>
  <c r="C22" i="213"/>
  <c r="G15" i="213"/>
  <c r="H31" i="188"/>
  <c r="H15" i="188"/>
  <c r="G31" i="188"/>
  <c r="G15" i="188"/>
  <c r="M31" i="210"/>
  <c r="L31" i="210"/>
  <c r="K31" i="210"/>
  <c r="I31" i="210"/>
  <c r="H31" i="210"/>
  <c r="G31" i="210"/>
  <c r="E31" i="210"/>
  <c r="D31" i="210"/>
  <c r="C31" i="210"/>
  <c r="D15" i="210"/>
  <c r="H15" i="210"/>
  <c r="P29" i="210" s="1"/>
  <c r="L15" i="210"/>
  <c r="P15" i="210"/>
  <c r="T15" i="210"/>
  <c r="D22" i="210"/>
  <c r="H22" i="210"/>
  <c r="L22" i="210"/>
  <c r="P22" i="210"/>
  <c r="T22" i="210"/>
  <c r="C15" i="210"/>
  <c r="R26" i="210" s="1"/>
  <c r="G15" i="210"/>
  <c r="K15" i="210"/>
  <c r="O15" i="210"/>
  <c r="S15" i="210"/>
  <c r="C22" i="210"/>
  <c r="G22" i="210"/>
  <c r="K22" i="210"/>
  <c r="O22" i="210"/>
  <c r="S22" i="210"/>
  <c r="Q15" i="210"/>
  <c r="R25" i="210" s="1"/>
  <c r="U15" i="210"/>
  <c r="E22" i="210"/>
  <c r="I22" i="210"/>
  <c r="M22" i="210"/>
  <c r="Q22" i="210"/>
  <c r="U22" i="210"/>
  <c r="M31" i="211"/>
  <c r="L31" i="211"/>
  <c r="K31" i="211"/>
  <c r="I31" i="211"/>
  <c r="H31" i="211"/>
  <c r="G31" i="211"/>
  <c r="E31" i="211"/>
  <c r="D31" i="211"/>
  <c r="C31" i="211"/>
  <c r="L15" i="211"/>
  <c r="P15" i="211"/>
  <c r="T15" i="211"/>
  <c r="D22" i="211"/>
  <c r="H22" i="211"/>
  <c r="L22" i="211"/>
  <c r="P22" i="211"/>
  <c r="T22" i="211"/>
  <c r="K15" i="211"/>
  <c r="R26" i="211" s="1"/>
  <c r="E17" i="1" s="1"/>
  <c r="O15" i="211"/>
  <c r="S15" i="211"/>
  <c r="C22" i="211"/>
  <c r="G22" i="211"/>
  <c r="K22" i="211"/>
  <c r="O22" i="211"/>
  <c r="S22" i="211"/>
  <c r="Q15" i="211"/>
  <c r="U15" i="211"/>
  <c r="E22" i="211"/>
  <c r="I22" i="211"/>
  <c r="M22" i="211"/>
  <c r="Q22" i="211"/>
  <c r="U22" i="211"/>
  <c r="U22" i="62"/>
  <c r="U15" i="62"/>
  <c r="I15" i="62"/>
  <c r="E15" i="62"/>
  <c r="R25" i="62" s="1"/>
  <c r="D26" i="1" s="1"/>
  <c r="I22" i="175"/>
  <c r="E22" i="175"/>
  <c r="I15" i="175"/>
  <c r="Q15" i="175"/>
  <c r="U15" i="175"/>
  <c r="U15" i="142"/>
  <c r="E15" i="142"/>
  <c r="R25" i="142" s="1"/>
  <c r="D13" i="1" s="1"/>
  <c r="M22" i="208"/>
  <c r="I22" i="208"/>
  <c r="E22" i="208"/>
  <c r="M15" i="208"/>
  <c r="R25" i="208" s="1"/>
  <c r="D11" i="1" s="1"/>
  <c r="I15" i="208"/>
  <c r="M31" i="214"/>
  <c r="C15" i="212"/>
  <c r="R26" i="212" s="1"/>
  <c r="D15" i="212"/>
  <c r="P29" i="212" s="1"/>
  <c r="G15" i="212"/>
  <c r="H15" i="212"/>
  <c r="K15" i="212"/>
  <c r="L15" i="212"/>
  <c r="O15" i="212"/>
  <c r="P15" i="212"/>
  <c r="Q15" i="212"/>
  <c r="S15" i="212"/>
  <c r="T15" i="212"/>
  <c r="U15" i="212"/>
  <c r="C22" i="212"/>
  <c r="D22" i="212"/>
  <c r="E22" i="212"/>
  <c r="G22" i="212"/>
  <c r="H22" i="212"/>
  <c r="I22" i="212"/>
  <c r="K22" i="212"/>
  <c r="L22" i="212"/>
  <c r="M22" i="212"/>
  <c r="O22" i="212"/>
  <c r="P22" i="212"/>
  <c r="Q22" i="212"/>
  <c r="S22" i="212"/>
  <c r="T22" i="212"/>
  <c r="U22" i="212"/>
  <c r="L31" i="214"/>
  <c r="E31" i="214"/>
  <c r="E31" i="205"/>
  <c r="U22" i="193"/>
  <c r="I31" i="175"/>
  <c r="M22" i="175"/>
  <c r="M22" i="139"/>
  <c r="U22" i="139"/>
  <c r="M15" i="139"/>
  <c r="I31" i="62"/>
  <c r="E22" i="61"/>
  <c r="M15" i="61"/>
  <c r="I15" i="61"/>
  <c r="I22" i="61"/>
  <c r="U22" i="61"/>
  <c r="C31" i="152"/>
  <c r="K15" i="152"/>
  <c r="I15" i="141"/>
  <c r="D15" i="141"/>
  <c r="D22" i="141"/>
  <c r="C15" i="141"/>
  <c r="R26" i="141" s="1"/>
  <c r="E40" i="1" s="1"/>
  <c r="C22" i="141"/>
  <c r="L31" i="152"/>
  <c r="C31" i="214"/>
  <c r="G22" i="214"/>
  <c r="S15" i="214"/>
  <c r="S22" i="214"/>
  <c r="C15" i="214"/>
  <c r="R26" i="214" s="1"/>
  <c r="E31" i="1" s="1"/>
  <c r="D31" i="152"/>
  <c r="L15" i="152"/>
  <c r="C22" i="169"/>
  <c r="S15" i="169"/>
  <c r="G31" i="169"/>
  <c r="K15" i="169"/>
  <c r="S22" i="169"/>
  <c r="K22" i="169"/>
  <c r="G15" i="169"/>
  <c r="C31" i="169"/>
  <c r="C15" i="169"/>
  <c r="R26" i="169" s="1"/>
  <c r="E32" i="1" s="1"/>
  <c r="G22" i="169"/>
  <c r="K31" i="169"/>
  <c r="D22" i="169"/>
  <c r="T15" i="169"/>
  <c r="H31" i="169"/>
  <c r="L15" i="169"/>
  <c r="T22" i="169"/>
  <c r="L22" i="169"/>
  <c r="H15" i="169"/>
  <c r="D31" i="169"/>
  <c r="D15" i="169"/>
  <c r="P29" i="169" s="1"/>
  <c r="G32" i="1" s="1"/>
  <c r="H22" i="169"/>
  <c r="L31" i="169"/>
  <c r="E15" i="61"/>
  <c r="M15" i="78"/>
  <c r="I22" i="71"/>
  <c r="E15" i="71"/>
  <c r="R25" i="71" s="1"/>
  <c r="D20" i="1" s="1"/>
  <c r="E22" i="71"/>
  <c r="M31" i="207"/>
  <c r="M15" i="193"/>
  <c r="F12" i="79"/>
  <c r="D22" i="214"/>
  <c r="H15" i="214"/>
  <c r="D15" i="214"/>
  <c r="L15" i="214"/>
  <c r="T15" i="214"/>
  <c r="D31" i="214"/>
  <c r="H22" i="214"/>
  <c r="T22" i="214"/>
  <c r="F11" i="79"/>
  <c r="I15" i="71"/>
  <c r="M15" i="71"/>
  <c r="M22" i="71"/>
  <c r="M31" i="175"/>
  <c r="U15" i="193"/>
  <c r="Q15" i="189"/>
  <c r="M15" i="189"/>
  <c r="I15" i="189"/>
  <c r="R25" i="189" s="1"/>
  <c r="D38" i="1" s="1"/>
  <c r="E15" i="189"/>
  <c r="E22" i="189"/>
  <c r="I15" i="77"/>
  <c r="G15" i="214"/>
  <c r="C22" i="214"/>
  <c r="K15" i="214"/>
  <c r="K31" i="214"/>
  <c r="I31" i="214"/>
  <c r="H31" i="214"/>
  <c r="G31" i="214"/>
  <c r="P15" i="214"/>
  <c r="L22" i="214"/>
  <c r="P22" i="214"/>
  <c r="P29" i="214" s="1"/>
  <c r="G31" i="1" s="1"/>
  <c r="O15" i="214"/>
  <c r="K22" i="214"/>
  <c r="O22" i="214"/>
  <c r="Q15" i="214"/>
  <c r="M22" i="214"/>
  <c r="Q22" i="214"/>
  <c r="L15" i="213"/>
  <c r="P15" i="213"/>
  <c r="T15" i="213"/>
  <c r="H22" i="213"/>
  <c r="L22" i="213"/>
  <c r="P22" i="213"/>
  <c r="T22" i="213"/>
  <c r="K15" i="213"/>
  <c r="O15" i="213"/>
  <c r="S15" i="213"/>
  <c r="R26" i="213" s="1"/>
  <c r="E18" i="1" s="1"/>
  <c r="G22" i="213"/>
  <c r="K22" i="213"/>
  <c r="O22" i="213"/>
  <c r="S22" i="213"/>
  <c r="M15" i="213"/>
  <c r="Q15" i="213"/>
  <c r="U15" i="213"/>
  <c r="I22" i="213"/>
  <c r="M22" i="213"/>
  <c r="Q22" i="213"/>
  <c r="U22" i="213"/>
  <c r="S15" i="187"/>
  <c r="M15" i="197"/>
  <c r="I15" i="197"/>
  <c r="R25" i="197" s="1"/>
  <c r="D30" i="1" s="1"/>
  <c r="I15" i="67"/>
  <c r="C15" i="67"/>
  <c r="R26" i="67" s="1"/>
  <c r="E29" i="1" s="1"/>
  <c r="C22" i="67"/>
  <c r="T15" i="77"/>
  <c r="D15" i="77"/>
  <c r="S15" i="77"/>
  <c r="C15" i="77"/>
  <c r="U15" i="189"/>
  <c r="F10" i="79"/>
  <c r="M15" i="202"/>
  <c r="I15" i="202"/>
  <c r="R25" i="202" s="1"/>
  <c r="D12" i="1" s="1"/>
  <c r="I15" i="139"/>
  <c r="R25" i="139" s="1"/>
  <c r="D25" i="1" s="1"/>
  <c r="C15" i="189"/>
  <c r="D15" i="189"/>
  <c r="G15" i="189"/>
  <c r="H15" i="189"/>
  <c r="L15" i="142"/>
  <c r="D15" i="142"/>
  <c r="P29" i="142" s="1"/>
  <c r="G13" i="1" s="1"/>
  <c r="H15" i="142"/>
  <c r="D31" i="142"/>
  <c r="H22" i="142"/>
  <c r="M31" i="58"/>
  <c r="I31" i="58"/>
  <c r="E31" i="58"/>
  <c r="M15" i="201"/>
  <c r="R25" i="201" s="1"/>
  <c r="D10" i="1" s="1"/>
  <c r="C15" i="191"/>
  <c r="G15" i="191"/>
  <c r="G22" i="191"/>
  <c r="K15" i="191"/>
  <c r="S15" i="191"/>
  <c r="C22" i="191"/>
  <c r="C31" i="191"/>
  <c r="G31" i="191"/>
  <c r="K22" i="191"/>
  <c r="K31" i="191"/>
  <c r="S22" i="191"/>
  <c r="K15" i="207"/>
  <c r="O15" i="207"/>
  <c r="S15" i="207"/>
  <c r="O22" i="207"/>
  <c r="G31" i="207"/>
  <c r="C22" i="207"/>
  <c r="G22" i="207"/>
  <c r="K22" i="207"/>
  <c r="S22" i="207"/>
  <c r="C15" i="207"/>
  <c r="R26" i="207" s="1"/>
  <c r="E8" i="1" s="1"/>
  <c r="G15" i="207"/>
  <c r="C31" i="207"/>
  <c r="K31" i="207"/>
  <c r="K15" i="205"/>
  <c r="C22" i="205"/>
  <c r="O15" i="205"/>
  <c r="S22" i="205"/>
  <c r="G31" i="205"/>
  <c r="G22" i="205"/>
  <c r="K22" i="205"/>
  <c r="C31" i="205"/>
  <c r="G15" i="201"/>
  <c r="R26" i="201" s="1"/>
  <c r="E10" i="1" s="1"/>
  <c r="S15" i="201"/>
  <c r="C22" i="201"/>
  <c r="C31" i="201"/>
  <c r="K15" i="208"/>
  <c r="G15" i="208"/>
  <c r="C22" i="208"/>
  <c r="C15" i="208"/>
  <c r="R26" i="208" s="1"/>
  <c r="E11" i="1" s="1"/>
  <c r="S15" i="208"/>
  <c r="G22" i="208"/>
  <c r="K22" i="208"/>
  <c r="C31" i="208"/>
  <c r="C15" i="58"/>
  <c r="G15" i="58"/>
  <c r="R26" i="58" s="1"/>
  <c r="E14" i="1" s="1"/>
  <c r="C22" i="58"/>
  <c r="K22" i="58"/>
  <c r="S15" i="58"/>
  <c r="G22" i="58"/>
  <c r="K15" i="58"/>
  <c r="O22" i="58"/>
  <c r="G22" i="71"/>
  <c r="C22" i="71"/>
  <c r="C15" i="71"/>
  <c r="K15" i="71"/>
  <c r="K22" i="71"/>
  <c r="G31" i="71"/>
  <c r="G15" i="71"/>
  <c r="R26" i="71" s="1"/>
  <c r="E20" i="1" s="1"/>
  <c r="K31" i="71"/>
  <c r="C31" i="71"/>
  <c r="S15" i="71"/>
  <c r="K31" i="175"/>
  <c r="C22" i="175"/>
  <c r="G15" i="175"/>
  <c r="G31" i="175"/>
  <c r="K15" i="175"/>
  <c r="O15" i="175"/>
  <c r="R26" i="175" s="1"/>
  <c r="E21" i="1" s="1"/>
  <c r="S15" i="175"/>
  <c r="S22" i="175"/>
  <c r="C15" i="175"/>
  <c r="C31" i="175"/>
  <c r="G22" i="175"/>
  <c r="O22" i="175"/>
  <c r="C15" i="171"/>
  <c r="G15" i="171"/>
  <c r="K15" i="171"/>
  <c r="G22" i="171"/>
  <c r="O15" i="171"/>
  <c r="S15" i="171"/>
  <c r="C22" i="171"/>
  <c r="K22" i="171"/>
  <c r="O22" i="171"/>
  <c r="S22" i="171"/>
  <c r="C31" i="171"/>
  <c r="K31" i="171"/>
  <c r="G31" i="171"/>
  <c r="R26" i="171"/>
  <c r="E23" i="1" s="1"/>
  <c r="G15" i="193"/>
  <c r="S22" i="193"/>
  <c r="K22" i="193"/>
  <c r="S15" i="193"/>
  <c r="C15" i="193"/>
  <c r="R26" i="193" s="1"/>
  <c r="E24" i="1" s="1"/>
  <c r="O15" i="193"/>
  <c r="G22" i="193"/>
  <c r="K15" i="193"/>
  <c r="C22" i="193"/>
  <c r="O22" i="193"/>
  <c r="G31" i="193"/>
  <c r="C31" i="193"/>
  <c r="K31" i="193"/>
  <c r="C22" i="61"/>
  <c r="K15" i="61"/>
  <c r="R26" i="61" s="1"/>
  <c r="E35" i="1" s="1"/>
  <c r="S22" i="61"/>
  <c r="C15" i="61"/>
  <c r="G22" i="61"/>
  <c r="O22" i="61"/>
  <c r="G15" i="61"/>
  <c r="O15" i="61"/>
  <c r="C31" i="61"/>
  <c r="S15" i="61"/>
  <c r="K22" i="61"/>
  <c r="G31" i="61"/>
  <c r="K31" i="61"/>
  <c r="C22" i="78"/>
  <c r="K22" i="78"/>
  <c r="K15" i="78"/>
  <c r="G15" i="78"/>
  <c r="C31" i="78"/>
  <c r="C15" i="78"/>
  <c r="S15" i="78"/>
  <c r="G31" i="78"/>
  <c r="G22" i="78"/>
  <c r="K31" i="78"/>
  <c r="R26" i="78"/>
  <c r="E36" i="1" s="1"/>
  <c r="G15" i="62"/>
  <c r="C15" i="62"/>
  <c r="S15" i="62"/>
  <c r="S22" i="62"/>
  <c r="K15" i="62"/>
  <c r="R26" i="62" s="1"/>
  <c r="E26" i="1" s="1"/>
  <c r="G31" i="62"/>
  <c r="C31" i="62"/>
  <c r="G22" i="62"/>
  <c r="G22" i="60"/>
  <c r="K15" i="60"/>
  <c r="G15" i="60"/>
  <c r="K22" i="60"/>
  <c r="C15" i="60"/>
  <c r="R26" i="60" s="1"/>
  <c r="E41" i="1" s="1"/>
  <c r="C22" i="189"/>
  <c r="O15" i="189"/>
  <c r="S15" i="189"/>
  <c r="C22" i="202"/>
  <c r="K15" i="142"/>
  <c r="G15" i="142"/>
  <c r="C31" i="142"/>
  <c r="G22" i="142"/>
  <c r="K22" i="139"/>
  <c r="C15" i="139"/>
  <c r="K15" i="139"/>
  <c r="S22" i="139"/>
  <c r="G31" i="139"/>
  <c r="C15" i="57"/>
  <c r="S15" i="57"/>
  <c r="K15" i="57"/>
  <c r="O15" i="57"/>
  <c r="G22" i="57"/>
  <c r="K22" i="57"/>
  <c r="O22" i="57"/>
  <c r="G15" i="57"/>
  <c r="R26" i="57" s="1"/>
  <c r="E27" i="1" s="1"/>
  <c r="C22" i="57"/>
  <c r="K31" i="57"/>
  <c r="S22" i="57"/>
  <c r="C31" i="57"/>
  <c r="G31" i="57"/>
  <c r="C15" i="197"/>
  <c r="R26" i="197" s="1"/>
  <c r="E30" i="1" s="1"/>
  <c r="C15" i="204"/>
  <c r="R26" i="204" s="1"/>
  <c r="E33" i="1" s="1"/>
  <c r="C15" i="152"/>
  <c r="G15" i="152"/>
  <c r="R26" i="152" s="1"/>
  <c r="E34" i="1" s="1"/>
  <c r="C22" i="152"/>
  <c r="S15" i="152"/>
  <c r="C22" i="154"/>
  <c r="C15" i="154"/>
  <c r="R26" i="154" s="1"/>
  <c r="E37" i="1" s="1"/>
  <c r="K15" i="154"/>
  <c r="K22" i="154"/>
  <c r="P15" i="207"/>
  <c r="T15" i="207"/>
  <c r="P22" i="207"/>
  <c r="H31" i="207"/>
  <c r="D22" i="207"/>
  <c r="H22" i="207"/>
  <c r="P29" i="207" s="1"/>
  <c r="G8" i="1" s="1"/>
  <c r="L22" i="207"/>
  <c r="T22" i="207"/>
  <c r="D15" i="207"/>
  <c r="H15" i="207"/>
  <c r="L15" i="207"/>
  <c r="D31" i="207"/>
  <c r="L31" i="207"/>
  <c r="T15" i="205"/>
  <c r="H15" i="205"/>
  <c r="L15" i="205"/>
  <c r="D22" i="205"/>
  <c r="P15" i="205"/>
  <c r="D15" i="205"/>
  <c r="P29" i="205" s="1"/>
  <c r="G9" i="1" s="1"/>
  <c r="T22" i="205"/>
  <c r="H31" i="205"/>
  <c r="P22" i="205"/>
  <c r="H22" i="205"/>
  <c r="L31" i="205"/>
  <c r="L22" i="205"/>
  <c r="D31" i="205"/>
  <c r="D15" i="201"/>
  <c r="P29" i="201" s="1"/>
  <c r="G10" i="1" s="1"/>
  <c r="H15" i="201"/>
  <c r="T15" i="201"/>
  <c r="D22" i="201"/>
  <c r="D31" i="201"/>
  <c r="L15" i="208"/>
  <c r="H15" i="208"/>
  <c r="P29" i="208" s="1"/>
  <c r="G11" i="1" s="1"/>
  <c r="D22" i="208"/>
  <c r="D15" i="208"/>
  <c r="T15" i="208"/>
  <c r="H22" i="208"/>
  <c r="L22" i="208"/>
  <c r="D31" i="208"/>
  <c r="D15" i="58"/>
  <c r="H15" i="58"/>
  <c r="P15" i="58"/>
  <c r="D22" i="58"/>
  <c r="L22" i="58"/>
  <c r="T15" i="58"/>
  <c r="H22" i="58"/>
  <c r="L15" i="58"/>
  <c r="P29" i="58" s="1"/>
  <c r="G14" i="1" s="1"/>
  <c r="P22" i="58"/>
  <c r="H22" i="71"/>
  <c r="D22" i="71"/>
  <c r="D15" i="71"/>
  <c r="P29" i="71" s="1"/>
  <c r="G20" i="1" s="1"/>
  <c r="L15" i="71"/>
  <c r="L22" i="71"/>
  <c r="H31" i="71"/>
  <c r="H15" i="71"/>
  <c r="L31" i="71"/>
  <c r="T15" i="71"/>
  <c r="L31" i="175"/>
  <c r="D22" i="175"/>
  <c r="H15" i="175"/>
  <c r="H31" i="175"/>
  <c r="L15" i="175"/>
  <c r="P15" i="175"/>
  <c r="T15" i="175"/>
  <c r="T22" i="175"/>
  <c r="D15" i="175"/>
  <c r="P29" i="175" s="1"/>
  <c r="G21" i="1" s="1"/>
  <c r="D31" i="175"/>
  <c r="H22" i="175"/>
  <c r="P22" i="175"/>
  <c r="L22" i="175"/>
  <c r="D15" i="171"/>
  <c r="P29" i="171" s="1"/>
  <c r="G23" i="1" s="1"/>
  <c r="H15" i="171"/>
  <c r="L15" i="171"/>
  <c r="H22" i="171"/>
  <c r="P15" i="171"/>
  <c r="T15" i="171"/>
  <c r="D22" i="171"/>
  <c r="L22" i="171"/>
  <c r="P22" i="171"/>
  <c r="T22" i="171"/>
  <c r="D31" i="171"/>
  <c r="L31" i="171"/>
  <c r="H31" i="171"/>
  <c r="H15" i="193"/>
  <c r="T22" i="193"/>
  <c r="L22" i="193"/>
  <c r="T15" i="193"/>
  <c r="D15" i="193"/>
  <c r="P29" i="193" s="1"/>
  <c r="G24" i="1" s="1"/>
  <c r="P15" i="193"/>
  <c r="H22" i="193"/>
  <c r="L15" i="193"/>
  <c r="D22" i="193"/>
  <c r="P22" i="193"/>
  <c r="H31" i="193"/>
  <c r="D31" i="193"/>
  <c r="L31" i="193"/>
  <c r="D22" i="61"/>
  <c r="L15" i="61"/>
  <c r="H15" i="61"/>
  <c r="T15" i="61"/>
  <c r="T22" i="61"/>
  <c r="D15" i="61"/>
  <c r="H22" i="61"/>
  <c r="P22" i="61"/>
  <c r="P15" i="61"/>
  <c r="D31" i="61"/>
  <c r="L22" i="61"/>
  <c r="H31" i="61"/>
  <c r="L31" i="61"/>
  <c r="P29" i="61"/>
  <c r="G35" i="1" s="1"/>
  <c r="D22" i="78"/>
  <c r="L22" i="78"/>
  <c r="L15" i="78"/>
  <c r="H15" i="78"/>
  <c r="D31" i="78"/>
  <c r="D15" i="78"/>
  <c r="T15" i="78"/>
  <c r="P29" i="78" s="1"/>
  <c r="G36" i="1" s="1"/>
  <c r="H31" i="78"/>
  <c r="H22" i="78"/>
  <c r="L31" i="78"/>
  <c r="H15" i="62"/>
  <c r="D15" i="62"/>
  <c r="T15" i="62"/>
  <c r="P29" i="62" s="1"/>
  <c r="G26" i="1" s="1"/>
  <c r="T22" i="62"/>
  <c r="L15" i="62"/>
  <c r="H31" i="62"/>
  <c r="D31" i="62"/>
  <c r="H22" i="62"/>
  <c r="H22" i="60"/>
  <c r="L15" i="60"/>
  <c r="H15" i="60"/>
  <c r="L22" i="60"/>
  <c r="D15" i="60"/>
  <c r="P29" i="60" s="1"/>
  <c r="G41" i="1" s="1"/>
  <c r="D15" i="191"/>
  <c r="P29" i="191" s="1"/>
  <c r="G39" i="1" s="1"/>
  <c r="H15" i="191"/>
  <c r="H22" i="191"/>
  <c r="L15" i="191"/>
  <c r="T15" i="191"/>
  <c r="D22" i="191"/>
  <c r="D31" i="191"/>
  <c r="H31" i="191"/>
  <c r="L22" i="191"/>
  <c r="L31" i="191"/>
  <c r="T22" i="191"/>
  <c r="D22" i="189"/>
  <c r="P15" i="189"/>
  <c r="T15" i="189"/>
  <c r="D15" i="56"/>
  <c r="H15" i="56"/>
  <c r="L15" i="56"/>
  <c r="T15" i="56"/>
  <c r="D15" i="202"/>
  <c r="P29" i="202" s="1"/>
  <c r="G12" i="1" s="1"/>
  <c r="D22" i="202"/>
  <c r="L22" i="139"/>
  <c r="D15" i="139"/>
  <c r="P29" i="139" s="1"/>
  <c r="G25" i="1" s="1"/>
  <c r="L15" i="139"/>
  <c r="T22" i="139"/>
  <c r="D15" i="57"/>
  <c r="T15" i="57"/>
  <c r="L15" i="57"/>
  <c r="P15" i="57"/>
  <c r="H22" i="57"/>
  <c r="L22" i="57"/>
  <c r="P22" i="57"/>
  <c r="H15" i="57"/>
  <c r="P29" i="57" s="1"/>
  <c r="G27" i="1" s="1"/>
  <c r="D22" i="57"/>
  <c r="L31" i="57"/>
  <c r="T22" i="57"/>
  <c r="D31" i="57"/>
  <c r="H31" i="57"/>
  <c r="D15" i="197"/>
  <c r="P29" i="197" s="1"/>
  <c r="G30" i="1" s="1"/>
  <c r="D15" i="152"/>
  <c r="P29" i="152" s="1"/>
  <c r="G34" i="1" s="1"/>
  <c r="H15" i="152"/>
  <c r="D22" i="152"/>
  <c r="T15" i="152"/>
  <c r="D22" i="154"/>
  <c r="D15" i="154"/>
  <c r="L15" i="154"/>
  <c r="L22" i="154"/>
  <c r="D53" i="1"/>
  <c r="D56" i="1" s="1"/>
  <c r="I16" i="6" s="1"/>
  <c r="J16" i="6" s="1"/>
  <c r="D54" i="1"/>
  <c r="M22" i="78"/>
  <c r="F9" i="79"/>
  <c r="M15" i="187"/>
  <c r="I15" i="187"/>
  <c r="E15" i="187"/>
  <c r="R25" i="187" s="1"/>
  <c r="D15" i="1" s="1"/>
  <c r="Q15" i="56"/>
  <c r="E22" i="56"/>
  <c r="I22" i="56"/>
  <c r="M22" i="56"/>
  <c r="Q22" i="56"/>
  <c r="U22" i="56"/>
  <c r="E31" i="56"/>
  <c r="I31" i="56"/>
  <c r="M31" i="56"/>
  <c r="M15" i="199"/>
  <c r="R25" i="199" s="1"/>
  <c r="Q15" i="199"/>
  <c r="U15" i="199"/>
  <c r="E31" i="199"/>
  <c r="I31" i="199"/>
  <c r="M31" i="199"/>
  <c r="M15" i="141"/>
  <c r="Q15" i="141"/>
  <c r="U15" i="141"/>
  <c r="I22" i="141"/>
  <c r="M22" i="141"/>
  <c r="Q22" i="141"/>
  <c r="U22" i="141"/>
  <c r="Q15" i="201"/>
  <c r="U22" i="201"/>
  <c r="I31" i="201"/>
  <c r="M31" i="201"/>
  <c r="Q15" i="208"/>
  <c r="Q22" i="208"/>
  <c r="U22" i="208"/>
  <c r="I31" i="208"/>
  <c r="M31" i="208"/>
  <c r="Q15" i="202"/>
  <c r="U15" i="202"/>
  <c r="I22" i="202"/>
  <c r="M22" i="202"/>
  <c r="Q22" i="202"/>
  <c r="U22" i="202"/>
  <c r="E31" i="202"/>
  <c r="I31" i="202"/>
  <c r="M31" i="202"/>
  <c r="Q15" i="142"/>
  <c r="E22" i="142"/>
  <c r="M22" i="142"/>
  <c r="Q22" i="142"/>
  <c r="U22" i="142"/>
  <c r="I31" i="142"/>
  <c r="M31" i="142"/>
  <c r="M15" i="188"/>
  <c r="R25" i="188" s="1"/>
  <c r="D16" i="1" s="1"/>
  <c r="Q15" i="188"/>
  <c r="U15" i="188"/>
  <c r="E22" i="188"/>
  <c r="M22" i="188"/>
  <c r="Q22" i="188"/>
  <c r="U22" i="188"/>
  <c r="E31" i="188"/>
  <c r="M31" i="188"/>
  <c r="Q15" i="71"/>
  <c r="Q22" i="71"/>
  <c r="U22" i="71"/>
  <c r="Q15" i="139"/>
  <c r="U15" i="139"/>
  <c r="E22" i="139"/>
  <c r="I22" i="139"/>
  <c r="Q22" i="139"/>
  <c r="E31" i="139"/>
  <c r="I31" i="139"/>
  <c r="M31" i="139"/>
  <c r="Q15" i="62"/>
  <c r="M22" i="62"/>
  <c r="Q22" i="62"/>
  <c r="M31" i="62"/>
  <c r="Q15" i="197"/>
  <c r="U15" i="197"/>
  <c r="E22" i="197"/>
  <c r="I22" i="197"/>
  <c r="M22" i="197"/>
  <c r="Q22" i="197"/>
  <c r="U22" i="197"/>
  <c r="E31" i="197"/>
  <c r="I31" i="197"/>
  <c r="M31" i="197"/>
  <c r="Q15" i="169"/>
  <c r="Q22" i="169"/>
  <c r="M15" i="204"/>
  <c r="R25" i="204" s="1"/>
  <c r="Q15" i="204"/>
  <c r="U15" i="204"/>
  <c r="E22" i="204"/>
  <c r="I22" i="204"/>
  <c r="M22" i="204"/>
  <c r="Q22" i="204"/>
  <c r="U22" i="204"/>
  <c r="E31" i="204"/>
  <c r="I31" i="204"/>
  <c r="M31" i="204"/>
  <c r="Q15" i="152"/>
  <c r="I22" i="152"/>
  <c r="M22" i="152"/>
  <c r="Q22" i="152"/>
  <c r="U22" i="152"/>
  <c r="I31" i="152"/>
  <c r="M15" i="67"/>
  <c r="Q15" i="67"/>
  <c r="U15" i="67"/>
  <c r="I22" i="67"/>
  <c r="M22" i="67"/>
  <c r="Q22" i="67"/>
  <c r="U22" i="67"/>
  <c r="E31" i="67"/>
  <c r="I31" i="67"/>
  <c r="M31" i="67"/>
  <c r="Q15" i="78"/>
  <c r="Q22" i="78"/>
  <c r="U22" i="78"/>
  <c r="M15" i="115"/>
  <c r="Q15" i="115"/>
  <c r="U15" i="115"/>
  <c r="E22" i="115"/>
  <c r="I22" i="115"/>
  <c r="R25" i="115" s="1"/>
  <c r="M22" i="115"/>
  <c r="Q22" i="115"/>
  <c r="U22" i="115"/>
  <c r="E31" i="115"/>
  <c r="I31" i="115"/>
  <c r="M31" i="115"/>
  <c r="Q15" i="154"/>
  <c r="U15" i="154"/>
  <c r="I22" i="154"/>
  <c r="Q22" i="154"/>
  <c r="U22" i="154"/>
  <c r="E31" i="154"/>
  <c r="I31" i="154"/>
  <c r="M31" i="154"/>
  <c r="I22" i="189"/>
  <c r="M22" i="189"/>
  <c r="Q22" i="189"/>
  <c r="U22" i="189"/>
  <c r="E31" i="189"/>
  <c r="I31" i="189"/>
  <c r="M31" i="189"/>
  <c r="M15" i="77"/>
  <c r="R25" i="77" s="1"/>
  <c r="D28" i="1" s="1"/>
  <c r="Q15" i="77"/>
  <c r="E22" i="77"/>
  <c r="I22" i="77"/>
  <c r="M22" i="77"/>
  <c r="Q22" i="77"/>
  <c r="U22" i="77"/>
  <c r="E31" i="77"/>
  <c r="I31" i="77"/>
  <c r="M31" i="77"/>
  <c r="Q15" i="191"/>
  <c r="Q22" i="191"/>
  <c r="Q15" i="60"/>
  <c r="U15" i="60"/>
  <c r="E22" i="60"/>
  <c r="Q22" i="60"/>
  <c r="U22" i="60"/>
  <c r="E31" i="60"/>
  <c r="M31" i="60"/>
  <c r="F8" i="79"/>
  <c r="O15" i="208"/>
  <c r="O22" i="208"/>
  <c r="S22" i="208"/>
  <c r="G31" i="208"/>
  <c r="K31" i="208"/>
  <c r="S15" i="142"/>
  <c r="R26" i="142" s="1"/>
  <c r="E13" i="1" s="1"/>
  <c r="O15" i="142"/>
  <c r="C22" i="142"/>
  <c r="K22" i="142"/>
  <c r="O22" i="142"/>
  <c r="S22" i="142"/>
  <c r="G31" i="142"/>
  <c r="K31" i="142"/>
  <c r="G22" i="188"/>
  <c r="C15" i="188"/>
  <c r="K15" i="188"/>
  <c r="O15" i="188"/>
  <c r="S15" i="188"/>
  <c r="C22" i="188"/>
  <c r="R26" i="188" s="1"/>
  <c r="E16" i="1" s="1"/>
  <c r="K22" i="188"/>
  <c r="O22" i="188"/>
  <c r="S22" i="188"/>
  <c r="C31" i="188"/>
  <c r="K31" i="188"/>
  <c r="S22" i="58"/>
  <c r="O15" i="71"/>
  <c r="O22" i="71"/>
  <c r="S22" i="71"/>
  <c r="G15" i="139"/>
  <c r="R26" i="139" s="1"/>
  <c r="E25" i="1" s="1"/>
  <c r="O15" i="139"/>
  <c r="S15" i="139"/>
  <c r="C22" i="139"/>
  <c r="G22" i="139"/>
  <c r="O22" i="139"/>
  <c r="C31" i="139"/>
  <c r="K31" i="139"/>
  <c r="O15" i="62"/>
  <c r="K22" i="62"/>
  <c r="O22" i="62"/>
  <c r="K31" i="62"/>
  <c r="O15" i="169"/>
  <c r="O22" i="169"/>
  <c r="G15" i="204"/>
  <c r="K15" i="204"/>
  <c r="O15" i="204"/>
  <c r="S15" i="204"/>
  <c r="C22" i="204"/>
  <c r="G22" i="204"/>
  <c r="K22" i="204"/>
  <c r="O22" i="204"/>
  <c r="S22" i="204"/>
  <c r="C31" i="204"/>
  <c r="G31" i="204"/>
  <c r="K31" i="204"/>
  <c r="O15" i="78"/>
  <c r="O22" i="78"/>
  <c r="S22" i="78"/>
  <c r="G15" i="154"/>
  <c r="O15" i="154"/>
  <c r="S15" i="154"/>
  <c r="G22" i="154"/>
  <c r="O22" i="154"/>
  <c r="S22" i="154"/>
  <c r="C31" i="154"/>
  <c r="G31" i="154"/>
  <c r="K31" i="154"/>
  <c r="K15" i="189"/>
  <c r="R26" i="189" s="1"/>
  <c r="E38" i="1" s="1"/>
  <c r="G22" i="189"/>
  <c r="K22" i="189"/>
  <c r="O22" i="189"/>
  <c r="S22" i="189"/>
  <c r="C31" i="189"/>
  <c r="G31" i="189"/>
  <c r="K31" i="189"/>
  <c r="G31" i="60"/>
  <c r="O15" i="60"/>
  <c r="S15" i="60"/>
  <c r="C22" i="60"/>
  <c r="O22" i="60"/>
  <c r="S22" i="60"/>
  <c r="C31" i="60"/>
  <c r="K31" i="60"/>
  <c r="C22" i="56"/>
  <c r="G22" i="56"/>
  <c r="K22" i="56"/>
  <c r="O22" i="56"/>
  <c r="S22" i="56"/>
  <c r="C31" i="56"/>
  <c r="G31" i="56"/>
  <c r="K31" i="56"/>
  <c r="G15" i="199"/>
  <c r="R26" i="199" s="1"/>
  <c r="K15" i="199"/>
  <c r="S15" i="199"/>
  <c r="C31" i="199"/>
  <c r="G31" i="199"/>
  <c r="K31" i="199"/>
  <c r="G15" i="141"/>
  <c r="K15" i="141"/>
  <c r="O15" i="141"/>
  <c r="S15" i="141"/>
  <c r="G22" i="141"/>
  <c r="K22" i="141"/>
  <c r="O22" i="141"/>
  <c r="S22" i="141"/>
  <c r="K15" i="201"/>
  <c r="G31" i="201"/>
  <c r="K31" i="201"/>
  <c r="G15" i="202"/>
  <c r="R26" i="202" s="1"/>
  <c r="E12" i="1" s="1"/>
  <c r="K15" i="202"/>
  <c r="O15" i="202"/>
  <c r="S15" i="202"/>
  <c r="G22" i="202"/>
  <c r="K22" i="202"/>
  <c r="O22" i="202"/>
  <c r="S22" i="202"/>
  <c r="C31" i="202"/>
  <c r="G31" i="202"/>
  <c r="K31" i="202"/>
  <c r="G15" i="197"/>
  <c r="K15" i="197"/>
  <c r="O15" i="197"/>
  <c r="S15" i="197"/>
  <c r="C22" i="197"/>
  <c r="G22" i="197"/>
  <c r="K22" i="197"/>
  <c r="O22" i="197"/>
  <c r="S22" i="197"/>
  <c r="C31" i="197"/>
  <c r="G31" i="197"/>
  <c r="K31" i="197"/>
  <c r="O15" i="152"/>
  <c r="G22" i="152"/>
  <c r="K22" i="152"/>
  <c r="O22" i="152"/>
  <c r="S22" i="152"/>
  <c r="G31" i="152"/>
  <c r="G15" i="67"/>
  <c r="K15" i="67"/>
  <c r="O15" i="67"/>
  <c r="S15" i="67"/>
  <c r="G22" i="67"/>
  <c r="K22" i="67"/>
  <c r="O22" i="67"/>
  <c r="S22" i="67"/>
  <c r="C31" i="67"/>
  <c r="G31" i="67"/>
  <c r="K31" i="67"/>
  <c r="C15" i="115"/>
  <c r="R26" i="115" s="1"/>
  <c r="G15" i="115"/>
  <c r="K15" i="115"/>
  <c r="O15" i="115"/>
  <c r="S15" i="115"/>
  <c r="C22" i="115"/>
  <c r="G22" i="115"/>
  <c r="K22" i="115"/>
  <c r="O22" i="115"/>
  <c r="S22" i="115"/>
  <c r="C31" i="115"/>
  <c r="G31" i="115"/>
  <c r="K31" i="115"/>
  <c r="G15" i="77"/>
  <c r="R26" i="77" s="1"/>
  <c r="E28" i="1" s="1"/>
  <c r="K15" i="77"/>
  <c r="O15" i="77"/>
  <c r="C22" i="77"/>
  <c r="G22" i="77"/>
  <c r="K22" i="77"/>
  <c r="O22" i="77"/>
  <c r="S22" i="77"/>
  <c r="C31" i="77"/>
  <c r="G31" i="77"/>
  <c r="K31" i="77"/>
  <c r="H22" i="188"/>
  <c r="D15" i="188"/>
  <c r="P29" i="188" s="1"/>
  <c r="G16" i="1" s="1"/>
  <c r="L15" i="188"/>
  <c r="P15" i="188"/>
  <c r="T15" i="188"/>
  <c r="D22" i="188"/>
  <c r="L22" i="188"/>
  <c r="P22" i="188"/>
  <c r="T22" i="188"/>
  <c r="D31" i="188"/>
  <c r="L31" i="188"/>
  <c r="P15" i="56"/>
  <c r="P29" i="56" s="1"/>
  <c r="G7" i="1" s="1"/>
  <c r="G43" i="1" s="1"/>
  <c r="K16" i="6" s="1"/>
  <c r="D22" i="56"/>
  <c r="H22" i="56"/>
  <c r="L22" i="56"/>
  <c r="P22" i="56"/>
  <c r="T22" i="56"/>
  <c r="D31" i="56"/>
  <c r="H31" i="56"/>
  <c r="L31" i="56"/>
  <c r="D15" i="199"/>
  <c r="P29" i="199" s="1"/>
  <c r="H15" i="199"/>
  <c r="L15" i="199"/>
  <c r="P15" i="199"/>
  <c r="T15" i="199"/>
  <c r="D22" i="199"/>
  <c r="H22" i="199"/>
  <c r="L22" i="199"/>
  <c r="P22" i="199"/>
  <c r="T22" i="199"/>
  <c r="D31" i="199"/>
  <c r="H31" i="199"/>
  <c r="L31" i="199"/>
  <c r="H15" i="141"/>
  <c r="P29" i="141" s="1"/>
  <c r="G40" i="1" s="1"/>
  <c r="L15" i="141"/>
  <c r="P15" i="141"/>
  <c r="T15" i="141"/>
  <c r="H22" i="141"/>
  <c r="L22" i="141"/>
  <c r="P22" i="141"/>
  <c r="T22" i="141"/>
  <c r="L15" i="201"/>
  <c r="P15" i="201"/>
  <c r="T22" i="201"/>
  <c r="H31" i="201"/>
  <c r="L31" i="201"/>
  <c r="P15" i="208"/>
  <c r="P22" i="208"/>
  <c r="T22" i="208"/>
  <c r="H31" i="208"/>
  <c r="L31" i="208"/>
  <c r="H15" i="202"/>
  <c r="L15" i="202"/>
  <c r="P15" i="202"/>
  <c r="T15" i="202"/>
  <c r="H22" i="202"/>
  <c r="L22" i="202"/>
  <c r="P22" i="202"/>
  <c r="T22" i="202"/>
  <c r="D31" i="202"/>
  <c r="H31" i="202"/>
  <c r="L31" i="202"/>
  <c r="P15" i="142"/>
  <c r="T15" i="142"/>
  <c r="D22" i="142"/>
  <c r="L22" i="142"/>
  <c r="P22" i="142"/>
  <c r="T22" i="142"/>
  <c r="H31" i="142"/>
  <c r="L31" i="142"/>
  <c r="T22" i="58"/>
  <c r="P15" i="71"/>
  <c r="P22" i="71"/>
  <c r="T22" i="71"/>
  <c r="H15" i="139"/>
  <c r="P15" i="139"/>
  <c r="T15" i="139"/>
  <c r="D22" i="139"/>
  <c r="H22" i="139"/>
  <c r="P22" i="139"/>
  <c r="D31" i="139"/>
  <c r="H31" i="139"/>
  <c r="L31" i="139"/>
  <c r="P15" i="62"/>
  <c r="L22" i="62"/>
  <c r="P22" i="62"/>
  <c r="L31" i="62"/>
  <c r="H15" i="197"/>
  <c r="L15" i="197"/>
  <c r="P15" i="197"/>
  <c r="T15" i="197"/>
  <c r="D22" i="197"/>
  <c r="H22" i="197"/>
  <c r="L22" i="197"/>
  <c r="P22" i="197"/>
  <c r="T22" i="197"/>
  <c r="D31" i="197"/>
  <c r="H31" i="197"/>
  <c r="L31" i="197"/>
  <c r="P15" i="169"/>
  <c r="P22" i="169"/>
  <c r="P15" i="152"/>
  <c r="H22" i="152"/>
  <c r="L22" i="152"/>
  <c r="P22" i="152"/>
  <c r="T22" i="152"/>
  <c r="H31" i="152"/>
  <c r="D15" i="67"/>
  <c r="P29" i="67" s="1"/>
  <c r="G29" i="1" s="1"/>
  <c r="H15" i="67"/>
  <c r="L15" i="67"/>
  <c r="P15" i="67"/>
  <c r="T15" i="67"/>
  <c r="D22" i="67"/>
  <c r="H22" i="67"/>
  <c r="L22" i="67"/>
  <c r="P22" i="67"/>
  <c r="T22" i="67"/>
  <c r="D31" i="67"/>
  <c r="H31" i="67"/>
  <c r="L31" i="67"/>
  <c r="P15" i="78"/>
  <c r="P22" i="78"/>
  <c r="T22" i="78"/>
  <c r="D15" i="115"/>
  <c r="P29" i="115" s="1"/>
  <c r="H15" i="115"/>
  <c r="L15" i="115"/>
  <c r="P15" i="115"/>
  <c r="T15" i="115"/>
  <c r="D22" i="115"/>
  <c r="H22" i="115"/>
  <c r="L22" i="115"/>
  <c r="P22" i="115"/>
  <c r="T22" i="115"/>
  <c r="D31" i="115"/>
  <c r="H31" i="115"/>
  <c r="L31" i="115"/>
  <c r="H15" i="154"/>
  <c r="P29" i="154" s="1"/>
  <c r="G37" i="1" s="1"/>
  <c r="P15" i="154"/>
  <c r="T15" i="154"/>
  <c r="H22" i="154"/>
  <c r="P22" i="154"/>
  <c r="T22" i="154"/>
  <c r="D31" i="154"/>
  <c r="H31" i="154"/>
  <c r="L31" i="154"/>
  <c r="L15" i="189"/>
  <c r="P29" i="189" s="1"/>
  <c r="G38" i="1" s="1"/>
  <c r="H22" i="189"/>
  <c r="L22" i="189"/>
  <c r="P22" i="189"/>
  <c r="T22" i="189"/>
  <c r="D31" i="189"/>
  <c r="H31" i="189"/>
  <c r="L31" i="189"/>
  <c r="H15" i="77"/>
  <c r="L15" i="77"/>
  <c r="P29" i="77" s="1"/>
  <c r="G28" i="1" s="1"/>
  <c r="P15" i="77"/>
  <c r="D22" i="77"/>
  <c r="H22" i="77"/>
  <c r="L22" i="77"/>
  <c r="P22" i="77"/>
  <c r="T22" i="77"/>
  <c r="D31" i="77"/>
  <c r="H31" i="77"/>
  <c r="L31" i="77"/>
  <c r="P15" i="191"/>
  <c r="P22" i="191"/>
  <c r="P15" i="60"/>
  <c r="T15" i="60"/>
  <c r="D22" i="60"/>
  <c r="P22" i="60"/>
  <c r="T22" i="60"/>
  <c r="D31" i="60"/>
  <c r="H31" i="60"/>
  <c r="L31" i="60"/>
  <c r="J15" i="6"/>
  <c r="T15" i="204"/>
  <c r="P15" i="204"/>
  <c r="L15" i="204"/>
  <c r="H15" i="204"/>
  <c r="P29" i="204" s="1"/>
  <c r="G31" i="187"/>
  <c r="D15" i="187"/>
  <c r="P29" i="187" s="1"/>
  <c r="G15" i="1" s="1"/>
  <c r="H15" i="187"/>
  <c r="L15" i="187"/>
  <c r="P15" i="187"/>
  <c r="T15" i="187"/>
  <c r="D22" i="187"/>
  <c r="H22" i="187"/>
  <c r="L22" i="187"/>
  <c r="P22" i="187"/>
  <c r="T22" i="187"/>
  <c r="D31" i="187"/>
  <c r="H31" i="187"/>
  <c r="L31" i="187"/>
  <c r="AC18" i="207"/>
  <c r="L31" i="204"/>
  <c r="H31" i="204"/>
  <c r="D31" i="204"/>
  <c r="D22" i="204"/>
  <c r="H22" i="204"/>
  <c r="L22" i="204"/>
  <c r="P22" i="204"/>
  <c r="T22" i="204"/>
  <c r="K38" i="1"/>
  <c r="J22" i="142"/>
  <c r="D33" i="79"/>
  <c r="G15" i="6"/>
  <c r="K15" i="187"/>
  <c r="G15" i="187"/>
  <c r="C15" i="187"/>
  <c r="R26" i="187" s="1"/>
  <c r="E15" i="1" s="1"/>
  <c r="J14" i="6"/>
  <c r="O15" i="191"/>
  <c r="R26" i="191" s="1"/>
  <c r="E39" i="1" s="1"/>
  <c r="O22" i="191"/>
  <c r="O15" i="187"/>
  <c r="Q15" i="187"/>
  <c r="C22" i="187"/>
  <c r="E22" i="187"/>
  <c r="G22" i="187"/>
  <c r="I22" i="187"/>
  <c r="K22" i="187"/>
  <c r="M22" i="187"/>
  <c r="O22" i="187"/>
  <c r="Q22" i="187"/>
  <c r="S22" i="187"/>
  <c r="U22" i="187"/>
  <c r="E31" i="187"/>
  <c r="I31" i="187"/>
  <c r="M31" i="187"/>
  <c r="C31" i="187"/>
  <c r="K31" i="187"/>
  <c r="J6" i="6"/>
  <c r="G7" i="6"/>
  <c r="J7" i="6"/>
  <c r="G9" i="6"/>
  <c r="J9" i="6"/>
  <c r="G10" i="6"/>
  <c r="J10" i="6"/>
  <c r="G11" i="6"/>
  <c r="J11" i="6"/>
  <c r="G12" i="6"/>
  <c r="J12" i="6"/>
  <c r="J13" i="6"/>
  <c r="J30" i="6"/>
  <c r="D15" i="204"/>
  <c r="Y18" i="204" l="1"/>
  <c r="D33" i="1"/>
  <c r="D49" i="1" s="1"/>
  <c r="D50" i="1"/>
  <c r="E43" i="1"/>
  <c r="L16" i="6" s="1"/>
  <c r="D43" i="1" l="1"/>
  <c r="E19" i="79" l="1"/>
  <c r="F19" i="79" s="1"/>
  <c r="D16" i="6"/>
</calcChain>
</file>

<file path=xl/sharedStrings.xml><?xml version="1.0" encoding="utf-8"?>
<sst xmlns="http://schemas.openxmlformats.org/spreadsheetml/2006/main" count="4757" uniqueCount="369">
  <si>
    <t>Age Group</t>
  </si>
  <si>
    <t>Name</t>
  </si>
  <si>
    <t>Points</t>
  </si>
  <si>
    <t>Km</t>
  </si>
  <si>
    <t xml:space="preserve"> </t>
  </si>
  <si>
    <t>Total points/distance</t>
  </si>
  <si>
    <t>Reg No</t>
  </si>
  <si>
    <t>Date</t>
  </si>
  <si>
    <t>Time</t>
  </si>
  <si>
    <t>Stroke</t>
  </si>
  <si>
    <t>SC/LC</t>
  </si>
  <si>
    <t>Split</t>
  </si>
  <si>
    <t>Catherine Alexander</t>
  </si>
  <si>
    <t>Entry fee $10</t>
  </si>
  <si>
    <t>Freestyle</t>
  </si>
  <si>
    <t>Backstroke</t>
  </si>
  <si>
    <t>Breaststroke/Butterfly</t>
  </si>
  <si>
    <t>Total</t>
  </si>
  <si>
    <t>S/L</t>
  </si>
  <si>
    <t>No</t>
  </si>
  <si>
    <t>Age</t>
  </si>
  <si>
    <t xml:space="preserve">     *    Indicates a split time</t>
  </si>
  <si>
    <t>Award Year</t>
  </si>
  <si>
    <t>Breaststroke</t>
  </si>
  <si>
    <t>Butterfly</t>
  </si>
  <si>
    <t>Individual Medley</t>
  </si>
  <si>
    <t>Event</t>
  </si>
  <si>
    <t>400m</t>
  </si>
  <si>
    <t>800m</t>
  </si>
  <si>
    <t>Total Points</t>
  </si>
  <si>
    <t>Time/Dist</t>
  </si>
  <si>
    <t>Total Distance</t>
  </si>
  <si>
    <t>1500m</t>
  </si>
  <si>
    <t>30 min</t>
  </si>
  <si>
    <t>45 min</t>
  </si>
  <si>
    <t>Endurance 1000 Recorder</t>
  </si>
  <si>
    <t>60 min</t>
  </si>
  <si>
    <t>Year</t>
  </si>
  <si>
    <t>Champion Club</t>
  </si>
  <si>
    <t>Average Points</t>
  </si>
  <si>
    <t>Participation</t>
  </si>
  <si>
    <t>National Placing</t>
  </si>
  <si>
    <t>NSW Placing</t>
  </si>
  <si>
    <t>Points per Member</t>
  </si>
  <si>
    <t>Number of Members</t>
  </si>
  <si>
    <t>Number of Participants</t>
  </si>
  <si>
    <t>Participation Rate (%)</t>
  </si>
  <si>
    <t>Distance Swum  (Km)</t>
  </si>
  <si>
    <t>TUGGERANONG AEROBIC SWIMS 2003-2011</t>
  </si>
  <si>
    <t>-</t>
  </si>
  <si>
    <t>2007**</t>
  </si>
  <si>
    <t>15</t>
  </si>
  <si>
    <t>6</t>
  </si>
  <si>
    <t>9</t>
  </si>
  <si>
    <t>5</t>
  </si>
  <si>
    <t>7</t>
  </si>
  <si>
    <t>**</t>
  </si>
  <si>
    <t>ENDURANCE 1000 SWIMS</t>
  </si>
  <si>
    <t>60-64</t>
  </si>
  <si>
    <t>Alexander, Catherine</t>
  </si>
  <si>
    <t>TUGGERANONG MASTERS SWIMMING ACT INC</t>
  </si>
  <si>
    <t>Member</t>
  </si>
  <si>
    <t>55-59</t>
  </si>
  <si>
    <t>Click on your name to go to your sheet</t>
  </si>
  <si>
    <t>These are the correct totals for 2007; next line is official results, where 45 points were "lost" by the national recorder.</t>
  </si>
  <si>
    <t>Note:   Any times recorded in red on your sheet were swum at meets</t>
  </si>
  <si>
    <t>Potential Entries</t>
  </si>
  <si>
    <t>(Old scoring system)</t>
  </si>
  <si>
    <t>65-69</t>
  </si>
  <si>
    <t>Katrina Burgess</t>
  </si>
  <si>
    <t>Burgess, Katrina</t>
  </si>
  <si>
    <t>Reid, Ann</t>
  </si>
  <si>
    <t>Waddleton, Jane</t>
  </si>
  <si>
    <t>50-54</t>
  </si>
  <si>
    <t>40-44</t>
  </si>
  <si>
    <t>Jane Waddleton</t>
  </si>
  <si>
    <t>Ann Reid</t>
  </si>
  <si>
    <t>Distance</t>
  </si>
  <si>
    <t>Cecelia Kaye</t>
  </si>
  <si>
    <t>Kaye, Cecelia</t>
  </si>
  <si>
    <t>Rohan, Pauline</t>
  </si>
  <si>
    <t>Pauline Rohan</t>
  </si>
  <si>
    <t>December</t>
  </si>
  <si>
    <t>November</t>
  </si>
  <si>
    <t>October</t>
  </si>
  <si>
    <t>September</t>
  </si>
  <si>
    <t>July</t>
  </si>
  <si>
    <t>June</t>
  </si>
  <si>
    <t>May</t>
  </si>
  <si>
    <t>April</t>
  </si>
  <si>
    <t>March</t>
  </si>
  <si>
    <t>February</t>
  </si>
  <si>
    <t>January</t>
  </si>
  <si>
    <t>Difference</t>
  </si>
  <si>
    <t>Month</t>
  </si>
  <si>
    <t>✔</t>
  </si>
  <si>
    <t>★</t>
  </si>
  <si>
    <t>Total male points:</t>
  </si>
  <si>
    <t>F</t>
  </si>
  <si>
    <t>M</t>
  </si>
  <si>
    <t>Total female points:</t>
  </si>
  <si>
    <t>✖</t>
  </si>
  <si>
    <t>Keeping up?</t>
  </si>
  <si>
    <t>?</t>
  </si>
  <si>
    <t>August</t>
  </si>
  <si>
    <t>Swims</t>
  </si>
  <si>
    <t>Total Number of Swims</t>
  </si>
  <si>
    <t>Total male swimmers</t>
  </si>
  <si>
    <t>Total female swimmers</t>
  </si>
  <si>
    <t xml:space="preserve">Kirsten Madsen </t>
  </si>
  <si>
    <t>Madsen Kirsten</t>
  </si>
  <si>
    <t>70-74</t>
  </si>
  <si>
    <t>Richard Phillips</t>
  </si>
  <si>
    <t xml:space="preserve">Phillips, Richard </t>
  </si>
  <si>
    <t xml:space="preserve">Don Smith </t>
  </si>
  <si>
    <t>Smith, Don</t>
  </si>
  <si>
    <t xml:space="preserve">Bunbury AUSSI Stingers </t>
  </si>
  <si>
    <t>Leisa Cass</t>
  </si>
  <si>
    <t>Cass, Leisa</t>
  </si>
  <si>
    <t xml:space="preserve">Kylie Lane </t>
  </si>
  <si>
    <t>Lane, Kylie</t>
  </si>
  <si>
    <t>Kristine Kennedy</t>
  </si>
  <si>
    <t>Kennedy, Kristine</t>
  </si>
  <si>
    <t>Greg Gourley</t>
  </si>
  <si>
    <t xml:space="preserve">Gourley, Greg </t>
  </si>
  <si>
    <t>Castles , Maria</t>
  </si>
  <si>
    <t>Anne Smyth</t>
  </si>
  <si>
    <t xml:space="preserve">Smyth, Anne </t>
  </si>
  <si>
    <t>Total participants</t>
  </si>
  <si>
    <t>Christine Leary</t>
  </si>
  <si>
    <t>Leary,Chris</t>
  </si>
  <si>
    <t>*</t>
  </si>
  <si>
    <t xml:space="preserve">  </t>
  </si>
  <si>
    <t>2020</t>
  </si>
  <si>
    <t>Gender</t>
  </si>
  <si>
    <t xml:space="preserve">Age </t>
  </si>
  <si>
    <t>Donna Sims</t>
  </si>
  <si>
    <t>P29</t>
  </si>
  <si>
    <t>2021 Winter 3 X 400m Postal Swim</t>
  </si>
  <si>
    <t>5000m Swims 2021</t>
  </si>
  <si>
    <t>35-39</t>
  </si>
  <si>
    <t>2021</t>
  </si>
  <si>
    <t>Liesl Peters</t>
  </si>
  <si>
    <t>Peters, Liesl</t>
  </si>
  <si>
    <t>Gary Stutsel</t>
  </si>
  <si>
    <t>80-84</t>
  </si>
  <si>
    <t>Stutsel, Gary</t>
  </si>
  <si>
    <t>Atsuko McGowan</t>
  </si>
  <si>
    <t>McGowan, Atsuko</t>
  </si>
  <si>
    <t>Lesley De Lorenzo</t>
  </si>
  <si>
    <t>De Lorenzo, Lesley</t>
  </si>
  <si>
    <t>Devonshire-Gill</t>
  </si>
  <si>
    <t>Kathy Devonshire-Gill</t>
  </si>
  <si>
    <t>45-49</t>
  </si>
  <si>
    <t xml:space="preserve">Endurance 2022  -  Points Progress </t>
  </si>
  <si>
    <t>2022</t>
  </si>
  <si>
    <t>11 JAN</t>
  </si>
  <si>
    <t>S</t>
  </si>
  <si>
    <t>8 JAN</t>
  </si>
  <si>
    <t>4 JAN</t>
  </si>
  <si>
    <t>Bex Dunn</t>
  </si>
  <si>
    <t>Dunn, Bex</t>
  </si>
  <si>
    <t>15 JAN</t>
  </si>
  <si>
    <t>SC</t>
  </si>
  <si>
    <t>Kris Kennedy</t>
  </si>
  <si>
    <t>58.57.18</t>
  </si>
  <si>
    <t>FR</t>
  </si>
  <si>
    <t>Jane Wadleton</t>
  </si>
  <si>
    <t>15/01/2022</t>
  </si>
  <si>
    <t>61.01.14</t>
  </si>
  <si>
    <t>BA</t>
  </si>
  <si>
    <t>04/01/2022</t>
  </si>
  <si>
    <t>22 JAN</t>
  </si>
  <si>
    <t>18 JAN</t>
  </si>
  <si>
    <t>18JAN</t>
  </si>
  <si>
    <t>25 JAN</t>
  </si>
  <si>
    <t xml:space="preserve">26 JAN </t>
  </si>
  <si>
    <t>27 JAN</t>
  </si>
  <si>
    <t>LC</t>
  </si>
  <si>
    <t>13 JAN</t>
  </si>
  <si>
    <t>Joseph Pascall</t>
  </si>
  <si>
    <t>18-24</t>
  </si>
  <si>
    <t>Pascall Joseph</t>
  </si>
  <si>
    <t>29 JAN</t>
  </si>
  <si>
    <t>1 FEB</t>
  </si>
  <si>
    <t xml:space="preserve">Campbell Donna </t>
  </si>
  <si>
    <t xml:space="preserve">Donna Campbell </t>
  </si>
  <si>
    <t xml:space="preserve">Maria Castles </t>
  </si>
  <si>
    <t xml:space="preserve">TUGGERANONG ENDURANCE SWIMS from 2012 </t>
  </si>
  <si>
    <t>2 JAN</t>
  </si>
  <si>
    <t>9 JAN</t>
  </si>
  <si>
    <t>Swam in 2021</t>
  </si>
  <si>
    <t>- - - - - - - -   Cumulative  - - - - - - - -</t>
  </si>
  <si>
    <t>How are we going this year?</t>
  </si>
  <si>
    <t>5 FEB</t>
  </si>
  <si>
    <t>8 FEB</t>
  </si>
  <si>
    <t>15 FEB</t>
  </si>
  <si>
    <t>12 FEB</t>
  </si>
  <si>
    <t>5FEB</t>
  </si>
  <si>
    <t>19 FEB</t>
  </si>
  <si>
    <t>22 FEB</t>
  </si>
  <si>
    <t>3 FEB</t>
  </si>
  <si>
    <t>20 FEB</t>
  </si>
  <si>
    <t>10 FEB</t>
  </si>
  <si>
    <t>4 FEB</t>
  </si>
  <si>
    <t>1 MAR</t>
  </si>
  <si>
    <t>8 MAR</t>
  </si>
  <si>
    <t>12 MAR</t>
  </si>
  <si>
    <t xml:space="preserve">12 MAR </t>
  </si>
  <si>
    <t>15 MAR</t>
  </si>
  <si>
    <t xml:space="preserve">15 MAR </t>
  </si>
  <si>
    <t>19.45.31</t>
  </si>
  <si>
    <t>19 MAR</t>
  </si>
  <si>
    <t>26 MAR</t>
  </si>
  <si>
    <t>29 MAR</t>
  </si>
  <si>
    <t>22 MAR</t>
  </si>
  <si>
    <t>3 MAR</t>
  </si>
  <si>
    <t>10 MAR</t>
  </si>
  <si>
    <t>17 MAR</t>
  </si>
  <si>
    <t>24 MAR</t>
  </si>
  <si>
    <t>31 MAR</t>
  </si>
  <si>
    <t>2 APR</t>
  </si>
  <si>
    <t>5 APR</t>
  </si>
  <si>
    <t>9 APR</t>
  </si>
  <si>
    <t>16 APR</t>
  </si>
  <si>
    <t>Elizabeth Merenda</t>
  </si>
  <si>
    <t>Merenda, Elizabeth</t>
  </si>
  <si>
    <t>12 APR</t>
  </si>
  <si>
    <t>12 APRIL</t>
  </si>
  <si>
    <t>19 APR</t>
  </si>
  <si>
    <t>26 APR</t>
  </si>
  <si>
    <t>7 APR</t>
  </si>
  <si>
    <t>21 APR</t>
  </si>
  <si>
    <t>24 APR</t>
  </si>
  <si>
    <t>22 APR</t>
  </si>
  <si>
    <t>20 APR</t>
  </si>
  <si>
    <t>Chris Mummery</t>
  </si>
  <si>
    <t>Mummery, Chris</t>
  </si>
  <si>
    <t>64-69</t>
  </si>
  <si>
    <t>Kerry Mummery</t>
  </si>
  <si>
    <t>Mummery, Kerry</t>
  </si>
  <si>
    <t>Andreas Falkenau</t>
  </si>
  <si>
    <t>Falkenau, Andreas</t>
  </si>
  <si>
    <t>Lisa Haureliuk</t>
  </si>
  <si>
    <t>Haureliuk, Lisa</t>
  </si>
  <si>
    <t>Liz Needham</t>
  </si>
  <si>
    <t>Needham, Liz</t>
  </si>
  <si>
    <t>30 APR</t>
  </si>
  <si>
    <t>3 MAY</t>
  </si>
  <si>
    <t>7 MAY</t>
  </si>
  <si>
    <t>10 MAY</t>
  </si>
  <si>
    <t xml:space="preserve">SC </t>
  </si>
  <si>
    <t>14 MAY</t>
  </si>
  <si>
    <t>17 MAY</t>
  </si>
  <si>
    <t>1 MAY</t>
  </si>
  <si>
    <t>21 MAY</t>
  </si>
  <si>
    <t>28 MAY</t>
  </si>
  <si>
    <t>5 MAY</t>
  </si>
  <si>
    <t>12 MAY</t>
  </si>
  <si>
    <t>20 MAY</t>
  </si>
  <si>
    <t>31 MAY</t>
  </si>
  <si>
    <t>4 JUN</t>
  </si>
  <si>
    <t>7 JUN</t>
  </si>
  <si>
    <t>11JUN</t>
  </si>
  <si>
    <t>11 JUN</t>
  </si>
  <si>
    <t>14 JUN</t>
  </si>
  <si>
    <t>18 JUN</t>
  </si>
  <si>
    <t>21 JUN</t>
  </si>
  <si>
    <t>19 JUN</t>
  </si>
  <si>
    <t>28 JUN</t>
  </si>
  <si>
    <t>25 JUN</t>
  </si>
  <si>
    <t>28  MAY</t>
  </si>
  <si>
    <t>2 JUN</t>
  </si>
  <si>
    <t>9 JUN</t>
  </si>
  <si>
    <t>16 JUN</t>
  </si>
  <si>
    <t>JAMES THORP</t>
  </si>
  <si>
    <t>30-34</t>
  </si>
  <si>
    <t>Thorp, James</t>
  </si>
  <si>
    <t>2 JUL</t>
  </si>
  <si>
    <t>6.49.36</t>
  </si>
  <si>
    <t>8.10.88</t>
  </si>
  <si>
    <t>16 JUL</t>
  </si>
  <si>
    <t>13.25.23</t>
  </si>
  <si>
    <t>5 JUL</t>
  </si>
  <si>
    <t>10.21.43</t>
  </si>
  <si>
    <t>13.03.25</t>
  </si>
  <si>
    <t>10.50.87</t>
  </si>
  <si>
    <t>9 JUL</t>
  </si>
  <si>
    <t>12 JUL</t>
  </si>
  <si>
    <t>26 JUL</t>
  </si>
  <si>
    <t>30 JUL</t>
  </si>
  <si>
    <t>23 JUL</t>
  </si>
  <si>
    <t>19 JUL</t>
  </si>
  <si>
    <t>Nick Grinter</t>
  </si>
  <si>
    <t>Grinter, Nick</t>
  </si>
  <si>
    <t xml:space="preserve">16 JUL </t>
  </si>
  <si>
    <t>27.53.86</t>
  </si>
  <si>
    <t>30JUL</t>
  </si>
  <si>
    <t>Lucy Jesiolowski</t>
  </si>
  <si>
    <t>Jesiolowski, Lucy</t>
  </si>
  <si>
    <t>25 JUL</t>
  </si>
  <si>
    <t>2 AUG</t>
  </si>
  <si>
    <t>6 AUG</t>
  </si>
  <si>
    <t>9 AUG</t>
  </si>
  <si>
    <t>13 AUG</t>
  </si>
  <si>
    <t xml:space="preserve">13 AUG </t>
  </si>
  <si>
    <t>16 AUG</t>
  </si>
  <si>
    <t>20 AUG</t>
  </si>
  <si>
    <t>27 AUG</t>
  </si>
  <si>
    <t>23 AUG</t>
  </si>
  <si>
    <t>30 AUG</t>
  </si>
  <si>
    <t>16 AUD</t>
  </si>
  <si>
    <t>3 SEPT</t>
  </si>
  <si>
    <t>13 SEPT</t>
  </si>
  <si>
    <t>10 SEPT</t>
  </si>
  <si>
    <t>6 SEPT</t>
  </si>
  <si>
    <t>20 SEPT</t>
  </si>
  <si>
    <t>27 SEPT</t>
  </si>
  <si>
    <t>27 SEP</t>
  </si>
  <si>
    <t>25 SEP</t>
  </si>
  <si>
    <t>5 SEP</t>
  </si>
  <si>
    <t>4 OCT</t>
  </si>
  <si>
    <t>8 OCT</t>
  </si>
  <si>
    <t>1 OCT</t>
  </si>
  <si>
    <t>11 OCT</t>
  </si>
  <si>
    <t>1 OCT`</t>
  </si>
  <si>
    <t xml:space="preserve"> 1 OCT</t>
  </si>
  <si>
    <t>22 OCT</t>
  </si>
  <si>
    <t>29 OCT</t>
  </si>
  <si>
    <t>25 OCT</t>
  </si>
  <si>
    <t>1 NOV</t>
  </si>
  <si>
    <t>23 OCT</t>
  </si>
  <si>
    <t>Adam Knight</t>
  </si>
  <si>
    <t>Knight, Adam</t>
  </si>
  <si>
    <t>5 NOV</t>
  </si>
  <si>
    <t>8 NOV</t>
  </si>
  <si>
    <t>9 NOV</t>
  </si>
  <si>
    <t>10 NOV</t>
  </si>
  <si>
    <t>19 NOV</t>
  </si>
  <si>
    <t>22 NOV</t>
  </si>
  <si>
    <t>11 NOV</t>
  </si>
  <si>
    <t>12 NOV</t>
  </si>
  <si>
    <t>18 NOV</t>
  </si>
  <si>
    <t>27 NOV</t>
  </si>
  <si>
    <t>30.09.37</t>
  </si>
  <si>
    <t>lc</t>
  </si>
  <si>
    <t>29 NOV</t>
  </si>
  <si>
    <t>3 DEC</t>
  </si>
  <si>
    <t>6 DEC</t>
  </si>
  <si>
    <t>12.11.77</t>
  </si>
  <si>
    <t>7 DEC</t>
  </si>
  <si>
    <t>10DEC</t>
  </si>
  <si>
    <t>10 DEC</t>
  </si>
  <si>
    <t>1 DEC</t>
  </si>
  <si>
    <t>13 DEC</t>
  </si>
  <si>
    <t>Kylie Lane</t>
  </si>
  <si>
    <t>02/01/2022</t>
  </si>
  <si>
    <t>Anne Reid</t>
  </si>
  <si>
    <t>26/03/2022</t>
  </si>
  <si>
    <t>10/09/2022</t>
  </si>
  <si>
    <t>61.04.08</t>
  </si>
  <si>
    <t>BS</t>
  </si>
  <si>
    <t>3000m Swims 2022</t>
  </si>
  <si>
    <t>16 JULY</t>
  </si>
  <si>
    <t>POINTS AND DISTANCE SUMMARY to 31 DECEMBER 2022</t>
  </si>
  <si>
    <t>17 DEC</t>
  </si>
  <si>
    <t>Caz Makin</t>
  </si>
  <si>
    <t xml:space="preserve">Makin Caz </t>
  </si>
  <si>
    <t>17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</si>
</sst>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#,##0.000"/>
    <numFmt numFmtId="166" formatCode="mm:ss.00"/>
    <numFmt numFmtId="167" formatCode="00&quot;:&quot;00&quot;.&quot;00"/>
    <numFmt numFmtId="168" formatCode="#,##0_ ;[Red]\-#,##0\ "/>
    <numFmt numFmtId="169" formatCode=";;;"/>
    <numFmt numFmtId="170" formatCode="00&quot;:&quot;00&quot;:&quot;00"/>
  </numFmts>
  <fonts count="6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8"/>
      <name val="Algerian"/>
      <family val="5"/>
    </font>
    <font>
      <sz val="18"/>
      <color indexed="10"/>
      <name val="Algerian"/>
      <family val="5"/>
    </font>
    <font>
      <sz val="16"/>
      <name val="Algerian"/>
      <family val="5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0"/>
      <color indexed="11"/>
      <name val="Arial"/>
      <family val="2"/>
    </font>
    <font>
      <b/>
      <sz val="16"/>
      <color indexed="11"/>
      <name val="Arial"/>
      <family val="2"/>
    </font>
    <font>
      <sz val="12"/>
      <name val="Wingdings"/>
      <charset val="2"/>
    </font>
    <font>
      <sz val="9"/>
      <name val="Arial"/>
      <family val="2"/>
    </font>
    <font>
      <sz val="10"/>
      <name val="Apple Chancery"/>
      <family val="4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2"/>
      <color rgb="FF0000FF"/>
      <name val="Zapf Dingbats"/>
      <charset val="2"/>
    </font>
    <font>
      <sz val="10"/>
      <color rgb="FF008000"/>
      <name val="Arial"/>
      <family val="2"/>
    </font>
    <font>
      <sz val="10"/>
      <color rgb="FFFABB73"/>
      <name val="Zapf Dingbats"/>
      <charset val="2"/>
    </font>
    <font>
      <sz val="12"/>
      <color rgb="FFFABB73"/>
      <name val="Libian SC Regular"/>
    </font>
    <font>
      <sz val="12"/>
      <color rgb="FF0000FF"/>
      <name val="Arial"/>
      <family val="2"/>
    </font>
    <font>
      <sz val="10"/>
      <color theme="8" tint="0.39997558519241921"/>
      <name val="Arial"/>
      <family val="2"/>
    </font>
    <font>
      <sz val="12"/>
      <color rgb="FFFF0000"/>
      <name val="Zapf Dingbats"/>
      <charset val="2"/>
    </font>
    <font>
      <b/>
      <sz val="14"/>
      <color rgb="FF8F4999"/>
      <name val="Apple Chancery"/>
      <family val="4"/>
    </font>
    <font>
      <b/>
      <sz val="10"/>
      <color rgb="FF8F4999"/>
      <name val="Arial"/>
      <family val="2"/>
    </font>
    <font>
      <sz val="10"/>
      <color rgb="FF8F4999"/>
      <name val="Arial"/>
      <family val="2"/>
    </font>
    <font>
      <b/>
      <sz val="14"/>
      <color rgb="FFFF0000"/>
      <name val="Apple Chancery"/>
      <family val="4"/>
    </font>
    <font>
      <sz val="14"/>
      <color rgb="FFFF0000"/>
      <name val="Arial"/>
      <family val="2"/>
    </font>
    <font>
      <b/>
      <sz val="12"/>
      <color rgb="FF008000"/>
      <name val="Arial"/>
      <family val="2"/>
    </font>
    <font>
      <sz val="11"/>
      <color rgb="FF008000"/>
      <name val="Arial"/>
      <family val="2"/>
    </font>
    <font>
      <b/>
      <sz val="10"/>
      <color rgb="FFFF0000"/>
      <name val="Arial"/>
      <family val="2"/>
    </font>
    <font>
      <b/>
      <sz val="11"/>
      <color rgb="FF4EB913"/>
      <name val="Arial"/>
      <family val="2"/>
    </font>
    <font>
      <sz val="20"/>
      <color rgb="FFC00000"/>
      <name val="Lucida Calligraphy"/>
      <family val="4"/>
    </font>
    <font>
      <sz val="16"/>
      <color rgb="FFC00000"/>
      <name val="Algerian"/>
      <family val="5"/>
    </font>
    <font>
      <sz val="12"/>
      <color rgb="FFFF000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i/>
      <sz val="12"/>
      <color rgb="FF00B050"/>
      <name val="Zapf Dingbats"/>
      <charset val="2"/>
    </font>
    <font>
      <b/>
      <sz val="14"/>
      <color rgb="FF39AD12"/>
      <name val="Arial"/>
      <family val="2"/>
    </font>
    <font>
      <b/>
      <sz val="14"/>
      <name val="Arial"/>
      <family val="2"/>
    </font>
    <font>
      <b/>
      <sz val="12"/>
      <color theme="3" tint="0.59999389629810485"/>
      <name val="Arial"/>
      <family val="2"/>
    </font>
    <font>
      <b/>
      <sz val="10"/>
      <color rgb="FF0070C0"/>
      <name val="Arial"/>
      <family val="2"/>
    </font>
    <font>
      <u/>
      <sz val="10"/>
      <color rgb="FF0070C0"/>
      <name val="Arial"/>
      <family val="2"/>
    </font>
    <font>
      <b/>
      <sz val="16"/>
      <color rgb="FFD852D5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</cellStyleXfs>
  <cellXfs count="427">
    <xf numFmtId="0" fontId="0" fillId="0" borderId="0" xfId="0"/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1" applyAlignment="1" applyProtection="1"/>
    <xf numFmtId="1" fontId="0" fillId="0" borderId="0" xfId="0" applyNumberFormat="1"/>
    <xf numFmtId="0" fontId="3" fillId="0" borderId="0" xfId="0" applyFont="1"/>
    <xf numFmtId="1" fontId="0" fillId="0" borderId="0" xfId="0" applyNumberFormat="1" applyAlignment="1">
      <alignment horizontal="center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2" xfId="0" applyBorder="1"/>
    <xf numFmtId="0" fontId="0" fillId="0" borderId="9" xfId="0" applyBorder="1" applyAlignment="1">
      <alignment horizontal="center"/>
    </xf>
    <xf numFmtId="49" fontId="0" fillId="0" borderId="5" xfId="0" applyNumberFormat="1" applyBorder="1"/>
    <xf numFmtId="49" fontId="11" fillId="0" borderId="5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49" fontId="0" fillId="0" borderId="6" xfId="0" applyNumberFormat="1" applyBorder="1" applyAlignment="1">
      <alignment horizontal="center"/>
    </xf>
    <xf numFmtId="49" fontId="12" fillId="0" borderId="5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166" fontId="0" fillId="0" borderId="0" xfId="0" applyNumberFormat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20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20" xfId="0" applyBorder="1"/>
    <xf numFmtId="49" fontId="5" fillId="0" borderId="16" xfId="0" applyNumberFormat="1" applyFont="1" applyBorder="1" applyAlignment="1">
      <alignment horizontal="center"/>
    </xf>
    <xf numFmtId="0" fontId="22" fillId="0" borderId="20" xfId="0" applyFont="1" applyBorder="1"/>
    <xf numFmtId="0" fontId="0" fillId="0" borderId="21" xfId="0" applyBorder="1"/>
    <xf numFmtId="0" fontId="0" fillId="0" borderId="22" xfId="0" applyBorder="1"/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0" fillId="0" borderId="20" xfId="0" applyNumberFormat="1" applyBorder="1" applyAlignment="1">
      <alignment horizontal="center"/>
    </xf>
    <xf numFmtId="0" fontId="2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4" fillId="0" borderId="0" xfId="0" applyFont="1"/>
    <xf numFmtId="3" fontId="0" fillId="0" borderId="16" xfId="0" applyNumberFormat="1" applyBorder="1" applyAlignment="1">
      <alignment horizontal="center"/>
    </xf>
    <xf numFmtId="2" fontId="0" fillId="0" borderId="23" xfId="0" applyNumberFormat="1" applyBorder="1"/>
    <xf numFmtId="0" fontId="13" fillId="0" borderId="0" xfId="3" applyFont="1" applyAlignment="1">
      <alignment horizontal="left" vertical="center"/>
    </xf>
    <xf numFmtId="0" fontId="1" fillId="0" borderId="0" xfId="3"/>
    <xf numFmtId="0" fontId="14" fillId="0" borderId="0" xfId="3" applyFont="1" applyAlignment="1">
      <alignment horizontal="center" vertical="center"/>
    </xf>
    <xf numFmtId="0" fontId="1" fillId="0" borderId="0" xfId="3" applyAlignment="1">
      <alignment horizontal="center"/>
    </xf>
    <xf numFmtId="0" fontId="15" fillId="0" borderId="0" xfId="3" applyFont="1" applyAlignment="1">
      <alignment horizontal="center" vertical="center"/>
    </xf>
    <xf numFmtId="0" fontId="18" fillId="0" borderId="24" xfId="3" applyFont="1" applyBorder="1" applyAlignment="1">
      <alignment horizontal="center" vertical="center" wrapText="1"/>
    </xf>
    <xf numFmtId="49" fontId="11" fillId="0" borderId="24" xfId="3" applyNumberFormat="1" applyFont="1" applyBorder="1" applyAlignment="1">
      <alignment horizontal="center" vertical="center" wrapText="1"/>
    </xf>
    <xf numFmtId="0" fontId="11" fillId="0" borderId="24" xfId="3" applyFont="1" applyBorder="1" applyAlignment="1">
      <alignment horizontal="center" vertical="center" wrapText="1"/>
    </xf>
    <xf numFmtId="1" fontId="1" fillId="0" borderId="24" xfId="3" applyNumberFormat="1" applyBorder="1" applyAlignment="1">
      <alignment horizontal="center" vertical="center" wrapText="1"/>
    </xf>
    <xf numFmtId="0" fontId="16" fillId="0" borderId="24" xfId="3" applyFont="1" applyBorder="1" applyAlignment="1">
      <alignment horizontal="center" vertical="center" wrapText="1"/>
    </xf>
    <xf numFmtId="1" fontId="19" fillId="0" borderId="2" xfId="3" applyNumberFormat="1" applyFont="1" applyBorder="1" applyAlignment="1">
      <alignment horizontal="left" vertical="center" wrapText="1"/>
    </xf>
    <xf numFmtId="3" fontId="1" fillId="0" borderId="24" xfId="3" applyNumberFormat="1" applyBorder="1" applyAlignment="1">
      <alignment horizontal="center" vertical="center"/>
    </xf>
    <xf numFmtId="1" fontId="31" fillId="0" borderId="3" xfId="3" applyNumberFormat="1" applyFont="1" applyBorder="1" applyAlignment="1">
      <alignment vertical="center" wrapText="1"/>
    </xf>
    <xf numFmtId="1" fontId="19" fillId="0" borderId="1" xfId="3" applyNumberFormat="1" applyFont="1" applyBorder="1" applyAlignment="1">
      <alignment vertical="center" wrapText="1"/>
    </xf>
    <xf numFmtId="1" fontId="31" fillId="0" borderId="24" xfId="3" applyNumberFormat="1" applyFont="1" applyBorder="1" applyAlignment="1">
      <alignment vertical="center" wrapText="1"/>
    </xf>
    <xf numFmtId="0" fontId="18" fillId="0" borderId="7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1" fontId="19" fillId="0" borderId="24" xfId="3" applyNumberFormat="1" applyFont="1" applyBorder="1" applyAlignment="1">
      <alignment vertical="center" wrapText="1"/>
    </xf>
    <xf numFmtId="0" fontId="11" fillId="0" borderId="0" xfId="3" applyFont="1"/>
    <xf numFmtId="0" fontId="11" fillId="0" borderId="1" xfId="3" applyFont="1" applyBorder="1" applyAlignment="1">
      <alignment horizontal="center" wrapText="1"/>
    </xf>
    <xf numFmtId="0" fontId="17" fillId="0" borderId="5" xfId="3" applyFont="1" applyBorder="1" applyAlignment="1">
      <alignment horizontal="center" vertical="center" wrapText="1"/>
    </xf>
    <xf numFmtId="1" fontId="17" fillId="0" borderId="0" xfId="3" applyNumberFormat="1" applyFont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8" fillId="0" borderId="25" xfId="3" applyFont="1" applyBorder="1" applyAlignment="1">
      <alignment horizontal="center" vertical="center" wrapText="1"/>
    </xf>
    <xf numFmtId="0" fontId="18" fillId="0" borderId="5" xfId="3" applyFont="1" applyBorder="1" applyAlignment="1">
      <alignment horizontal="center" vertical="center" wrapText="1"/>
    </xf>
    <xf numFmtId="2" fontId="17" fillId="0" borderId="0" xfId="3" applyNumberFormat="1" applyFont="1" applyAlignment="1">
      <alignment horizontal="center" wrapText="1"/>
    </xf>
    <xf numFmtId="0" fontId="11" fillId="0" borderId="0" xfId="3" applyFont="1" applyAlignment="1">
      <alignment horizontal="center" vertical="center" wrapText="1"/>
    </xf>
    <xf numFmtId="0" fontId="1" fillId="0" borderId="24" xfId="3" applyBorder="1" applyAlignment="1">
      <alignment horizontal="center" vertical="center" wrapText="1"/>
    </xf>
    <xf numFmtId="49" fontId="1" fillId="0" borderId="24" xfId="3" applyNumberFormat="1" applyBorder="1" applyAlignment="1">
      <alignment horizontal="center" vertical="center" wrapText="1"/>
    </xf>
    <xf numFmtId="166" fontId="1" fillId="0" borderId="5" xfId="3" applyNumberFormat="1" applyBorder="1" applyAlignment="1">
      <alignment horizontal="center" vertical="center" wrapText="1"/>
    </xf>
    <xf numFmtId="0" fontId="11" fillId="0" borderId="0" xfId="3" applyFont="1" applyAlignment="1">
      <alignment horizontal="center" vertical="top" wrapText="1"/>
    </xf>
    <xf numFmtId="3" fontId="1" fillId="0" borderId="24" xfId="3" applyNumberFormat="1" applyBorder="1" applyAlignment="1">
      <alignment horizontal="center" vertical="center" wrapText="1"/>
    </xf>
    <xf numFmtId="3" fontId="1" fillId="0" borderId="5" xfId="3" applyNumberFormat="1" applyBorder="1" applyAlignment="1">
      <alignment horizontal="center" vertical="center" wrapText="1"/>
    </xf>
    <xf numFmtId="1" fontId="1" fillId="0" borderId="0" xfId="3" applyNumberFormat="1" applyAlignment="1">
      <alignment horizontal="center" vertical="center" wrapText="1"/>
    </xf>
    <xf numFmtId="0" fontId="3" fillId="0" borderId="0" xfId="3" applyFont="1" applyAlignment="1">
      <alignment wrapText="1"/>
    </xf>
    <xf numFmtId="1" fontId="32" fillId="0" borderId="24" xfId="3" applyNumberFormat="1" applyFont="1" applyBorder="1" applyAlignment="1">
      <alignment horizontal="center" vertical="center" wrapText="1"/>
    </xf>
    <xf numFmtId="3" fontId="1" fillId="0" borderId="5" xfId="3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33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49" fontId="1" fillId="0" borderId="5" xfId="0" applyNumberFormat="1" applyFont="1" applyBorder="1"/>
    <xf numFmtId="0" fontId="1" fillId="0" borderId="5" xfId="0" applyFont="1" applyBorder="1"/>
    <xf numFmtId="49" fontId="11" fillId="0" borderId="5" xfId="3" applyNumberFormat="1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166" fontId="1" fillId="0" borderId="0" xfId="3" applyNumberFormat="1" applyAlignment="1">
      <alignment horizontal="center" vertical="center"/>
    </xf>
    <xf numFmtId="166" fontId="1" fillId="0" borderId="0" xfId="3" applyNumberFormat="1" applyAlignment="1">
      <alignment horizontal="center" vertical="center" wrapText="1"/>
    </xf>
    <xf numFmtId="1" fontId="1" fillId="0" borderId="5" xfId="3" applyNumberForma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166" fontId="11" fillId="0" borderId="6" xfId="3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 vertical="center" wrapText="1"/>
    </xf>
    <xf numFmtId="167" fontId="1" fillId="0" borderId="24" xfId="3" applyNumberFormat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3" fontId="0" fillId="0" borderId="24" xfId="3" applyNumberFormat="1" applyFont="1" applyBorder="1" applyAlignment="1">
      <alignment horizontal="center" vertical="center" wrapText="1"/>
    </xf>
    <xf numFmtId="0" fontId="0" fillId="0" borderId="24" xfId="3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8" fontId="0" fillId="0" borderId="0" xfId="0" applyNumberFormat="1" applyAlignment="1">
      <alignment horizontal="center"/>
    </xf>
    <xf numFmtId="168" fontId="0" fillId="0" borderId="0" xfId="0" applyNumberFormat="1"/>
    <xf numFmtId="168" fontId="34" fillId="0" borderId="0" xfId="0" applyNumberFormat="1" applyFont="1" applyAlignment="1">
      <alignment horizontal="center"/>
    </xf>
    <xf numFmtId="3" fontId="0" fillId="0" borderId="0" xfId="0" applyNumberFormat="1"/>
    <xf numFmtId="0" fontId="2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8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/>
    <xf numFmtId="0" fontId="38" fillId="0" borderId="0" xfId="0" applyFont="1"/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11" fillId="0" borderId="0" xfId="3" applyNumberFormat="1" applyFont="1" applyAlignment="1">
      <alignment horizontal="center" vertical="center" wrapText="1"/>
    </xf>
    <xf numFmtId="166" fontId="0" fillId="0" borderId="2" xfId="0" applyNumberFormat="1" applyBorder="1"/>
    <xf numFmtId="0" fontId="1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49" fontId="0" fillId="0" borderId="5" xfId="3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0" fillId="0" borderId="0" xfId="0" applyFont="1"/>
    <xf numFmtId="0" fontId="41" fillId="0" borderId="0" xfId="0" applyFont="1" applyAlignment="1">
      <alignment horizontal="center"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/>
    <xf numFmtId="0" fontId="44" fillId="0" borderId="0" xfId="0" applyFont="1"/>
    <xf numFmtId="0" fontId="45" fillId="0" borderId="0" xfId="0" applyFont="1" applyAlignment="1">
      <alignment horizontal="center" vertical="center" wrapText="1"/>
    </xf>
    <xf numFmtId="0" fontId="33" fillId="0" borderId="0" xfId="0" applyFont="1"/>
    <xf numFmtId="0" fontId="46" fillId="0" borderId="0" xfId="0" applyFont="1"/>
    <xf numFmtId="0" fontId="47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wrapText="1"/>
    </xf>
    <xf numFmtId="0" fontId="6" fillId="0" borderId="0" xfId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169" fontId="19" fillId="0" borderId="3" xfId="3" applyNumberFormat="1" applyFont="1" applyBorder="1" applyAlignment="1">
      <alignment vertical="center" wrapText="1"/>
    </xf>
    <xf numFmtId="169" fontId="19" fillId="0" borderId="24" xfId="3" applyNumberFormat="1" applyFont="1" applyBorder="1" applyAlignment="1">
      <alignment vertical="center" wrapText="1"/>
    </xf>
    <xf numFmtId="169" fontId="1" fillId="0" borderId="0" xfId="3" applyNumberFormat="1"/>
    <xf numFmtId="1" fontId="0" fillId="0" borderId="20" xfId="0" applyNumberFormat="1" applyBorder="1" applyAlignment="1">
      <alignment horizontal="center"/>
    </xf>
    <xf numFmtId="0" fontId="28" fillId="0" borderId="15" xfId="0" applyFont="1" applyBorder="1" applyAlignment="1">
      <alignment horizontal="center"/>
    </xf>
    <xf numFmtId="168" fontId="33" fillId="0" borderId="0" xfId="0" applyNumberFormat="1" applyFont="1"/>
    <xf numFmtId="0" fontId="29" fillId="0" borderId="24" xfId="3" applyFont="1" applyBorder="1" applyAlignment="1">
      <alignment horizontal="center" vertical="center" wrapText="1"/>
    </xf>
    <xf numFmtId="0" fontId="29" fillId="0" borderId="0" xfId="0" applyFont="1"/>
    <xf numFmtId="49" fontId="30" fillId="0" borderId="24" xfId="3" applyNumberFormat="1" applyFont="1" applyBorder="1" applyAlignment="1">
      <alignment horizontal="center" vertical="center" wrapText="1"/>
    </xf>
    <xf numFmtId="168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 vertical="center"/>
    </xf>
    <xf numFmtId="1" fontId="30" fillId="0" borderId="24" xfId="3" applyNumberFormat="1" applyFont="1" applyBorder="1" applyAlignment="1">
      <alignment horizontal="center" vertical="center" wrapText="1"/>
    </xf>
    <xf numFmtId="0" fontId="30" fillId="0" borderId="0" xfId="3" applyFont="1"/>
    <xf numFmtId="2" fontId="30" fillId="0" borderId="20" xfId="0" applyNumberFormat="1" applyFont="1" applyBorder="1" applyAlignment="1">
      <alignment horizontal="center"/>
    </xf>
    <xf numFmtId="49" fontId="30" fillId="0" borderId="0" xfId="0" applyNumberFormat="1" applyFont="1" applyAlignment="1">
      <alignment horizontal="center"/>
    </xf>
    <xf numFmtId="1" fontId="30" fillId="0" borderId="20" xfId="0" applyNumberFormat="1" applyFont="1" applyBorder="1" applyAlignment="1">
      <alignment horizontal="center"/>
    </xf>
    <xf numFmtId="167" fontId="30" fillId="0" borderId="0" xfId="0" applyNumberFormat="1" applyFont="1" applyAlignment="1">
      <alignment horizontal="center"/>
    </xf>
    <xf numFmtId="166" fontId="30" fillId="0" borderId="24" xfId="3" applyNumberFormat="1" applyFont="1" applyBorder="1" applyAlignment="1">
      <alignment horizontal="center" vertical="center" wrapText="1"/>
    </xf>
    <xf numFmtId="0" fontId="0" fillId="0" borderId="0" xfId="0" quotePrefix="1"/>
    <xf numFmtId="0" fontId="30" fillId="0" borderId="0" xfId="3" applyFont="1" applyAlignment="1">
      <alignment horizontal="center" vertical="center" wrapText="1"/>
    </xf>
    <xf numFmtId="166" fontId="30" fillId="0" borderId="5" xfId="3" applyNumberFormat="1" applyFont="1" applyBorder="1" applyAlignment="1">
      <alignment horizontal="center" vertical="center" wrapText="1"/>
    </xf>
    <xf numFmtId="3" fontId="30" fillId="0" borderId="5" xfId="3" applyNumberFormat="1" applyFont="1" applyBorder="1" applyAlignment="1">
      <alignment horizontal="center" vertical="center" wrapText="1"/>
    </xf>
    <xf numFmtId="1" fontId="30" fillId="0" borderId="0" xfId="3" applyNumberFormat="1" applyFont="1" applyAlignment="1">
      <alignment horizontal="center" vertical="center" wrapText="1"/>
    </xf>
    <xf numFmtId="169" fontId="30" fillId="0" borderId="0" xfId="3" applyNumberFormat="1" applyFont="1"/>
    <xf numFmtId="3" fontId="30" fillId="0" borderId="5" xfId="3" applyNumberFormat="1" applyFont="1" applyBorder="1" applyAlignment="1">
      <alignment horizontal="center"/>
    </xf>
    <xf numFmtId="0" fontId="30" fillId="0" borderId="0" xfId="0" applyFont="1"/>
    <xf numFmtId="49" fontId="1" fillId="0" borderId="0" xfId="0" applyNumberFormat="1" applyFont="1" applyAlignment="1">
      <alignment horizontal="center" vertical="center"/>
    </xf>
    <xf numFmtId="2" fontId="1" fillId="0" borderId="2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3" applyBorder="1" applyAlignment="1">
      <alignment horizontal="center" vertical="center" wrapText="1"/>
    </xf>
    <xf numFmtId="1" fontId="1" fillId="0" borderId="24" xfId="3" applyNumberFormat="1" applyBorder="1" applyAlignment="1">
      <alignment vertical="center" wrapText="1"/>
    </xf>
    <xf numFmtId="1" fontId="1" fillId="0" borderId="1" xfId="3" applyNumberFormat="1" applyBorder="1" applyAlignment="1">
      <alignment vertical="center" wrapText="1"/>
    </xf>
    <xf numFmtId="169" fontId="1" fillId="0" borderId="24" xfId="3" applyNumberFormat="1" applyBorder="1" applyAlignment="1">
      <alignment vertical="center" wrapText="1"/>
    </xf>
    <xf numFmtId="1" fontId="3" fillId="0" borderId="2" xfId="3" applyNumberFormat="1" applyFont="1" applyBorder="1" applyAlignment="1">
      <alignment horizontal="left" vertical="center" wrapText="1"/>
    </xf>
    <xf numFmtId="1" fontId="3" fillId="0" borderId="1" xfId="3" applyNumberFormat="1" applyFont="1" applyBorder="1" applyAlignment="1">
      <alignment vertical="center" wrapText="1"/>
    </xf>
    <xf numFmtId="169" fontId="3" fillId="0" borderId="3" xfId="3" applyNumberFormat="1" applyFont="1" applyBorder="1" applyAlignment="1">
      <alignment vertical="center" wrapText="1"/>
    </xf>
    <xf numFmtId="1" fontId="3" fillId="0" borderId="24" xfId="3" applyNumberFormat="1" applyFont="1" applyBorder="1" applyAlignment="1">
      <alignment vertical="center" wrapText="1"/>
    </xf>
    <xf numFmtId="169" fontId="3" fillId="0" borderId="24" xfId="3" applyNumberFormat="1" applyFont="1" applyBorder="1" applyAlignment="1">
      <alignment vertical="center" wrapText="1"/>
    </xf>
    <xf numFmtId="1" fontId="1" fillId="0" borderId="2" xfId="3" applyNumberFormat="1" applyBorder="1" applyAlignment="1">
      <alignment horizontal="left" vertical="center" wrapText="1"/>
    </xf>
    <xf numFmtId="1" fontId="54" fillId="0" borderId="3" xfId="3" applyNumberFormat="1" applyFont="1" applyBorder="1" applyAlignment="1">
      <alignment vertical="center" wrapText="1"/>
    </xf>
    <xf numFmtId="1" fontId="54" fillId="0" borderId="24" xfId="3" applyNumberFormat="1" applyFont="1" applyBorder="1" applyAlignment="1">
      <alignment vertical="center" wrapText="1"/>
    </xf>
    <xf numFmtId="1" fontId="55" fillId="0" borderId="24" xfId="3" applyNumberFormat="1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26" fillId="0" borderId="24" xfId="3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1" fillId="0" borderId="0" xfId="3" applyAlignment="1">
      <alignment wrapText="1"/>
    </xf>
    <xf numFmtId="2" fontId="1" fillId="0" borderId="0" xfId="3" applyNumberFormat="1" applyAlignment="1">
      <alignment horizontal="center" wrapText="1"/>
    </xf>
    <xf numFmtId="1" fontId="55" fillId="0" borderId="24" xfId="3" applyNumberFormat="1" applyFont="1" applyBorder="1" applyAlignment="1">
      <alignment vertical="center" wrapText="1"/>
    </xf>
    <xf numFmtId="0" fontId="1" fillId="0" borderId="1" xfId="3" applyBorder="1" applyAlignment="1">
      <alignment horizontal="center" wrapText="1"/>
    </xf>
    <xf numFmtId="0" fontId="1" fillId="0" borderId="5" xfId="3" applyBorder="1" applyAlignment="1">
      <alignment horizontal="center" vertical="center" wrapText="1"/>
    </xf>
    <xf numFmtId="0" fontId="1" fillId="0" borderId="25" xfId="3" applyBorder="1" applyAlignment="1">
      <alignment horizontal="center" vertical="center" wrapText="1"/>
    </xf>
    <xf numFmtId="0" fontId="1" fillId="0" borderId="0" xfId="3" applyAlignment="1">
      <alignment horizontal="center" vertical="top" wrapText="1"/>
    </xf>
    <xf numFmtId="0" fontId="1" fillId="0" borderId="0" xfId="0" applyFont="1"/>
    <xf numFmtId="16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49" fontId="33" fillId="0" borderId="24" xfId="3" applyNumberFormat="1" applyFont="1" applyBorder="1" applyAlignment="1">
      <alignment horizontal="center" vertical="center" wrapText="1"/>
    </xf>
    <xf numFmtId="167" fontId="33" fillId="0" borderId="24" xfId="3" applyNumberFormat="1" applyFont="1" applyBorder="1" applyAlignment="1">
      <alignment horizontal="center" vertical="center"/>
    </xf>
    <xf numFmtId="0" fontId="33" fillId="0" borderId="24" xfId="3" applyFont="1" applyBorder="1" applyAlignment="1">
      <alignment horizontal="center" vertical="center" wrapText="1"/>
    </xf>
    <xf numFmtId="1" fontId="33" fillId="0" borderId="24" xfId="3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69" fontId="1" fillId="0" borderId="3" xfId="3" applyNumberFormat="1" applyBorder="1" applyAlignment="1">
      <alignment vertical="center" wrapText="1"/>
    </xf>
    <xf numFmtId="166" fontId="1" fillId="0" borderId="24" xfId="3" applyNumberFormat="1" applyBorder="1" applyAlignment="1">
      <alignment horizontal="center" vertical="center" wrapText="1"/>
    </xf>
    <xf numFmtId="169" fontId="32" fillId="0" borderId="24" xfId="3" applyNumberFormat="1" applyFont="1" applyBorder="1" applyAlignment="1">
      <alignment horizontal="center" vertical="center" wrapText="1"/>
    </xf>
    <xf numFmtId="169" fontId="1" fillId="0" borderId="24" xfId="3" applyNumberFormat="1" applyBorder="1" applyAlignment="1">
      <alignment horizontal="center" vertical="center" wrapText="1"/>
    </xf>
    <xf numFmtId="169" fontId="31" fillId="0" borderId="3" xfId="3" applyNumberFormat="1" applyFont="1" applyBorder="1" applyAlignment="1">
      <alignment vertical="center" wrapText="1"/>
    </xf>
    <xf numFmtId="169" fontId="55" fillId="0" borderId="3" xfId="3" applyNumberFormat="1" applyFont="1" applyBorder="1" applyAlignment="1">
      <alignment vertical="center" wrapText="1"/>
    </xf>
    <xf numFmtId="169" fontId="54" fillId="0" borderId="3" xfId="3" applyNumberFormat="1" applyFont="1" applyBorder="1" applyAlignment="1">
      <alignment vertical="center" wrapText="1"/>
    </xf>
    <xf numFmtId="169" fontId="1" fillId="0" borderId="3" xfId="3" applyNumberFormat="1" applyBorder="1" applyAlignment="1">
      <alignment horizontal="center" vertical="center" wrapText="1"/>
    </xf>
    <xf numFmtId="169" fontId="55" fillId="0" borderId="24" xfId="3" applyNumberFormat="1" applyFont="1" applyBorder="1" applyAlignment="1">
      <alignment vertical="center" wrapText="1"/>
    </xf>
    <xf numFmtId="169" fontId="31" fillId="0" borderId="24" xfId="3" applyNumberFormat="1" applyFont="1" applyBorder="1" applyAlignment="1">
      <alignment vertical="center" wrapText="1"/>
    </xf>
    <xf numFmtId="169" fontId="54" fillId="0" borderId="24" xfId="3" applyNumberFormat="1" applyFont="1" applyBorder="1" applyAlignment="1">
      <alignment vertical="center" wrapText="1"/>
    </xf>
    <xf numFmtId="169" fontId="55" fillId="0" borderId="24" xfId="3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59" fillId="0" borderId="0" xfId="0" applyFont="1" applyAlignment="1">
      <alignment horizontal="center"/>
    </xf>
    <xf numFmtId="168" fontId="60" fillId="0" borderId="0" xfId="0" applyNumberFormat="1" applyFont="1"/>
    <xf numFmtId="168" fontId="61" fillId="0" borderId="0" xfId="0" applyNumberFormat="1" applyFont="1"/>
    <xf numFmtId="49" fontId="60" fillId="0" borderId="0" xfId="0" applyNumberFormat="1" applyFont="1" applyAlignment="1">
      <alignment horizontal="center"/>
    </xf>
    <xf numFmtId="168" fontId="60" fillId="0" borderId="0" xfId="0" applyNumberFormat="1" applyFont="1" applyAlignment="1">
      <alignment horizontal="center"/>
    </xf>
    <xf numFmtId="1" fontId="1" fillId="0" borderId="3" xfId="3" applyNumberFormat="1" applyBorder="1" applyAlignment="1">
      <alignment horizontal="center" vertical="center" wrapText="1"/>
    </xf>
    <xf numFmtId="49" fontId="1" fillId="0" borderId="0" xfId="3" applyNumberFormat="1" applyAlignment="1">
      <alignment horizontal="center" vertical="center"/>
    </xf>
    <xf numFmtId="169" fontId="54" fillId="0" borderId="28" xfId="3" applyNumberFormat="1" applyFont="1" applyBorder="1" applyAlignment="1">
      <alignment vertical="center" wrapText="1"/>
    </xf>
    <xf numFmtId="1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1" fillId="0" borderId="25" xfId="3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0" fillId="2" borderId="0" xfId="0" applyNumberFormat="1" applyFill="1" applyAlignment="1">
      <alignment vertical="center"/>
    </xf>
    <xf numFmtId="1" fontId="9" fillId="0" borderId="0" xfId="3" applyNumberFormat="1" applyFont="1" applyAlignment="1">
      <alignment horizontal="center" vertical="center" wrapText="1"/>
    </xf>
    <xf numFmtId="1" fontId="8" fillId="0" borderId="24" xfId="3" applyNumberFormat="1" applyFont="1" applyBorder="1" applyAlignment="1">
      <alignment horizontal="center" vertical="center" wrapText="1"/>
    </xf>
    <xf numFmtId="49" fontId="8" fillId="0" borderId="24" xfId="3" applyNumberFormat="1" applyFont="1" applyBorder="1" applyAlignment="1">
      <alignment horizontal="center" vertical="center" wrapText="1"/>
    </xf>
    <xf numFmtId="167" fontId="8" fillId="0" borderId="24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left" vertical="center" wrapText="1"/>
    </xf>
    <xf numFmtId="3" fontId="8" fillId="0" borderId="24" xfId="3" applyNumberFormat="1" applyFont="1" applyBorder="1" applyAlignment="1">
      <alignment horizontal="center" vertical="center"/>
    </xf>
    <xf numFmtId="169" fontId="8" fillId="0" borderId="3" xfId="3" applyNumberFormat="1" applyFont="1" applyBorder="1" applyAlignment="1">
      <alignment vertical="center" wrapText="1"/>
    </xf>
    <xf numFmtId="1" fontId="8" fillId="0" borderId="1" xfId="3" applyNumberFormat="1" applyFont="1" applyBorder="1" applyAlignment="1">
      <alignment vertical="center" wrapText="1"/>
    </xf>
    <xf numFmtId="169" fontId="8" fillId="0" borderId="24" xfId="3" applyNumberFormat="1" applyFont="1" applyBorder="1" applyAlignment="1">
      <alignment horizontal="center" vertical="center" wrapText="1"/>
    </xf>
    <xf numFmtId="1" fontId="8" fillId="0" borderId="24" xfId="3" applyNumberFormat="1" applyFont="1" applyBorder="1" applyAlignment="1">
      <alignment vertical="center" wrapText="1"/>
    </xf>
    <xf numFmtId="169" fontId="8" fillId="0" borderId="24" xfId="3" applyNumberFormat="1" applyFont="1" applyBorder="1" applyAlignment="1">
      <alignment vertical="center" wrapText="1"/>
    </xf>
    <xf numFmtId="166" fontId="8" fillId="0" borderId="24" xfId="3" applyNumberFormat="1" applyFont="1" applyBorder="1" applyAlignment="1">
      <alignment horizontal="center" vertical="center" wrapText="1"/>
    </xf>
    <xf numFmtId="3" fontId="8" fillId="0" borderId="24" xfId="3" applyNumberFormat="1" applyFont="1" applyBorder="1" applyAlignment="1">
      <alignment horizontal="center" vertical="center" wrapText="1"/>
    </xf>
    <xf numFmtId="49" fontId="63" fillId="0" borderId="24" xfId="3" applyNumberFormat="1" applyFont="1" applyBorder="1" applyAlignment="1">
      <alignment horizontal="center" vertical="center" wrapText="1"/>
    </xf>
    <xf numFmtId="167" fontId="63" fillId="0" borderId="24" xfId="3" applyNumberFormat="1" applyFont="1" applyBorder="1" applyAlignment="1">
      <alignment horizontal="center" vertical="center"/>
    </xf>
    <xf numFmtId="0" fontId="63" fillId="0" borderId="24" xfId="3" applyFont="1" applyBorder="1" applyAlignment="1">
      <alignment horizontal="center" vertical="center" wrapText="1"/>
    </xf>
    <xf numFmtId="1" fontId="63" fillId="0" borderId="24" xfId="3" applyNumberFormat="1" applyFont="1" applyBorder="1" applyAlignment="1">
      <alignment horizontal="center" vertical="center" wrapText="1"/>
    </xf>
    <xf numFmtId="169" fontId="64" fillId="0" borderId="3" xfId="3" applyNumberFormat="1" applyFont="1" applyBorder="1" applyAlignment="1">
      <alignment vertical="center" wrapText="1"/>
    </xf>
    <xf numFmtId="169" fontId="18" fillId="0" borderId="3" xfId="3" applyNumberFormat="1" applyFont="1" applyBorder="1" applyAlignment="1">
      <alignment vertical="center" wrapText="1"/>
    </xf>
    <xf numFmtId="1" fontId="18" fillId="0" borderId="1" xfId="3" applyNumberFormat="1" applyFont="1" applyBorder="1" applyAlignment="1">
      <alignment vertical="center" wrapText="1"/>
    </xf>
    <xf numFmtId="169" fontId="64" fillId="0" borderId="24" xfId="3" applyNumberFormat="1" applyFont="1" applyBorder="1" applyAlignment="1">
      <alignment vertical="center" wrapText="1"/>
    </xf>
    <xf numFmtId="0" fontId="6" fillId="2" borderId="0" xfId="1" applyFill="1" applyBorder="1" applyAlignment="1" applyProtection="1"/>
    <xf numFmtId="169" fontId="64" fillId="0" borderId="24" xfId="3" applyNumberFormat="1" applyFont="1" applyBorder="1" applyAlignment="1">
      <alignment horizontal="center" vertical="center" wrapText="1"/>
    </xf>
    <xf numFmtId="1" fontId="64" fillId="0" borderId="24" xfId="3" applyNumberFormat="1" applyFont="1" applyBorder="1" applyAlignment="1">
      <alignment vertical="center" wrapText="1"/>
    </xf>
    <xf numFmtId="1" fontId="8" fillId="0" borderId="24" xfId="3" applyNumberFormat="1" applyFont="1" applyBorder="1" applyAlignment="1">
      <alignment horizontal="left" vertical="center" wrapText="1"/>
    </xf>
    <xf numFmtId="169" fontId="64" fillId="0" borderId="28" xfId="3" applyNumberFormat="1" applyFont="1" applyBorder="1" applyAlignment="1">
      <alignment vertical="center" wrapText="1"/>
    </xf>
    <xf numFmtId="2" fontId="8" fillId="0" borderId="0" xfId="3" applyNumberFormat="1" applyFont="1" applyAlignment="1">
      <alignment horizontal="center" wrapText="1"/>
    </xf>
    <xf numFmtId="0" fontId="8" fillId="0" borderId="0" xfId="3" applyFont="1" applyAlignment="1">
      <alignment horizontal="center" vertical="center" wrapText="1"/>
    </xf>
    <xf numFmtId="16" fontId="8" fillId="0" borderId="24" xfId="3" applyNumberFormat="1" applyFont="1" applyBorder="1" applyAlignment="1">
      <alignment horizontal="center" vertical="center" wrapText="1"/>
    </xf>
    <xf numFmtId="170" fontId="1" fillId="0" borderId="24" xfId="3" applyNumberFormat="1" applyBorder="1" applyAlignment="1">
      <alignment horizontal="center" vertical="center"/>
    </xf>
    <xf numFmtId="170" fontId="1" fillId="0" borderId="24" xfId="3" applyNumberFormat="1" applyBorder="1" applyAlignment="1">
      <alignment horizontal="center" vertical="center" wrapText="1"/>
    </xf>
    <xf numFmtId="16" fontId="1" fillId="0" borderId="0" xfId="3" applyNumberFormat="1" applyAlignment="1">
      <alignment horizontal="center" vertical="center"/>
    </xf>
    <xf numFmtId="14" fontId="0" fillId="0" borderId="0" xfId="0" applyNumberFormat="1" applyAlignment="1">
      <alignment horizontal="centerContinuous"/>
    </xf>
    <xf numFmtId="168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68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/>
    <xf numFmtId="0" fontId="62" fillId="0" borderId="0" xfId="0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19" fillId="0" borderId="0" xfId="3" applyFont="1" applyAlignment="1">
      <alignment horizontal="left" wrapText="1"/>
    </xf>
    <xf numFmtId="0" fontId="1" fillId="0" borderId="0" xfId="3" applyAlignment="1">
      <alignment horizontal="left" wrapText="1"/>
    </xf>
    <xf numFmtId="0" fontId="11" fillId="0" borderId="0" xfId="3" applyFont="1" applyAlignment="1">
      <alignment horizontal="left" wrapText="1"/>
    </xf>
    <xf numFmtId="0" fontId="1" fillId="0" borderId="0" xfId="3" applyAlignment="1">
      <alignment wrapText="1"/>
    </xf>
    <xf numFmtId="0" fontId="16" fillId="0" borderId="6" xfId="3" applyFont="1" applyBorder="1" applyAlignment="1">
      <alignment horizontal="left" wrapText="1"/>
    </xf>
    <xf numFmtId="0" fontId="16" fillId="0" borderId="4" xfId="3" applyFont="1" applyBorder="1" applyAlignment="1">
      <alignment horizontal="left" wrapText="1"/>
    </xf>
    <xf numFmtId="0" fontId="1" fillId="0" borderId="5" xfId="3" applyBorder="1" applyAlignment="1">
      <alignment wrapText="1"/>
    </xf>
    <xf numFmtId="0" fontId="18" fillId="0" borderId="24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" fillId="0" borderId="29" xfId="3" applyBorder="1" applyAlignment="1">
      <alignment horizontal="center" vertical="center" wrapText="1"/>
    </xf>
    <xf numFmtId="0" fontId="1" fillId="0" borderId="29" xfId="3" applyBorder="1" applyAlignment="1">
      <alignment vertical="center"/>
    </xf>
    <xf numFmtId="0" fontId="11" fillId="0" borderId="0" xfId="3" applyFont="1" applyAlignment="1">
      <alignment horizontal="center" wrapText="1"/>
    </xf>
    <xf numFmtId="0" fontId="17" fillId="0" borderId="25" xfId="3" applyFont="1" applyBorder="1" applyAlignment="1">
      <alignment horizontal="center" vertical="center" wrapText="1"/>
    </xf>
    <xf numFmtId="0" fontId="17" fillId="0" borderId="29" xfId="3" applyFont="1" applyBorder="1" applyAlignment="1">
      <alignment horizontal="center" vertical="center" wrapText="1"/>
    </xf>
    <xf numFmtId="0" fontId="17" fillId="0" borderId="28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7" fillId="0" borderId="2" xfId="3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0" fontId="1" fillId="0" borderId="3" xfId="3" applyBorder="1"/>
    <xf numFmtId="0" fontId="17" fillId="0" borderId="27" xfId="3" applyFont="1" applyBorder="1" applyAlignment="1">
      <alignment horizontal="center" vertical="center" wrapText="1"/>
    </xf>
    <xf numFmtId="0" fontId="17" fillId="0" borderId="26" xfId="3" applyFont="1" applyBorder="1" applyAlignment="1">
      <alignment horizontal="center" vertical="center" wrapText="1"/>
    </xf>
    <xf numFmtId="0" fontId="1" fillId="0" borderId="8" xfId="3" applyBorder="1"/>
    <xf numFmtId="0" fontId="13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1" fillId="0" borderId="26" xfId="3" applyBorder="1" applyAlignment="1">
      <alignment horizontal="center" vertical="center"/>
    </xf>
    <xf numFmtId="0" fontId="1" fillId="0" borderId="0" xfId="3" applyAlignment="1">
      <alignment vertical="center"/>
    </xf>
    <xf numFmtId="0" fontId="51" fillId="0" borderId="0" xfId="3" applyFont="1" applyAlignment="1">
      <alignment horizontal="center" vertical="center"/>
    </xf>
    <xf numFmtId="0" fontId="51" fillId="0" borderId="0" xfId="3" applyFont="1"/>
    <xf numFmtId="0" fontId="15" fillId="0" borderId="0" xfId="3" applyFont="1" applyAlignment="1">
      <alignment horizontal="center" vertical="center"/>
    </xf>
    <xf numFmtId="0" fontId="1" fillId="0" borderId="0" xfId="3"/>
    <xf numFmtId="0" fontId="52" fillId="0" borderId="0" xfId="3" applyFont="1" applyAlignment="1">
      <alignment horizontal="center" vertical="center"/>
    </xf>
    <xf numFmtId="0" fontId="16" fillId="0" borderId="1" xfId="3" applyFont="1" applyBorder="1" applyAlignment="1">
      <alignment horizontal="center" wrapText="1"/>
    </xf>
    <xf numFmtId="0" fontId="16" fillId="0" borderId="7" xfId="3" applyFont="1" applyBorder="1" applyAlignment="1">
      <alignment horizontal="center" wrapText="1"/>
    </xf>
    <xf numFmtId="0" fontId="1" fillId="0" borderId="3" xfId="3" applyBorder="1" applyAlignment="1">
      <alignment horizontal="center" vertical="center" wrapText="1"/>
    </xf>
    <xf numFmtId="0" fontId="1" fillId="0" borderId="8" xfId="3" applyBorder="1" applyAlignment="1">
      <alignment horizontal="center" vertical="center" wrapText="1"/>
    </xf>
    <xf numFmtId="0" fontId="19" fillId="0" borderId="29" xfId="3" applyFont="1" applyBorder="1" applyAlignment="1">
      <alignment horizontal="center" vertical="center" wrapText="1"/>
    </xf>
    <xf numFmtId="0" fontId="30" fillId="0" borderId="29" xfId="3" applyFont="1" applyBorder="1" applyAlignment="1">
      <alignment vertical="center"/>
    </xf>
    <xf numFmtId="0" fontId="1" fillId="0" borderId="24" xfId="3" applyBorder="1" applyAlignment="1">
      <alignment horizontal="center" vertical="center" wrapText="1"/>
    </xf>
    <xf numFmtId="0" fontId="1" fillId="0" borderId="1" xfId="3" applyBorder="1" applyAlignment="1">
      <alignment horizontal="center" vertical="center" wrapText="1"/>
    </xf>
    <xf numFmtId="0" fontId="1" fillId="0" borderId="7" xfId="3" applyBorder="1" applyAlignment="1">
      <alignment horizontal="center" vertical="center" wrapText="1"/>
    </xf>
    <xf numFmtId="0" fontId="1" fillId="0" borderId="25" xfId="3" applyBorder="1" applyAlignment="1">
      <alignment horizontal="center" vertical="center" wrapText="1"/>
    </xf>
    <xf numFmtId="0" fontId="1" fillId="0" borderId="28" xfId="3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 wrapText="1"/>
    </xf>
    <xf numFmtId="0" fontId="17" fillId="0" borderId="8" xfId="3" applyFont="1" applyBorder="1" applyAlignment="1">
      <alignment horizontal="center" vertical="center" wrapText="1"/>
    </xf>
    <xf numFmtId="0" fontId="30" fillId="0" borderId="0" xfId="3" applyFont="1" applyAlignment="1">
      <alignment wrapText="1"/>
    </xf>
    <xf numFmtId="0" fontId="30" fillId="0" borderId="29" xfId="3" applyFont="1" applyBorder="1" applyAlignment="1">
      <alignment horizontal="center" vertical="center" wrapText="1"/>
    </xf>
    <xf numFmtId="0" fontId="30" fillId="0" borderId="0" xfId="3" applyFont="1" applyAlignment="1">
      <alignment horizontal="center" vertical="center" wrapText="1"/>
    </xf>
    <xf numFmtId="0" fontId="30" fillId="0" borderId="0" xfId="3" applyFont="1" applyAlignment="1">
      <alignment horizontal="left" wrapText="1"/>
    </xf>
    <xf numFmtId="0" fontId="8" fillId="0" borderId="24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16" fontId="17" fillId="0" borderId="25" xfId="3" applyNumberFormat="1" applyFont="1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9" xfId="3" applyBorder="1" applyAlignment="1">
      <alignment horizontal="center" vertical="center" wrapText="1"/>
    </xf>
    <xf numFmtId="0" fontId="1" fillId="0" borderId="27" xfId="3" applyBorder="1" applyAlignment="1">
      <alignment horizontal="center" vertical="center" wrapText="1"/>
    </xf>
    <xf numFmtId="0" fontId="1" fillId="0" borderId="26" xfId="3" applyBorder="1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0" fontId="1" fillId="0" borderId="7" xfId="3" applyBorder="1" applyAlignment="1">
      <alignment horizontal="center" wrapText="1"/>
    </xf>
    <xf numFmtId="0" fontId="3" fillId="0" borderId="29" xfId="3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53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52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85725</xdr:colOff>
      <xdr:row>31</xdr:row>
      <xdr:rowOff>57150</xdr:rowOff>
    </xdr:from>
    <xdr:to>
      <xdr:col>15</xdr:col>
      <xdr:colOff>600075</xdr:colOff>
      <xdr:row>35</xdr:row>
      <xdr:rowOff>101601</xdr:rowOff>
    </xdr:to>
    <xdr:pic>
      <xdr:nvPicPr>
        <xdr:cNvPr id="409777" name="Picture 1">
          <a:extLst>
            <a:ext uri="{FF2B5EF4-FFF2-40B4-BE49-F238E27FC236}">
              <a16:creationId xmlns:a16="http://schemas.microsoft.com/office/drawing/2014/main" id="{00000000-0008-0000-0000-0000B140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5915025"/>
          <a:ext cx="514350" cy="742950"/>
        </a:xfrm>
        <a:prstGeom prst="rect">
          <a:avLst/>
        </a:prstGeom>
        <a:solidFill>
          <a:srgbClr val="FCD5B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11737" name="Picture 1">
          <a:extLst>
            <a:ext uri="{FF2B5EF4-FFF2-40B4-BE49-F238E27FC236}">
              <a16:creationId xmlns:a16="http://schemas.microsoft.com/office/drawing/2014/main" id="{00000000-0008-0000-0B00-00005948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12748" name="Picture 1">
          <a:extLst>
            <a:ext uri="{FF2B5EF4-FFF2-40B4-BE49-F238E27FC236}">
              <a16:creationId xmlns:a16="http://schemas.microsoft.com/office/drawing/2014/main" id="{00000000-0008-0000-0C00-00004C4C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228601</xdr:rowOff>
    </xdr:from>
    <xdr:to>
      <xdr:col>4</xdr:col>
      <xdr:colOff>190500</xdr:colOff>
      <xdr:row>4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1"/>
          <a:ext cx="1962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228601</xdr:rowOff>
    </xdr:from>
    <xdr:to>
      <xdr:col>4</xdr:col>
      <xdr:colOff>190500</xdr:colOff>
      <xdr:row>4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1"/>
          <a:ext cx="1962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315058</xdr:colOff>
      <xdr:row>3</xdr:row>
      <xdr:rowOff>161925</xdr:rowOff>
    </xdr:to>
    <xdr:pic>
      <xdr:nvPicPr>
        <xdr:cNvPr id="385814" name="Picture 1">
          <a:extLst>
            <a:ext uri="{FF2B5EF4-FFF2-40B4-BE49-F238E27FC236}">
              <a16:creationId xmlns:a16="http://schemas.microsoft.com/office/drawing/2014/main" id="{00000000-0008-0000-1000-000016E3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13710" name="Picture 1">
          <a:extLst>
            <a:ext uri="{FF2B5EF4-FFF2-40B4-BE49-F238E27FC236}">
              <a16:creationId xmlns:a16="http://schemas.microsoft.com/office/drawing/2014/main" id="{00000000-0008-0000-1100-00000E50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228601</xdr:rowOff>
    </xdr:from>
    <xdr:to>
      <xdr:col>4</xdr:col>
      <xdr:colOff>190500</xdr:colOff>
      <xdr:row>4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1"/>
          <a:ext cx="1962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07796" name="Picture 1">
          <a:extLst>
            <a:ext uri="{FF2B5EF4-FFF2-40B4-BE49-F238E27FC236}">
              <a16:creationId xmlns:a16="http://schemas.microsoft.com/office/drawing/2014/main" id="{00000000-0008-0000-1300-0000F438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6819" name="Picture 1">
          <a:extLst>
            <a:ext uri="{FF2B5EF4-FFF2-40B4-BE49-F238E27FC236}">
              <a16:creationId xmlns:a16="http://schemas.microsoft.com/office/drawing/2014/main" id="{00000000-0008-0000-1400-0000130E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75638" name="Picture 1">
          <a:extLst>
            <a:ext uri="{FF2B5EF4-FFF2-40B4-BE49-F238E27FC236}">
              <a16:creationId xmlns:a16="http://schemas.microsoft.com/office/drawing/2014/main" id="{00000000-0008-0000-0300-000056B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8801" name="Picture 1">
          <a:extLst>
            <a:ext uri="{FF2B5EF4-FFF2-40B4-BE49-F238E27FC236}">
              <a16:creationId xmlns:a16="http://schemas.microsoft.com/office/drawing/2014/main" id="{00000000-0008-0000-1500-0000C1EE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1769" name="Picture 1">
          <a:extLst>
            <a:ext uri="{FF2B5EF4-FFF2-40B4-BE49-F238E27FC236}">
              <a16:creationId xmlns:a16="http://schemas.microsoft.com/office/drawing/2014/main" id="{00000000-0008-0000-1600-000049D3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180975</xdr:colOff>
      <xdr:row>3</xdr:row>
      <xdr:rowOff>161925</xdr:rowOff>
    </xdr:to>
    <xdr:pic>
      <xdr:nvPicPr>
        <xdr:cNvPr id="376661" name="Picture 1">
          <a:extLst>
            <a:ext uri="{FF2B5EF4-FFF2-40B4-BE49-F238E27FC236}">
              <a16:creationId xmlns:a16="http://schemas.microsoft.com/office/drawing/2014/main" id="{00000000-0008-0000-1700-000055BF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526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7821" name="Picture 1">
          <a:extLst>
            <a:ext uri="{FF2B5EF4-FFF2-40B4-BE49-F238E27FC236}">
              <a16:creationId xmlns:a16="http://schemas.microsoft.com/office/drawing/2014/main" id="{00000000-0008-0000-1800-0000EDEA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3808" name="Picture 1">
          <a:extLst>
            <a:ext uri="{FF2B5EF4-FFF2-40B4-BE49-F238E27FC236}">
              <a16:creationId xmlns:a16="http://schemas.microsoft.com/office/drawing/2014/main" id="{00000000-0008-0000-1900-000040D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9748" name="Picture 1">
          <a:extLst>
            <a:ext uri="{FF2B5EF4-FFF2-40B4-BE49-F238E27FC236}">
              <a16:creationId xmlns:a16="http://schemas.microsoft.com/office/drawing/2014/main" id="{00000000-0008-0000-1C00-00008419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136525</xdr:colOff>
      <xdr:row>0</xdr:row>
      <xdr:rowOff>63501</xdr:rowOff>
    </xdr:from>
    <xdr:to>
      <xdr:col>4</xdr:col>
      <xdr:colOff>393700</xdr:colOff>
      <xdr:row>4</xdr:row>
      <xdr:rowOff>101601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25" y="63501"/>
          <a:ext cx="2733675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01742" name="Picture 1">
          <a:extLst>
            <a:ext uri="{FF2B5EF4-FFF2-40B4-BE49-F238E27FC236}">
              <a16:creationId xmlns:a16="http://schemas.microsoft.com/office/drawing/2014/main" id="{00000000-0008-0000-1E00-00004E2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285751</xdr:rowOff>
    </xdr:from>
    <xdr:to>
      <xdr:col>4</xdr:col>
      <xdr:colOff>304801</xdr:colOff>
      <xdr:row>4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285751"/>
          <a:ext cx="2222500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0746" name="Picture 1">
          <a:extLst>
            <a:ext uri="{FF2B5EF4-FFF2-40B4-BE49-F238E27FC236}">
              <a16:creationId xmlns:a16="http://schemas.microsoft.com/office/drawing/2014/main" id="{00000000-0008-0000-1F00-00004ACF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6797" name="Picture 1">
          <a:extLst>
            <a:ext uri="{FF2B5EF4-FFF2-40B4-BE49-F238E27FC236}">
              <a16:creationId xmlns:a16="http://schemas.microsoft.com/office/drawing/2014/main" id="{00000000-0008-0000-2000-0000EDE6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0744" name="Picture 1">
          <a:extLst>
            <a:ext uri="{FF2B5EF4-FFF2-40B4-BE49-F238E27FC236}">
              <a16:creationId xmlns:a16="http://schemas.microsoft.com/office/drawing/2014/main" id="{00000000-0008-0000-2100-000058F6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08817" name="Picture 1">
          <a:extLst>
            <a:ext uri="{FF2B5EF4-FFF2-40B4-BE49-F238E27FC236}">
              <a16:creationId xmlns:a16="http://schemas.microsoft.com/office/drawing/2014/main" id="{00000000-0008-0000-2200-0000F13C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2766" name="Picture 1">
          <a:extLst>
            <a:ext uri="{FF2B5EF4-FFF2-40B4-BE49-F238E27FC236}">
              <a16:creationId xmlns:a16="http://schemas.microsoft.com/office/drawing/2014/main" id="{00000000-0008-0000-2300-00003EFE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4806" name="Picture 1">
          <a:extLst>
            <a:ext uri="{FF2B5EF4-FFF2-40B4-BE49-F238E27FC236}">
              <a16:creationId xmlns:a16="http://schemas.microsoft.com/office/drawing/2014/main" id="{00000000-0008-0000-2400-00003606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228601</xdr:rowOff>
    </xdr:from>
    <xdr:to>
      <xdr:col>4</xdr:col>
      <xdr:colOff>190500</xdr:colOff>
      <xdr:row>4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1"/>
          <a:ext cx="2060575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79724" name="Picture 1">
          <a:extLst>
            <a:ext uri="{FF2B5EF4-FFF2-40B4-BE49-F238E27FC236}">
              <a16:creationId xmlns:a16="http://schemas.microsoft.com/office/drawing/2014/main" id="{00000000-0008-0000-2600-00004CC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257175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228601</xdr:rowOff>
    </xdr:from>
    <xdr:to>
      <xdr:col>4</xdr:col>
      <xdr:colOff>190500</xdr:colOff>
      <xdr:row>4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1"/>
          <a:ext cx="1962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4</xdr:col>
      <xdr:colOff>581025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26289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133350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196850</xdr:rowOff>
    </xdr:from>
    <xdr:to>
      <xdr:col>3</xdr:col>
      <xdr:colOff>288925</xdr:colOff>
      <xdr:row>3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BF65F1C-373B-4C7F-A3B8-B06F62B41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6850"/>
          <a:ext cx="1965325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77682" name="Picture 1">
          <a:extLst>
            <a:ext uri="{FF2B5EF4-FFF2-40B4-BE49-F238E27FC236}">
              <a16:creationId xmlns:a16="http://schemas.microsoft.com/office/drawing/2014/main" id="{00000000-0008-0000-0900-000052C3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228600</xdr:rowOff>
    </xdr:from>
    <xdr:to>
      <xdr:col>4</xdr:col>
      <xdr:colOff>419100</xdr:colOff>
      <xdr:row>4</xdr:row>
      <xdr:rowOff>114299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250507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06FA9"/>
  </sheetPr>
  <dimension ref="A1:Q33"/>
  <sheetViews>
    <sheetView topLeftCell="A13" zoomScale="150" zoomScaleNormal="150" workbookViewId="0">
      <selection activeCell="G19" sqref="G19"/>
    </sheetView>
  </sheetViews>
  <sheetFormatPr defaultColWidth="11.42578125" defaultRowHeight="12.75"/>
  <cols>
    <col min="1" max="1" width="4" customWidth="1"/>
    <col min="2" max="2" width="12.42578125" style="159" customWidth="1"/>
    <col min="3" max="6" width="10.85546875" style="158" customWidth="1"/>
    <col min="7" max="8" width="11.42578125" customWidth="1"/>
    <col min="9" max="10" width="11.140625" customWidth="1"/>
    <col min="11" max="11" width="10" customWidth="1"/>
    <col min="12" max="12" width="8.85546875" customWidth="1"/>
  </cols>
  <sheetData>
    <row r="1" spans="1:17" ht="32.1" customHeight="1">
      <c r="A1" s="192"/>
      <c r="B1" s="336" t="s">
        <v>154</v>
      </c>
      <c r="C1" s="336"/>
      <c r="D1" s="336"/>
      <c r="E1" s="336"/>
      <c r="F1" s="336"/>
      <c r="G1" s="336"/>
      <c r="K1" s="170"/>
      <c r="L1" s="193"/>
    </row>
    <row r="2" spans="1:17" ht="9.9499999999999993" customHeight="1">
      <c r="B2" s="164"/>
      <c r="C2" s="165"/>
      <c r="D2" s="165"/>
      <c r="E2" s="165"/>
      <c r="F2" s="165"/>
    </row>
    <row r="3" spans="1:17" ht="21" customHeight="1">
      <c r="B3" s="333" t="s">
        <v>193</v>
      </c>
      <c r="C3" s="334"/>
      <c r="D3" s="334"/>
      <c r="E3" s="334"/>
      <c r="F3" s="334"/>
      <c r="G3" s="335"/>
      <c r="I3" s="181"/>
      <c r="J3" s="181"/>
    </row>
    <row r="4" spans="1:17" ht="9.9499999999999993" customHeight="1"/>
    <row r="5" spans="1:17" ht="15.95" customHeight="1">
      <c r="C5" s="337" t="s">
        <v>192</v>
      </c>
      <c r="D5" s="337"/>
      <c r="E5" s="338"/>
    </row>
    <row r="6" spans="1:17">
      <c r="B6" s="284" t="s">
        <v>94</v>
      </c>
      <c r="C6" s="286" t="s">
        <v>133</v>
      </c>
      <c r="D6" s="286" t="s">
        <v>141</v>
      </c>
      <c r="E6" s="286" t="s">
        <v>155</v>
      </c>
      <c r="F6" s="287" t="s">
        <v>93</v>
      </c>
      <c r="G6" s="287" t="s">
        <v>102</v>
      </c>
      <c r="H6" s="158"/>
      <c r="K6" s="160"/>
    </row>
    <row r="7" spans="1:17" ht="11.1" customHeight="1">
      <c r="B7" s="285" t="s">
        <v>4</v>
      </c>
      <c r="K7" s="3"/>
    </row>
    <row r="8" spans="1:17" ht="15" customHeight="1">
      <c r="B8" s="284" t="s">
        <v>92</v>
      </c>
      <c r="C8" s="158">
        <v>1031</v>
      </c>
      <c r="D8" s="158">
        <v>1438</v>
      </c>
      <c r="E8" s="158">
        <v>1383</v>
      </c>
      <c r="F8" s="158">
        <f>E8-D8</f>
        <v>-55</v>
      </c>
      <c r="G8" s="182">
        <v>6</v>
      </c>
      <c r="H8" s="163"/>
      <c r="K8" s="188"/>
      <c r="L8" s="188"/>
      <c r="M8" s="188"/>
      <c r="N8" s="180"/>
      <c r="O8" s="180"/>
    </row>
    <row r="9" spans="1:17" ht="15" customHeight="1">
      <c r="B9" s="284" t="s">
        <v>91</v>
      </c>
      <c r="C9" s="158">
        <v>2488</v>
      </c>
      <c r="D9" s="158">
        <v>2300</v>
      </c>
      <c r="E9" s="158">
        <v>2023</v>
      </c>
      <c r="F9" s="158">
        <f>E9-D9</f>
        <v>-277</v>
      </c>
      <c r="G9" s="182">
        <v>6</v>
      </c>
      <c r="H9" s="163"/>
      <c r="K9" s="188"/>
      <c r="L9" s="188"/>
      <c r="M9" s="188"/>
      <c r="N9" s="180"/>
      <c r="O9" s="180"/>
    </row>
    <row r="10" spans="1:17" ht="15" customHeight="1">
      <c r="B10" s="284" t="s">
        <v>90</v>
      </c>
      <c r="C10" s="158">
        <v>3319</v>
      </c>
      <c r="D10" s="158">
        <v>2865</v>
      </c>
      <c r="E10" s="158">
        <v>3037</v>
      </c>
      <c r="F10" s="158">
        <f>E10-D10</f>
        <v>172</v>
      </c>
      <c r="G10" s="280">
        <v>4</v>
      </c>
      <c r="H10" s="163"/>
      <c r="K10" s="188"/>
      <c r="L10" s="188"/>
      <c r="M10" s="188"/>
      <c r="N10" s="180"/>
      <c r="O10" s="180"/>
    </row>
    <row r="11" spans="1:17" ht="15" customHeight="1">
      <c r="B11" s="284" t="s">
        <v>89</v>
      </c>
      <c r="C11" s="158">
        <v>3319</v>
      </c>
      <c r="D11" s="158">
        <v>3924</v>
      </c>
      <c r="E11" s="158">
        <v>3929</v>
      </c>
      <c r="F11" s="158">
        <f>E11-D11</f>
        <v>5</v>
      </c>
      <c r="G11" s="280">
        <v>4</v>
      </c>
      <c r="H11" s="163"/>
      <c r="K11" s="189"/>
      <c r="L11" s="189"/>
      <c r="M11" s="189"/>
    </row>
    <row r="12" spans="1:17" ht="15" customHeight="1">
      <c r="B12" s="284" t="s">
        <v>88</v>
      </c>
      <c r="C12" s="158">
        <v>3319</v>
      </c>
      <c r="D12" s="158">
        <v>5019</v>
      </c>
      <c r="E12" s="158">
        <v>6065</v>
      </c>
      <c r="F12" s="158">
        <f>E12-D12</f>
        <v>1046</v>
      </c>
      <c r="G12" s="280">
        <v>4</v>
      </c>
      <c r="H12" s="163"/>
      <c r="I12" s="162"/>
      <c r="J12" s="158"/>
      <c r="K12" s="201" t="s">
        <v>4</v>
      </c>
      <c r="L12" s="189"/>
      <c r="M12" s="189"/>
    </row>
    <row r="13" spans="1:17" ht="15" customHeight="1">
      <c r="B13" s="284" t="s">
        <v>87</v>
      </c>
      <c r="C13" s="158">
        <v>3319</v>
      </c>
      <c r="D13" s="158">
        <v>6132</v>
      </c>
      <c r="E13" s="158">
        <v>7176</v>
      </c>
      <c r="F13" s="158">
        <v>1044</v>
      </c>
      <c r="G13" s="280">
        <v>4</v>
      </c>
      <c r="H13" s="162"/>
      <c r="I13" s="162"/>
      <c r="J13" s="162"/>
      <c r="K13" s="189"/>
      <c r="L13" s="189"/>
      <c r="M13" s="189"/>
    </row>
    <row r="14" spans="1:17" ht="15" customHeight="1">
      <c r="B14" s="284" t="s">
        <v>86</v>
      </c>
      <c r="C14" s="158">
        <v>3319</v>
      </c>
      <c r="D14" s="158">
        <v>7320</v>
      </c>
      <c r="E14" s="158">
        <v>8252</v>
      </c>
      <c r="F14" s="158">
        <v>932</v>
      </c>
      <c r="G14" s="280">
        <v>4</v>
      </c>
      <c r="H14" s="283"/>
      <c r="I14" s="162"/>
      <c r="J14" s="162"/>
      <c r="K14" s="189"/>
      <c r="L14" s="189"/>
      <c r="M14" s="189"/>
    </row>
    <row r="15" spans="1:17" ht="15" customHeight="1">
      <c r="B15" s="284" t="s">
        <v>104</v>
      </c>
      <c r="C15" s="158">
        <v>3319</v>
      </c>
      <c r="D15" s="158">
        <v>7320</v>
      </c>
      <c r="E15" s="158">
        <v>9247</v>
      </c>
      <c r="F15" s="158">
        <f>E15-D15</f>
        <v>1927</v>
      </c>
      <c r="G15" s="280">
        <v>4</v>
      </c>
      <c r="H15" s="162"/>
      <c r="I15" s="162"/>
      <c r="J15" s="162"/>
      <c r="K15" s="189"/>
      <c r="L15" s="189"/>
      <c r="M15" s="189"/>
      <c r="N15" s="331"/>
      <c r="O15" s="332"/>
      <c r="P15" s="332"/>
      <c r="Q15" s="332"/>
    </row>
    <row r="16" spans="1:17" ht="15" customHeight="1">
      <c r="B16" s="284" t="s">
        <v>85</v>
      </c>
      <c r="C16" s="158">
        <v>5571</v>
      </c>
      <c r="D16" s="158">
        <v>7320</v>
      </c>
      <c r="E16" s="158">
        <v>9612</v>
      </c>
      <c r="F16" s="158">
        <f>E16-D16</f>
        <v>2292</v>
      </c>
      <c r="G16" s="280">
        <v>4</v>
      </c>
      <c r="H16" s="162"/>
      <c r="I16" s="162"/>
      <c r="J16" s="162"/>
      <c r="K16" s="183"/>
      <c r="L16" s="184"/>
      <c r="M16" s="184"/>
      <c r="N16" s="331"/>
      <c r="O16" s="332"/>
      <c r="P16" s="332"/>
      <c r="Q16" s="332"/>
    </row>
    <row r="17" spans="2:17" ht="15" customHeight="1">
      <c r="B17" s="284" t="s">
        <v>84</v>
      </c>
      <c r="C17" s="158">
        <v>6229</v>
      </c>
      <c r="D17" s="158">
        <v>7320</v>
      </c>
      <c r="E17" s="158">
        <v>10052</v>
      </c>
      <c r="F17" s="158">
        <f>E17-D17</f>
        <v>2732</v>
      </c>
      <c r="G17" s="280">
        <v>4</v>
      </c>
      <c r="H17" s="162"/>
      <c r="I17" s="162"/>
      <c r="J17" s="162"/>
      <c r="K17" s="184"/>
      <c r="L17" s="184"/>
      <c r="M17" s="184"/>
      <c r="N17" s="180"/>
      <c r="O17" s="180"/>
    </row>
    <row r="18" spans="2:17" ht="15" customHeight="1">
      <c r="B18" s="284" t="s">
        <v>83</v>
      </c>
      <c r="C18" s="158">
        <v>6542</v>
      </c>
      <c r="D18" s="158">
        <v>9851</v>
      </c>
      <c r="E18" s="158">
        <v>10703</v>
      </c>
      <c r="F18" s="158">
        <f>E18-D18</f>
        <v>852</v>
      </c>
      <c r="G18" s="280">
        <v>4</v>
      </c>
      <c r="H18" s="162"/>
      <c r="I18" s="162"/>
      <c r="J18" s="162"/>
      <c r="K18" s="185"/>
      <c r="L18" s="185"/>
      <c r="M18" s="185"/>
      <c r="N18" s="180"/>
      <c r="O18" s="180"/>
    </row>
    <row r="19" spans="2:17" ht="15" customHeight="1">
      <c r="B19" s="284" t="s">
        <v>82</v>
      </c>
      <c r="C19" s="205">
        <v>7601</v>
      </c>
      <c r="D19" s="205">
        <v>11405</v>
      </c>
      <c r="E19" s="205">
        <f>Summary!D43</f>
        <v>10962</v>
      </c>
      <c r="F19" s="158">
        <f>E19-D19</f>
        <v>-443</v>
      </c>
      <c r="G19" s="182">
        <v>6</v>
      </c>
      <c r="H19" s="162"/>
      <c r="I19" s="162"/>
      <c r="J19" s="162"/>
      <c r="K19" s="186"/>
      <c r="L19" s="186"/>
      <c r="M19" s="186"/>
      <c r="N19" s="180"/>
      <c r="O19" s="180"/>
    </row>
    <row r="20" spans="2:17">
      <c r="F20" s="205"/>
      <c r="K20" s="187"/>
      <c r="L20" s="187"/>
      <c r="M20" s="187"/>
    </row>
    <row r="21" spans="2:17" ht="15">
      <c r="H21" t="s">
        <v>132</v>
      </c>
      <c r="Q21" s="163" t="s">
        <v>95</v>
      </c>
    </row>
    <row r="22" spans="2:17" ht="15">
      <c r="Q22" s="182" t="s">
        <v>101</v>
      </c>
    </row>
    <row r="23" spans="2:17" ht="15.75">
      <c r="Q23" s="191" t="s">
        <v>103</v>
      </c>
    </row>
    <row r="32" spans="2:17" ht="15">
      <c r="G32" s="182">
        <v>6</v>
      </c>
    </row>
    <row r="33" spans="4:7" ht="15">
      <c r="D33" s="158">
        <f>Progress!E9</f>
        <v>2023</v>
      </c>
      <c r="G33" s="280">
        <v>4</v>
      </c>
    </row>
  </sheetData>
  <mergeCells count="5">
    <mergeCell ref="N16:Q16"/>
    <mergeCell ref="N15:Q15"/>
    <mergeCell ref="B3:G3"/>
    <mergeCell ref="B1:G1"/>
    <mergeCell ref="C5:E5"/>
  </mergeCells>
  <phoneticPr fontId="3" type="noConversion"/>
  <pageMargins left="0.75" right="0.75" top="1" bottom="1" header="0.5" footer="0.5"/>
  <pageSetup paperSize="9" orientation="landscape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32"/>
  <sheetViews>
    <sheetView showZeros="0" topLeftCell="A7" zoomScaleNormal="100" workbookViewId="0">
      <selection activeCell="R14" sqref="R14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 t="s">
        <v>137</v>
      </c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160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300" t="s">
        <v>194</v>
      </c>
      <c r="C10" s="301">
        <v>72705</v>
      </c>
      <c r="D10" s="241" t="s">
        <v>163</v>
      </c>
      <c r="E10" s="299">
        <v>3</v>
      </c>
      <c r="F10" s="300" t="s">
        <v>194</v>
      </c>
      <c r="G10" s="301">
        <v>84930</v>
      </c>
      <c r="H10" s="241" t="s">
        <v>163</v>
      </c>
      <c r="I10" s="299">
        <v>3</v>
      </c>
      <c r="J10" s="300" t="s">
        <v>159</v>
      </c>
      <c r="K10" s="301">
        <v>93822</v>
      </c>
      <c r="L10" s="241" t="s">
        <v>163</v>
      </c>
      <c r="M10" s="299">
        <v>3</v>
      </c>
      <c r="N10" s="300" t="s">
        <v>195</v>
      </c>
      <c r="O10" s="301">
        <v>84528</v>
      </c>
      <c r="P10" s="241" t="s">
        <v>163</v>
      </c>
      <c r="Q10" s="299">
        <v>5</v>
      </c>
      <c r="R10" s="300" t="s">
        <v>159</v>
      </c>
      <c r="S10" s="301">
        <v>90250</v>
      </c>
      <c r="T10" s="241" t="s">
        <v>163</v>
      </c>
      <c r="U10" s="299">
        <v>3</v>
      </c>
    </row>
    <row r="11" spans="1:21" ht="21.75" customHeight="1">
      <c r="A11" s="103" t="s">
        <v>27</v>
      </c>
      <c r="B11" s="300" t="s">
        <v>212</v>
      </c>
      <c r="C11" s="301">
        <v>74624</v>
      </c>
      <c r="D11" s="241" t="s">
        <v>163</v>
      </c>
      <c r="E11" s="299">
        <v>3</v>
      </c>
      <c r="F11" s="300" t="s">
        <v>223</v>
      </c>
      <c r="G11" s="301">
        <v>84842</v>
      </c>
      <c r="H11" s="241" t="s">
        <v>163</v>
      </c>
      <c r="I11" s="299">
        <v>3</v>
      </c>
      <c r="J11" s="300" t="s">
        <v>197</v>
      </c>
      <c r="K11" s="301">
        <v>92387</v>
      </c>
      <c r="L11" s="241" t="s">
        <v>163</v>
      </c>
      <c r="M11" s="299">
        <v>3</v>
      </c>
      <c r="N11" s="300" t="s">
        <v>223</v>
      </c>
      <c r="O11" s="301">
        <v>85359</v>
      </c>
      <c r="P11" s="241" t="s">
        <v>163</v>
      </c>
      <c r="Q11" s="299">
        <v>5</v>
      </c>
      <c r="R11" s="300" t="s">
        <v>199</v>
      </c>
      <c r="S11" s="301">
        <v>85247</v>
      </c>
      <c r="T11" s="241" t="s">
        <v>163</v>
      </c>
      <c r="U11" s="299">
        <v>3</v>
      </c>
    </row>
    <row r="12" spans="1:21" ht="21.75" customHeight="1">
      <c r="A12" s="103" t="s">
        <v>27</v>
      </c>
      <c r="B12" s="300" t="s">
        <v>261</v>
      </c>
      <c r="C12" s="301">
        <v>73799</v>
      </c>
      <c r="D12" s="241" t="s">
        <v>163</v>
      </c>
      <c r="E12" s="299">
        <v>3</v>
      </c>
      <c r="F12" s="300"/>
      <c r="G12" s="301"/>
      <c r="H12" s="241"/>
      <c r="I12" s="299"/>
      <c r="J12" s="300" t="s">
        <v>261</v>
      </c>
      <c r="K12" s="301">
        <v>93753</v>
      </c>
      <c r="L12" s="241" t="s">
        <v>163</v>
      </c>
      <c r="M12" s="299">
        <v>3</v>
      </c>
      <c r="N12" s="300"/>
      <c r="O12" s="301"/>
      <c r="P12" s="241"/>
      <c r="Q12" s="299"/>
      <c r="R12" s="300" t="s">
        <v>232</v>
      </c>
      <c r="S12" s="301">
        <v>75240</v>
      </c>
      <c r="T12" s="241" t="s">
        <v>163</v>
      </c>
      <c r="U12" s="299">
        <v>5</v>
      </c>
    </row>
    <row r="13" spans="1:21" ht="21.75" customHeight="1">
      <c r="A13" s="103" t="s">
        <v>27</v>
      </c>
      <c r="B13" s="300" t="s">
        <v>290</v>
      </c>
      <c r="C13" s="301">
        <v>83602</v>
      </c>
      <c r="D13" s="241" t="s">
        <v>163</v>
      </c>
      <c r="E13" s="299">
        <v>2</v>
      </c>
      <c r="F13" s="300"/>
      <c r="G13" s="301"/>
      <c r="H13" s="241"/>
      <c r="I13" s="299"/>
      <c r="J13" s="300"/>
      <c r="K13" s="301"/>
      <c r="L13" s="241"/>
      <c r="M13" s="299"/>
      <c r="N13" s="300"/>
      <c r="O13" s="301"/>
      <c r="P13" s="241"/>
      <c r="Q13" s="299"/>
      <c r="R13" s="300" t="s">
        <v>304</v>
      </c>
      <c r="S13" s="301">
        <v>85005</v>
      </c>
      <c r="T13" s="241" t="s">
        <v>163</v>
      </c>
      <c r="U13" s="299">
        <v>3</v>
      </c>
    </row>
    <row r="14" spans="1:21" ht="21.75" customHeight="1">
      <c r="A14" s="103" t="s">
        <v>27</v>
      </c>
      <c r="B14" s="300" t="s">
        <v>304</v>
      </c>
      <c r="C14" s="301">
        <v>72907</v>
      </c>
      <c r="D14" s="241" t="s">
        <v>163</v>
      </c>
      <c r="E14" s="299">
        <v>3</v>
      </c>
      <c r="F14" s="300"/>
      <c r="G14" s="301"/>
      <c r="H14" s="241"/>
      <c r="I14" s="299"/>
      <c r="J14" s="300"/>
      <c r="K14" s="301"/>
      <c r="L14" s="241"/>
      <c r="M14" s="299"/>
      <c r="N14" s="300"/>
      <c r="O14" s="301"/>
      <c r="P14" s="241"/>
      <c r="Q14" s="299"/>
      <c r="R14" s="300"/>
      <c r="S14" s="301"/>
      <c r="T14" s="241"/>
      <c r="U14" s="299"/>
    </row>
    <row r="15" spans="1:21" ht="21.75" customHeight="1">
      <c r="A15" s="107" t="s">
        <v>77</v>
      </c>
      <c r="B15" s="302"/>
      <c r="C15" s="303">
        <f>400*(COUNTA(C10:C14))</f>
        <v>2000</v>
      </c>
      <c r="D15" s="304">
        <f>COUNTA(D10:D14)</f>
        <v>5</v>
      </c>
      <c r="E15" s="106">
        <f>SUM(E10:E14)</f>
        <v>14</v>
      </c>
      <c r="F15" s="305"/>
      <c r="G15" s="303">
        <f>400*(COUNTA(G10:G14))</f>
        <v>800</v>
      </c>
      <c r="H15" s="304">
        <f>COUNTA(H10:H14)</f>
        <v>2</v>
      </c>
      <c r="I15" s="106">
        <f>SUM(I10:I14)</f>
        <v>6</v>
      </c>
      <c r="J15" s="305"/>
      <c r="K15" s="303">
        <f>400*(COUNTA(K10:K14))</f>
        <v>1200</v>
      </c>
      <c r="L15" s="304">
        <f>COUNTA(L10:L14)</f>
        <v>3</v>
      </c>
      <c r="M15" s="106">
        <f>SUM(M10:M14)</f>
        <v>9</v>
      </c>
      <c r="N15" s="305"/>
      <c r="O15" s="303">
        <v>400</v>
      </c>
      <c r="P15" s="304">
        <f>COUNTA(P10:P14)</f>
        <v>2</v>
      </c>
      <c r="Q15" s="106">
        <f>SUM(Q10:Q14)</f>
        <v>10</v>
      </c>
      <c r="R15" s="305"/>
      <c r="S15" s="303">
        <f>400*(COUNTA(S10:S14))</f>
        <v>1600</v>
      </c>
      <c r="T15" s="304">
        <f>COUNTA(T10:T14)</f>
        <v>4</v>
      </c>
      <c r="U15" s="106">
        <f>SUM(U10:U14)</f>
        <v>14</v>
      </c>
    </row>
    <row r="16" spans="1:21" ht="21.75" customHeight="1">
      <c r="A16" s="392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</row>
    <row r="17" spans="1:21" ht="21.75" customHeight="1">
      <c r="A17" s="113" t="s">
        <v>28</v>
      </c>
      <c r="B17" s="300" t="s">
        <v>159</v>
      </c>
      <c r="C17" s="301">
        <v>152432</v>
      </c>
      <c r="D17" s="241" t="s">
        <v>163</v>
      </c>
      <c r="E17" s="299">
        <v>6</v>
      </c>
      <c r="F17" s="300" t="s">
        <v>158</v>
      </c>
      <c r="G17" s="301">
        <v>191922</v>
      </c>
      <c r="H17" s="241" t="s">
        <v>163</v>
      </c>
      <c r="I17" s="299">
        <v>6</v>
      </c>
      <c r="J17" s="300" t="s">
        <v>158</v>
      </c>
      <c r="K17" s="301">
        <v>200043</v>
      </c>
      <c r="L17" s="241" t="s">
        <v>163</v>
      </c>
      <c r="M17" s="299">
        <v>6</v>
      </c>
      <c r="N17" s="300" t="s">
        <v>162</v>
      </c>
      <c r="O17" s="301">
        <v>185155</v>
      </c>
      <c r="P17" s="239" t="s">
        <v>163</v>
      </c>
      <c r="Q17" s="299">
        <v>10</v>
      </c>
      <c r="R17" s="300" t="s">
        <v>162</v>
      </c>
      <c r="S17" s="301">
        <v>190841</v>
      </c>
      <c r="T17" s="239" t="s">
        <v>163</v>
      </c>
      <c r="U17" s="299">
        <v>6</v>
      </c>
    </row>
    <row r="18" spans="1:21" ht="21.75" customHeight="1">
      <c r="A18" s="113" t="s">
        <v>28</v>
      </c>
      <c r="B18" s="300" t="s">
        <v>196</v>
      </c>
      <c r="C18" s="301">
        <v>154041</v>
      </c>
      <c r="D18" s="241" t="s">
        <v>163</v>
      </c>
      <c r="E18" s="299">
        <v>6</v>
      </c>
      <c r="F18" s="300" t="s">
        <v>199</v>
      </c>
      <c r="G18" s="301">
        <v>191425</v>
      </c>
      <c r="H18" s="241" t="s">
        <v>163</v>
      </c>
      <c r="I18" s="299">
        <v>6</v>
      </c>
      <c r="J18" s="300" t="s">
        <v>196</v>
      </c>
      <c r="K18" s="301">
        <v>183699</v>
      </c>
      <c r="L18" s="241" t="s">
        <v>163</v>
      </c>
      <c r="M18" s="299">
        <v>10</v>
      </c>
      <c r="N18" s="300" t="s">
        <v>212</v>
      </c>
      <c r="O18" s="301">
        <v>175881</v>
      </c>
      <c r="P18" s="241" t="s">
        <v>163</v>
      </c>
      <c r="Q18" s="299">
        <v>10</v>
      </c>
      <c r="R18" s="300"/>
      <c r="S18" s="301"/>
      <c r="T18" s="241"/>
      <c r="U18" s="299"/>
    </row>
    <row r="19" spans="1:21" ht="21.75" customHeight="1">
      <c r="A19" s="113" t="s">
        <v>28</v>
      </c>
      <c r="B19" s="300"/>
      <c r="C19" s="301"/>
      <c r="D19" s="241"/>
      <c r="E19" s="299"/>
      <c r="F19" s="300" t="s">
        <v>213</v>
      </c>
      <c r="G19" s="301">
        <v>183226</v>
      </c>
      <c r="H19" s="241" t="s">
        <v>163</v>
      </c>
      <c r="I19" s="299">
        <v>6</v>
      </c>
      <c r="J19" s="300"/>
      <c r="K19" s="301"/>
      <c r="L19" s="241"/>
      <c r="M19" s="299"/>
      <c r="N19" s="300"/>
      <c r="O19" s="301"/>
      <c r="P19" s="241"/>
      <c r="Q19" s="299"/>
      <c r="R19" s="300"/>
      <c r="S19" s="301"/>
      <c r="T19" s="241"/>
      <c r="U19" s="299"/>
    </row>
    <row r="20" spans="1:21" ht="21.75" customHeight="1">
      <c r="A20" s="113" t="s">
        <v>28</v>
      </c>
      <c r="B20" s="300"/>
      <c r="C20" s="301"/>
      <c r="D20" s="241"/>
      <c r="E20" s="299"/>
      <c r="F20" s="300"/>
      <c r="G20" s="301"/>
      <c r="H20" s="241"/>
      <c r="I20" s="299"/>
      <c r="J20" s="300"/>
      <c r="K20" s="301"/>
      <c r="L20" s="241"/>
      <c r="M20" s="299"/>
      <c r="N20" s="300"/>
      <c r="O20" s="301"/>
      <c r="P20" s="241"/>
      <c r="Q20" s="299"/>
      <c r="R20" s="300"/>
      <c r="S20" s="301"/>
      <c r="T20" s="241"/>
      <c r="U20" s="299"/>
    </row>
    <row r="21" spans="1:21" ht="21.75" customHeight="1">
      <c r="A21" s="113" t="s">
        <v>28</v>
      </c>
      <c r="B21" s="300"/>
      <c r="C21" s="301"/>
      <c r="D21" s="241"/>
      <c r="E21" s="299"/>
      <c r="F21" s="300"/>
      <c r="G21" s="301"/>
      <c r="H21" s="241"/>
      <c r="I21" s="299"/>
      <c r="J21" s="300"/>
      <c r="K21" s="301"/>
      <c r="L21" s="241"/>
      <c r="M21" s="299"/>
      <c r="N21" s="300"/>
      <c r="O21" s="301"/>
      <c r="P21" s="241"/>
      <c r="Q21" s="299"/>
      <c r="R21" s="300"/>
      <c r="S21" s="301"/>
      <c r="T21" s="241"/>
      <c r="U21" s="299"/>
    </row>
    <row r="22" spans="1:21" ht="21.75" customHeight="1">
      <c r="A22" s="107" t="s">
        <v>77</v>
      </c>
      <c r="B22" s="307"/>
      <c r="C22" s="303">
        <f>800*(COUNTA(C17:C21))</f>
        <v>1600</v>
      </c>
      <c r="D22" s="308">
        <f>COUNTA(D17:D21)</f>
        <v>2</v>
      </c>
      <c r="E22" s="106">
        <f>SUM(E17:E21)</f>
        <v>12</v>
      </c>
      <c r="F22" s="307"/>
      <c r="G22" s="303">
        <f>800*(COUNTA(G17:G21))</f>
        <v>2400</v>
      </c>
      <c r="H22" s="308">
        <f>COUNTA(H17:H21)</f>
        <v>3</v>
      </c>
      <c r="I22" s="106">
        <f>SUM(I17:I21)</f>
        <v>18</v>
      </c>
      <c r="J22" s="307"/>
      <c r="K22" s="303">
        <f>800*(COUNTA(K17:K21))</f>
        <v>1600</v>
      </c>
      <c r="L22" s="308">
        <f>COUNTA(L17:L21)</f>
        <v>2</v>
      </c>
      <c r="M22" s="106">
        <f>SUM(M17:M21)</f>
        <v>16</v>
      </c>
      <c r="N22" s="307"/>
      <c r="O22" s="303">
        <f>800*(COUNTA(O17:O21))</f>
        <v>1600</v>
      </c>
      <c r="P22" s="308">
        <f>COUNTA(P17:P21)</f>
        <v>2</v>
      </c>
      <c r="Q22" s="106">
        <f>SUM(Q17:Q21)</f>
        <v>20</v>
      </c>
      <c r="R22" s="307"/>
      <c r="S22" s="303">
        <f>800*(COUNTA(S17:S21))</f>
        <v>800</v>
      </c>
      <c r="T22" s="308">
        <f>COUNTA(T17:T21)</f>
        <v>1</v>
      </c>
      <c r="U22" s="106">
        <f>SUM(U17:U21)</f>
        <v>6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298">
        <f>SUM(E15+I15+M15+Q15+U15+E22+I22+M22+Q22+U22+E31+I31+M31)</f>
        <v>155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4"/>
      <c r="Q26" s="354"/>
      <c r="R26" s="123">
        <f>SUM((C15+G15+K15+O15+S15+C22+G22+K22+O22+S22+C31+G31+K31)/1000)</f>
        <v>14</v>
      </c>
      <c r="S26" s="124"/>
      <c r="T26" s="123" t="s">
        <v>4</v>
      </c>
    </row>
    <row r="27" spans="1:21" ht="21.75" customHeight="1">
      <c r="A27" s="103" t="s">
        <v>32</v>
      </c>
      <c r="B27" s="300" t="s">
        <v>197</v>
      </c>
      <c r="C27" s="301">
        <v>321206</v>
      </c>
      <c r="D27" s="241" t="s">
        <v>163</v>
      </c>
      <c r="E27" s="299">
        <v>30</v>
      </c>
      <c r="F27" s="300"/>
      <c r="G27" s="301"/>
      <c r="H27" s="309"/>
      <c r="I27" s="299"/>
      <c r="J27" s="300"/>
      <c r="K27" s="301"/>
      <c r="L27" s="300"/>
      <c r="M27" s="299"/>
      <c r="N27" s="127"/>
      <c r="O27" s="354"/>
      <c r="P27" s="354"/>
      <c r="Q27" s="354"/>
      <c r="R27" s="124" t="s">
        <v>3</v>
      </c>
      <c r="S27" s="120"/>
      <c r="T27" s="128"/>
    </row>
    <row r="28" spans="1:21" ht="21.75" customHeight="1">
      <c r="A28" s="103" t="s">
        <v>33</v>
      </c>
      <c r="B28" s="300"/>
      <c r="C28" s="310"/>
      <c r="D28" s="241"/>
      <c r="E28" s="299"/>
      <c r="F28" s="300"/>
      <c r="G28" s="310"/>
      <c r="H28" s="310"/>
      <c r="I28" s="299"/>
      <c r="J28" s="300"/>
      <c r="K28" s="310"/>
      <c r="L28" s="300"/>
      <c r="M28" s="299"/>
      <c r="N28" s="130"/>
      <c r="O28" s="120"/>
      <c r="P28" s="131"/>
      <c r="Q28" s="131"/>
      <c r="R28" s="355"/>
      <c r="S28" s="356"/>
      <c r="T28" s="132"/>
    </row>
    <row r="29" spans="1:21" ht="21.75" customHeight="1">
      <c r="A29" s="103" t="s">
        <v>34</v>
      </c>
      <c r="B29" s="300"/>
      <c r="C29" s="310"/>
      <c r="D29" s="300"/>
      <c r="E29" s="299"/>
      <c r="F29" s="300"/>
      <c r="G29" s="310"/>
      <c r="H29" s="310"/>
      <c r="I29" s="299"/>
      <c r="J29" s="300"/>
      <c r="K29" s="310"/>
      <c r="L29" s="300"/>
      <c r="M29" s="299"/>
      <c r="N29" s="130"/>
      <c r="P29" s="198">
        <f>SUM(D15+H15+L15+P15+T15+D22+H22+L22+P22+T22+D31+H31+L31)</f>
        <v>26</v>
      </c>
      <c r="S29" s="357" t="s">
        <v>4</v>
      </c>
      <c r="T29" s="356"/>
      <c r="U29" s="358"/>
    </row>
    <row r="30" spans="1:21" ht="21.75" customHeight="1">
      <c r="A30" s="103" t="s">
        <v>36</v>
      </c>
      <c r="B30" s="300"/>
      <c r="C30" s="310"/>
      <c r="D30" s="300"/>
      <c r="E30" s="299"/>
      <c r="F30" s="300"/>
      <c r="G30" s="310"/>
      <c r="H30" s="310"/>
      <c r="I30" s="299"/>
      <c r="J30" s="300"/>
      <c r="K30" s="310"/>
      <c r="L30" s="300"/>
      <c r="M30" s="299"/>
      <c r="N30" s="130"/>
      <c r="R30" s="132"/>
      <c r="S30" s="357" t="s">
        <v>35</v>
      </c>
      <c r="T30" s="356"/>
      <c r="U30" s="358"/>
    </row>
    <row r="31" spans="1:21" ht="21.75" customHeight="1">
      <c r="A31" s="107" t="s">
        <v>77</v>
      </c>
      <c r="B31" s="300"/>
      <c r="C31" s="303"/>
      <c r="D31" s="308"/>
      <c r="E31" s="299">
        <f>SUM(E27:E30)</f>
        <v>30</v>
      </c>
      <c r="F31" s="299"/>
      <c r="G31" s="303"/>
      <c r="H31" s="308"/>
      <c r="I31" s="299">
        <f>SUM(I27:I30)</f>
        <v>0</v>
      </c>
      <c r="J31" s="241"/>
      <c r="K31" s="303"/>
      <c r="L31" s="308"/>
      <c r="M31" s="299">
        <f>SUM(M27:M30)</f>
        <v>0</v>
      </c>
      <c r="N31" s="134"/>
      <c r="S31" s="357" t="s">
        <v>4</v>
      </c>
      <c r="T31" s="356"/>
      <c r="U31" s="358"/>
    </row>
    <row r="32" spans="1:21">
      <c r="R32" s="359"/>
      <c r="S32" s="360"/>
      <c r="T32" s="361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2"/>
  <sheetViews>
    <sheetView showZeros="0" topLeftCell="A4" workbookViewId="0">
      <selection activeCell="F18" sqref="F18"/>
    </sheetView>
  </sheetViews>
  <sheetFormatPr defaultColWidth="8.85546875" defaultRowHeight="16.5" customHeight="1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24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152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6.5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6.5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 ht="16.5" customHeight="1">
      <c r="A8" s="395" t="s">
        <v>26</v>
      </c>
      <c r="B8" s="394" t="s">
        <v>7</v>
      </c>
      <c r="C8" s="394" t="s">
        <v>8</v>
      </c>
      <c r="D8" s="394" t="s">
        <v>18</v>
      </c>
      <c r="E8" s="395" t="s">
        <v>2</v>
      </c>
      <c r="F8" s="394" t="s">
        <v>7</v>
      </c>
      <c r="G8" s="394" t="s">
        <v>8</v>
      </c>
      <c r="H8" s="394" t="s">
        <v>18</v>
      </c>
      <c r="I8" s="395" t="s">
        <v>2</v>
      </c>
      <c r="J8" s="394" t="s">
        <v>7</v>
      </c>
      <c r="K8" s="394" t="s">
        <v>8</v>
      </c>
      <c r="L8" s="394" t="s">
        <v>18</v>
      </c>
      <c r="M8" s="395" t="s">
        <v>2</v>
      </c>
      <c r="N8" s="394" t="s">
        <v>7</v>
      </c>
      <c r="O8" s="394" t="s">
        <v>8</v>
      </c>
      <c r="P8" s="394" t="s">
        <v>18</v>
      </c>
      <c r="Q8" s="395" t="s">
        <v>2</v>
      </c>
      <c r="R8" s="394" t="s">
        <v>7</v>
      </c>
      <c r="S8" s="394" t="s">
        <v>8</v>
      </c>
      <c r="T8" s="394" t="s">
        <v>18</v>
      </c>
      <c r="U8" s="395" t="s">
        <v>2</v>
      </c>
    </row>
    <row r="9" spans="1:21" ht="16.5" customHeight="1">
      <c r="A9" s="396"/>
      <c r="B9" s="394"/>
      <c r="C9" s="394"/>
      <c r="D9" s="394"/>
      <c r="E9" s="396"/>
      <c r="F9" s="394"/>
      <c r="G9" s="394"/>
      <c r="H9" s="394"/>
      <c r="I9" s="396"/>
      <c r="J9" s="394"/>
      <c r="K9" s="394"/>
      <c r="L9" s="394"/>
      <c r="M9" s="396"/>
      <c r="N9" s="394"/>
      <c r="O9" s="394"/>
      <c r="P9" s="394"/>
      <c r="Q9" s="396"/>
      <c r="R9" s="394"/>
      <c r="S9" s="394"/>
      <c r="T9" s="394"/>
      <c r="U9" s="396"/>
    </row>
    <row r="10" spans="1:21" ht="21.75" customHeight="1">
      <c r="A10" s="125" t="s">
        <v>27</v>
      </c>
      <c r="B10" s="126" t="s">
        <v>175</v>
      </c>
      <c r="C10" s="151">
        <v>81419</v>
      </c>
      <c r="D10" s="125" t="s">
        <v>163</v>
      </c>
      <c r="E10" s="106">
        <v>5</v>
      </c>
      <c r="F10" s="126" t="s">
        <v>173</v>
      </c>
      <c r="G10" s="151">
        <v>85609</v>
      </c>
      <c r="H10" s="125" t="s">
        <v>163</v>
      </c>
      <c r="I10" s="106">
        <v>5</v>
      </c>
      <c r="J10" s="126" t="s">
        <v>173</v>
      </c>
      <c r="K10" s="151">
        <v>105237</v>
      </c>
      <c r="L10" s="125" t="s">
        <v>163</v>
      </c>
      <c r="M10" s="106">
        <v>5</v>
      </c>
      <c r="N10" s="104"/>
      <c r="O10" s="151"/>
      <c r="P10" s="105"/>
      <c r="Q10" s="106"/>
      <c r="R10" s="126" t="s">
        <v>175</v>
      </c>
      <c r="S10" s="151">
        <v>93766</v>
      </c>
      <c r="T10" s="125" t="s">
        <v>163</v>
      </c>
      <c r="U10" s="106">
        <v>5</v>
      </c>
    </row>
    <row r="11" spans="1:21" ht="21.75" customHeight="1">
      <c r="A11" s="125" t="s">
        <v>27</v>
      </c>
      <c r="B11" s="126" t="s">
        <v>283</v>
      </c>
      <c r="C11" s="151">
        <v>92143</v>
      </c>
      <c r="D11" s="125" t="s">
        <v>163</v>
      </c>
      <c r="E11" s="106">
        <v>3</v>
      </c>
      <c r="F11" s="126"/>
      <c r="G11" s="151"/>
      <c r="H11" s="125"/>
      <c r="I11" s="106"/>
      <c r="J11" s="126" t="s">
        <v>222</v>
      </c>
      <c r="K11" s="151">
        <v>101171</v>
      </c>
      <c r="L11" s="125" t="s">
        <v>163</v>
      </c>
      <c r="M11" s="106">
        <v>5</v>
      </c>
      <c r="N11" s="104"/>
      <c r="O11" s="151"/>
      <c r="P11" s="105"/>
      <c r="Q11" s="106"/>
      <c r="R11" s="126"/>
      <c r="S11" s="151"/>
      <c r="T11" s="125"/>
      <c r="U11" s="106"/>
    </row>
    <row r="12" spans="1:21" ht="21.75" customHeight="1">
      <c r="A12" s="125" t="s">
        <v>27</v>
      </c>
      <c r="B12" s="126"/>
      <c r="C12" s="151"/>
      <c r="D12" s="125"/>
      <c r="E12" s="106"/>
      <c r="F12" s="126"/>
      <c r="G12" s="151"/>
      <c r="H12" s="125"/>
      <c r="I12" s="106"/>
      <c r="J12" s="126" t="s">
        <v>303</v>
      </c>
      <c r="K12" s="151">
        <v>101667</v>
      </c>
      <c r="L12" s="125" t="s">
        <v>163</v>
      </c>
      <c r="M12" s="106">
        <v>5</v>
      </c>
      <c r="N12" s="104"/>
      <c r="O12" s="151"/>
      <c r="P12" s="105"/>
      <c r="Q12" s="106"/>
      <c r="R12" s="126"/>
      <c r="S12" s="151"/>
      <c r="T12" s="125"/>
      <c r="U12" s="106"/>
    </row>
    <row r="13" spans="1:21" ht="21.75" customHeight="1">
      <c r="A13" s="125" t="s">
        <v>27</v>
      </c>
      <c r="B13" s="126"/>
      <c r="C13" s="151"/>
      <c r="D13" s="125"/>
      <c r="E13" s="106"/>
      <c r="F13" s="126"/>
      <c r="G13" s="151"/>
      <c r="H13" s="125"/>
      <c r="I13" s="106"/>
      <c r="J13" s="126"/>
      <c r="K13" s="151"/>
      <c r="L13" s="125"/>
      <c r="M13" s="106"/>
      <c r="N13" s="104"/>
      <c r="O13" s="151"/>
      <c r="P13" s="105"/>
      <c r="Q13" s="106"/>
      <c r="R13" s="126"/>
      <c r="S13" s="151"/>
      <c r="T13" s="125"/>
      <c r="U13" s="106"/>
    </row>
    <row r="14" spans="1:21" ht="21.75" customHeight="1">
      <c r="A14" s="125" t="s">
        <v>27</v>
      </c>
      <c r="B14" s="126"/>
      <c r="C14" s="151"/>
      <c r="D14" s="125"/>
      <c r="E14" s="106"/>
      <c r="F14" s="126"/>
      <c r="G14" s="151"/>
      <c r="H14" s="125"/>
      <c r="I14" s="106"/>
      <c r="J14" s="126"/>
      <c r="K14" s="151"/>
      <c r="L14" s="125"/>
      <c r="M14" s="106"/>
      <c r="N14" s="104"/>
      <c r="O14" s="151"/>
      <c r="P14" s="105"/>
      <c r="Q14" s="106"/>
      <c r="R14" s="126"/>
      <c r="S14" s="151"/>
      <c r="T14" s="125"/>
      <c r="U14" s="106"/>
    </row>
    <row r="15" spans="1:21" ht="21.75" customHeight="1">
      <c r="A15" s="125" t="s">
        <v>77</v>
      </c>
      <c r="B15" s="235"/>
      <c r="C15" s="109"/>
      <c r="D15" s="232">
        <f>COUNTA(D10:D14)</f>
        <v>2</v>
      </c>
      <c r="E15" s="106">
        <f>SUM(E10:E14)</f>
        <v>8</v>
      </c>
      <c r="F15" s="231"/>
      <c r="G15" s="109">
        <f>400*(COUNTA(G10:G14))</f>
        <v>400</v>
      </c>
      <c r="H15" s="232">
        <f>COUNTA(H10:H14)</f>
        <v>1</v>
      </c>
      <c r="I15" s="106">
        <f>SUM(I10:I14)</f>
        <v>5</v>
      </c>
      <c r="J15" s="228"/>
      <c r="K15" s="109">
        <f>400*(COUNTA(K10:K14))</f>
        <v>1200</v>
      </c>
      <c r="L15" s="262">
        <f>COUNTA(L10:L14)</f>
        <v>3</v>
      </c>
      <c r="M15" s="106">
        <f>SUM(M10:M14)</f>
        <v>15</v>
      </c>
      <c r="N15" s="228"/>
      <c r="O15" s="109">
        <f>400*(COUNTA(O10:O14))</f>
        <v>0</v>
      </c>
      <c r="P15" s="196">
        <f>COUNTA(P10:P14)</f>
        <v>0</v>
      </c>
      <c r="Q15" s="266">
        <f>SUM(Q10:Q14)</f>
        <v>0</v>
      </c>
      <c r="R15" s="231"/>
      <c r="S15" s="109">
        <f>400*(COUNTA(S10:S14))</f>
        <v>400</v>
      </c>
      <c r="T15" s="232">
        <f>COUNTA(T10:T14)</f>
        <v>1</v>
      </c>
      <c r="U15" s="106">
        <f>SUM(U10:U14)</f>
        <v>5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226" t="s">
        <v>28</v>
      </c>
      <c r="B17" s="126"/>
      <c r="C17" s="151"/>
      <c r="D17" s="125"/>
      <c r="E17" s="106"/>
      <c r="F17" s="126" t="s">
        <v>301</v>
      </c>
      <c r="G17" s="151">
        <v>171897</v>
      </c>
      <c r="H17" s="125" t="s">
        <v>163</v>
      </c>
      <c r="I17" s="106">
        <v>10</v>
      </c>
      <c r="J17" s="126"/>
      <c r="K17" s="151"/>
      <c r="L17" s="125"/>
      <c r="M17" s="106"/>
      <c r="N17" s="126"/>
      <c r="O17" s="151"/>
      <c r="P17" s="226"/>
      <c r="Q17" s="106"/>
      <c r="R17" s="126"/>
      <c r="S17" s="151"/>
      <c r="T17" s="226"/>
      <c r="U17" s="106"/>
    </row>
    <row r="18" spans="1:21" ht="21.75" customHeight="1">
      <c r="A18" s="226" t="s">
        <v>28</v>
      </c>
      <c r="B18" s="126"/>
      <c r="C18" s="151"/>
      <c r="D18" s="125"/>
      <c r="E18" s="106"/>
      <c r="F18" s="126"/>
      <c r="G18" s="151"/>
      <c r="H18" s="125"/>
      <c r="I18" s="106"/>
      <c r="J18" s="126"/>
      <c r="K18" s="151"/>
      <c r="L18" s="125"/>
      <c r="M18" s="106"/>
      <c r="N18" s="126"/>
      <c r="O18" s="151"/>
      <c r="P18" s="125"/>
      <c r="Q18" s="106"/>
      <c r="R18" s="126"/>
      <c r="S18" s="151"/>
      <c r="T18" s="125"/>
      <c r="U18" s="106"/>
    </row>
    <row r="19" spans="1:21" ht="21.75" customHeight="1">
      <c r="A19" s="226" t="s">
        <v>28</v>
      </c>
      <c r="B19" s="126"/>
      <c r="C19" s="151"/>
      <c r="D19" s="125"/>
      <c r="E19" s="106"/>
      <c r="F19" s="126"/>
      <c r="G19" s="151"/>
      <c r="H19" s="125"/>
      <c r="I19" s="106"/>
      <c r="J19" s="126"/>
      <c r="K19" s="151"/>
      <c r="L19" s="125"/>
      <c r="M19" s="106"/>
      <c r="N19" s="126"/>
      <c r="O19" s="151"/>
      <c r="P19" s="125"/>
      <c r="Q19" s="106"/>
      <c r="R19" s="126"/>
      <c r="S19" s="151"/>
      <c r="T19" s="125"/>
      <c r="U19" s="106"/>
    </row>
    <row r="20" spans="1:21" ht="21.75" customHeight="1">
      <c r="A20" s="226" t="s">
        <v>28</v>
      </c>
      <c r="B20" s="126"/>
      <c r="C20" s="151"/>
      <c r="D20" s="125"/>
      <c r="E20" s="106"/>
      <c r="F20" s="126"/>
      <c r="G20" s="151"/>
      <c r="H20" s="125"/>
      <c r="I20" s="106"/>
      <c r="J20" s="126"/>
      <c r="K20" s="151"/>
      <c r="L20" s="125"/>
      <c r="M20" s="106"/>
      <c r="N20" s="126"/>
      <c r="O20" s="151"/>
      <c r="P20" s="125"/>
      <c r="Q20" s="106"/>
      <c r="R20" s="126"/>
      <c r="S20" s="151"/>
      <c r="T20" s="125"/>
      <c r="U20" s="106"/>
    </row>
    <row r="21" spans="1:21" ht="21.75" customHeight="1">
      <c r="A21" s="226" t="s">
        <v>28</v>
      </c>
      <c r="B21" s="126"/>
      <c r="C21" s="151"/>
      <c r="D21" s="125"/>
      <c r="E21" s="106"/>
      <c r="F21" s="126"/>
      <c r="G21" s="151"/>
      <c r="H21" s="125"/>
      <c r="I21" s="106"/>
      <c r="J21" s="126"/>
      <c r="K21" s="151"/>
      <c r="L21" s="125"/>
      <c r="M21" s="106"/>
      <c r="N21" s="126"/>
      <c r="O21" s="151"/>
      <c r="P21" s="125"/>
      <c r="Q21" s="106"/>
      <c r="R21" s="126"/>
      <c r="S21" s="151"/>
      <c r="T21" s="125"/>
      <c r="U21" s="106"/>
    </row>
    <row r="22" spans="1:21" ht="21.75" customHeight="1">
      <c r="A22" s="125" t="s">
        <v>77</v>
      </c>
      <c r="B22" s="227"/>
      <c r="C22" s="109">
        <f>800*(COUNTA(C17:C21))</f>
        <v>0</v>
      </c>
      <c r="D22" s="229">
        <f>COUNTA(D17:D21)</f>
        <v>0</v>
      </c>
      <c r="E22" s="229">
        <f>SUM(E17:E21)</f>
        <v>0</v>
      </c>
      <c r="F22" s="227"/>
      <c r="G22" s="109">
        <f>800*(COUNTA(G17:G21))</f>
        <v>800</v>
      </c>
      <c r="H22" s="229">
        <f>COUNTA(H17:H21)</f>
        <v>1</v>
      </c>
      <c r="I22" s="229">
        <f>SUM(I17:I21)</f>
        <v>10</v>
      </c>
      <c r="J22" s="106">
        <f>800*(COUNTA(J17:J21))</f>
        <v>0</v>
      </c>
      <c r="K22" s="109">
        <f>800*(COUNTA(K17:K21))</f>
        <v>0</v>
      </c>
      <c r="L22" s="229">
        <f>COUNTA(L17:L21)</f>
        <v>0</v>
      </c>
      <c r="M22" s="227">
        <f>SUM(M17:M21)</f>
        <v>0</v>
      </c>
      <c r="N22" s="227"/>
      <c r="O22" s="109">
        <f>800*(COUNTA(O17:O21))</f>
        <v>0</v>
      </c>
      <c r="P22" s="229">
        <f>COUNTA(P17:P21)</f>
        <v>0</v>
      </c>
      <c r="Q22" s="229">
        <f>SUM(Q17:Q21)</f>
        <v>0</v>
      </c>
      <c r="R22" s="227"/>
      <c r="S22" s="109">
        <f>800*(COUNTA(S17:S21))</f>
        <v>0</v>
      </c>
      <c r="T22" s="229">
        <f>COUNTA(T17:T21)</f>
        <v>0</v>
      </c>
      <c r="U22" s="229">
        <f>SUM(U17:U21)</f>
        <v>0</v>
      </c>
    </row>
    <row r="23" spans="1:21" ht="16.5" customHeight="1">
      <c r="A23" s="116"/>
    </row>
    <row r="24" spans="1:21" ht="16.5" customHeight="1">
      <c r="R24" s="367" t="s">
        <v>4</v>
      </c>
      <c r="S24" s="367"/>
      <c r="T24" s="358"/>
    </row>
    <row r="25" spans="1:21" ht="21.75" customHeight="1">
      <c r="A25" s="245" t="s">
        <v>4</v>
      </c>
      <c r="B25" s="397" t="s">
        <v>14</v>
      </c>
      <c r="C25" s="365"/>
      <c r="D25" s="365"/>
      <c r="E25" s="398"/>
      <c r="F25" s="397" t="s">
        <v>15</v>
      </c>
      <c r="G25" s="365"/>
      <c r="H25" s="365"/>
      <c r="I25" s="398"/>
      <c r="J25" s="397" t="s">
        <v>23</v>
      </c>
      <c r="K25" s="365"/>
      <c r="L25" s="365"/>
      <c r="M25" s="398"/>
      <c r="N25" s="246"/>
      <c r="O25" s="371" t="s">
        <v>29</v>
      </c>
      <c r="P25" s="371"/>
      <c r="Q25" s="371"/>
      <c r="R25" s="131">
        <f>SUM(E15+I15+M15+Q15+U15+E22+I22+M22+Q22+U22+E31+I31+M31)</f>
        <v>83</v>
      </c>
      <c r="S25" s="120"/>
      <c r="T25" s="131" t="s">
        <v>4</v>
      </c>
    </row>
    <row r="26" spans="1:21" ht="21.75" customHeight="1">
      <c r="A26" s="226" t="s">
        <v>26</v>
      </c>
      <c r="B26" s="125" t="s">
        <v>7</v>
      </c>
      <c r="C26" s="125" t="s">
        <v>30</v>
      </c>
      <c r="D26" s="125" t="s">
        <v>18</v>
      </c>
      <c r="E26" s="125" t="s">
        <v>2</v>
      </c>
      <c r="F26" s="125" t="s">
        <v>7</v>
      </c>
      <c r="G26" s="125" t="s">
        <v>30</v>
      </c>
      <c r="H26" s="125" t="s">
        <v>18</v>
      </c>
      <c r="I26" s="125" t="s">
        <v>2</v>
      </c>
      <c r="J26" s="125" t="s">
        <v>7</v>
      </c>
      <c r="K26" s="125" t="s">
        <v>30</v>
      </c>
      <c r="L26" s="125" t="s">
        <v>18</v>
      </c>
      <c r="M26" s="247" t="s">
        <v>2</v>
      </c>
      <c r="N26" s="246"/>
      <c r="O26" s="371" t="s">
        <v>31</v>
      </c>
      <c r="P26" s="371"/>
      <c r="Q26" s="371"/>
      <c r="R26" s="123">
        <f>SUM((C15+G15+K15+O15+S15+C22+G22+K22+O22+S22+C31+G31+K31)/1000)</f>
        <v>4.3</v>
      </c>
      <c r="S26" s="120"/>
      <c r="T26" s="243" t="s">
        <v>4</v>
      </c>
    </row>
    <row r="27" spans="1:21" ht="21.75" customHeight="1">
      <c r="A27" s="125" t="s">
        <v>32</v>
      </c>
      <c r="B27" s="104" t="s">
        <v>306</v>
      </c>
      <c r="C27" s="151">
        <v>312269</v>
      </c>
      <c r="D27" s="125" t="s">
        <v>163</v>
      </c>
      <c r="E27" s="106">
        <v>40</v>
      </c>
      <c r="F27" s="104"/>
      <c r="G27" s="151"/>
      <c r="H27" s="213"/>
      <c r="I27" s="106"/>
      <c r="J27" s="104"/>
      <c r="K27" s="151"/>
      <c r="L27" s="104"/>
      <c r="M27" s="106"/>
      <c r="N27" s="127"/>
      <c r="O27" s="371"/>
      <c r="P27" s="371"/>
      <c r="Q27" s="371"/>
      <c r="R27" s="120" t="s">
        <v>3</v>
      </c>
      <c r="S27" s="120"/>
      <c r="T27" s="248"/>
    </row>
    <row r="28" spans="1:21" ht="21.75" customHeight="1">
      <c r="A28" s="125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6"/>
      <c r="S28" s="356"/>
      <c r="T28" s="242"/>
    </row>
    <row r="29" spans="1:21" ht="21.75" customHeight="1">
      <c r="A29" s="125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9</v>
      </c>
      <c r="S29" s="356" t="s">
        <v>4</v>
      </c>
      <c r="T29" s="356"/>
      <c r="U29" s="356"/>
    </row>
    <row r="30" spans="1:21" ht="21.75" customHeight="1">
      <c r="A30" s="125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242"/>
      <c r="S30" s="356"/>
      <c r="T30" s="356"/>
      <c r="U30" s="358"/>
    </row>
    <row r="31" spans="1:21" ht="21.75" customHeight="1">
      <c r="A31" s="125" t="s">
        <v>77</v>
      </c>
      <c r="B31" s="126"/>
      <c r="C31" s="109">
        <f>SUM(C30+C29+C28+(IF(COUNTBLANK(C27),0,1500)))</f>
        <v>1500</v>
      </c>
      <c r="D31" s="229">
        <f>COUNTA(D27:D30)</f>
        <v>1</v>
      </c>
      <c r="E31" s="273">
        <f>SUM(E27:E30)</f>
        <v>40</v>
      </c>
      <c r="F31" s="106"/>
      <c r="G31" s="109">
        <f>SUM(G30+G29+G28+(IF(COUNTBLANK(G27),0,1500)))</f>
        <v>0</v>
      </c>
      <c r="H31" s="229">
        <f>COUNTA(H27:H30)</f>
        <v>0</v>
      </c>
      <c r="I31" s="273">
        <f>SUM(I27:I30)</f>
        <v>0</v>
      </c>
      <c r="J31" s="125"/>
      <c r="K31" s="109">
        <f>SUM(K30+K29+K28+(IF(COUNTBLANK(K27),0,1500)))</f>
        <v>0</v>
      </c>
      <c r="L31" s="229">
        <f>COUNTA(L27:L30)</f>
        <v>0</v>
      </c>
      <c r="M31" s="273">
        <f>SUM(M27:M30)</f>
        <v>0</v>
      </c>
      <c r="N31" s="134"/>
      <c r="S31" s="356" t="s">
        <v>35</v>
      </c>
      <c r="T31" s="356"/>
      <c r="U31" s="358"/>
    </row>
    <row r="32" spans="1:21" ht="21.75" customHeight="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32"/>
  <sheetViews>
    <sheetView showZeros="0" topLeftCell="A10" workbookViewId="0">
      <selection activeCell="U15" sqref="U15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241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126"/>
      <c r="C10" s="151"/>
      <c r="D10" s="125"/>
      <c r="E10" s="106"/>
      <c r="F10" s="126"/>
      <c r="G10" s="151"/>
      <c r="H10" s="125"/>
      <c r="I10" s="106"/>
      <c r="J10" s="126"/>
      <c r="K10" s="151"/>
      <c r="L10" s="125"/>
      <c r="M10" s="106"/>
      <c r="N10" s="126"/>
      <c r="O10" s="151"/>
      <c r="P10" s="125"/>
      <c r="Q10" s="106"/>
      <c r="R10" s="255" t="s">
        <v>232</v>
      </c>
      <c r="S10" s="256">
        <v>63890</v>
      </c>
      <c r="T10" s="257" t="s">
        <v>163</v>
      </c>
      <c r="U10" s="258">
        <v>5</v>
      </c>
    </row>
    <row r="11" spans="1:21" ht="21.75" customHeight="1">
      <c r="A11" s="103" t="s">
        <v>27</v>
      </c>
      <c r="B11" s="126"/>
      <c r="C11" s="151"/>
      <c r="D11" s="125"/>
      <c r="E11" s="106"/>
      <c r="F11" s="126"/>
      <c r="G11" s="151"/>
      <c r="H11" s="125"/>
      <c r="I11" s="106"/>
      <c r="J11" s="126"/>
      <c r="K11" s="151"/>
      <c r="L11" s="125"/>
      <c r="M11" s="106"/>
      <c r="N11" s="126"/>
      <c r="O11" s="151"/>
      <c r="P11" s="125"/>
      <c r="Q11" s="106"/>
      <c r="R11" s="126"/>
      <c r="S11" s="151"/>
      <c r="T11" s="125"/>
      <c r="U11" s="106"/>
    </row>
    <row r="12" spans="1:21" ht="21.75" customHeight="1">
      <c r="A12" s="103" t="s">
        <v>27</v>
      </c>
      <c r="B12" s="126"/>
      <c r="C12" s="151"/>
      <c r="D12" s="125"/>
      <c r="E12" s="106"/>
      <c r="F12" s="126"/>
      <c r="G12" s="151"/>
      <c r="H12" s="125"/>
      <c r="I12" s="106"/>
      <c r="J12" s="126"/>
      <c r="K12" s="151"/>
      <c r="L12" s="125"/>
      <c r="M12" s="106"/>
      <c r="N12" s="126"/>
      <c r="O12" s="151"/>
      <c r="P12" s="125"/>
      <c r="Q12" s="106"/>
      <c r="R12" s="126"/>
      <c r="S12" s="151"/>
      <c r="T12" s="125"/>
      <c r="U12" s="106"/>
    </row>
    <row r="13" spans="1:21" ht="21.75" customHeight="1">
      <c r="A13" s="103" t="s">
        <v>27</v>
      </c>
      <c r="B13" s="126"/>
      <c r="C13" s="151"/>
      <c r="D13" s="125"/>
      <c r="E13" s="106"/>
      <c r="F13" s="126"/>
      <c r="G13" s="151"/>
      <c r="H13" s="125"/>
      <c r="I13" s="106"/>
      <c r="J13" s="126"/>
      <c r="K13" s="151"/>
      <c r="L13" s="125"/>
      <c r="M13" s="106"/>
      <c r="N13" s="126"/>
      <c r="O13" s="151"/>
      <c r="P13" s="125"/>
      <c r="Q13" s="106"/>
      <c r="R13" s="126"/>
      <c r="S13" s="151"/>
      <c r="T13" s="125"/>
      <c r="U13" s="106"/>
    </row>
    <row r="14" spans="1:21" ht="21.75" customHeight="1">
      <c r="A14" s="103" t="s">
        <v>27</v>
      </c>
      <c r="B14" s="126"/>
      <c r="C14" s="151"/>
      <c r="D14" s="125"/>
      <c r="E14" s="106"/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26"/>
      <c r="S14" s="151"/>
      <c r="T14" s="125"/>
      <c r="U14" s="106"/>
    </row>
    <row r="15" spans="1:21" ht="21.75" customHeight="1">
      <c r="A15" s="107" t="s">
        <v>77</v>
      </c>
      <c r="B15" s="230"/>
      <c r="C15" s="109">
        <f>400*(COUNTA(C10:C14))</f>
        <v>0</v>
      </c>
      <c r="D15" s="232">
        <f>COUNTA(D10:D14)</f>
        <v>0</v>
      </c>
      <c r="E15" s="268">
        <f>SUM(E10:E14)</f>
        <v>0</v>
      </c>
      <c r="F15" s="231"/>
      <c r="G15" s="109">
        <f>400*(COUNTA(G10:G14))</f>
        <v>0</v>
      </c>
      <c r="H15" s="232">
        <f>COUNTA(H10:H14)</f>
        <v>0</v>
      </c>
      <c r="I15" s="268">
        <f>SUM(I10:I14)</f>
        <v>0</v>
      </c>
      <c r="J15" s="231"/>
      <c r="K15" s="109">
        <f>400*(COUNTA(K10:K14))</f>
        <v>0</v>
      </c>
      <c r="L15" s="232">
        <f>COUNTA(L10:L14)</f>
        <v>0</v>
      </c>
      <c r="M15" s="268">
        <f>SUM(M10:M14)</f>
        <v>0</v>
      </c>
      <c r="N15" s="231"/>
      <c r="O15" s="109">
        <f>400*(COUNTA(O10:O14))</f>
        <v>0</v>
      </c>
      <c r="P15" s="232">
        <f>COUNTA(P10:P14)</f>
        <v>0</v>
      </c>
      <c r="Q15" s="268">
        <f>SUM(Q10:Q14)</f>
        <v>0</v>
      </c>
      <c r="R15" s="231"/>
      <c r="S15" s="109">
        <f>400*(COUNTA(S10:S14))</f>
        <v>400</v>
      </c>
      <c r="T15" s="232">
        <f>COUNTA(T10:T14)</f>
        <v>1</v>
      </c>
      <c r="U15" s="106">
        <f>SUM(U10:U14)</f>
        <v>5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26"/>
      <c r="C17" s="151"/>
      <c r="D17" s="125"/>
      <c r="E17" s="106"/>
      <c r="F17" s="126"/>
      <c r="G17" s="151"/>
      <c r="H17" s="125"/>
      <c r="I17" s="106"/>
      <c r="J17" s="126"/>
      <c r="K17" s="151"/>
      <c r="L17" s="125"/>
      <c r="M17" s="106"/>
      <c r="N17" s="126"/>
      <c r="O17" s="151"/>
      <c r="P17" s="125"/>
      <c r="Q17" s="106"/>
      <c r="R17" s="126"/>
      <c r="S17" s="151"/>
      <c r="T17" s="125"/>
      <c r="U17" s="106"/>
    </row>
    <row r="18" spans="1:21" ht="21.75" customHeight="1">
      <c r="A18" s="113" t="s">
        <v>28</v>
      </c>
      <c r="B18" s="126"/>
      <c r="C18" s="151"/>
      <c r="D18" s="125"/>
      <c r="E18" s="106"/>
      <c r="F18" s="126"/>
      <c r="G18" s="151"/>
      <c r="H18" s="125"/>
      <c r="I18" s="106"/>
      <c r="J18" s="126"/>
      <c r="K18" s="151"/>
      <c r="L18" s="125"/>
      <c r="M18" s="106"/>
      <c r="N18" s="126"/>
      <c r="O18" s="151"/>
      <c r="P18" s="125"/>
      <c r="Q18" s="106"/>
      <c r="R18" s="126"/>
      <c r="S18" s="151"/>
      <c r="T18" s="125"/>
      <c r="U18" s="106"/>
    </row>
    <row r="19" spans="1:21" ht="21.75" customHeight="1">
      <c r="A19" s="113" t="s">
        <v>28</v>
      </c>
      <c r="B19" s="126"/>
      <c r="C19" s="151"/>
      <c r="D19" s="125"/>
      <c r="E19" s="106"/>
      <c r="F19" s="126"/>
      <c r="G19" s="151"/>
      <c r="H19" s="125"/>
      <c r="I19" s="106"/>
      <c r="J19" s="126"/>
      <c r="K19" s="151"/>
      <c r="L19" s="125"/>
      <c r="M19" s="106"/>
      <c r="N19" s="126"/>
      <c r="O19" s="151"/>
      <c r="P19" s="125"/>
      <c r="Q19" s="106"/>
      <c r="R19" s="126"/>
      <c r="S19" s="151"/>
      <c r="T19" s="125"/>
      <c r="U19" s="106"/>
    </row>
    <row r="20" spans="1:21" ht="21.75" customHeight="1">
      <c r="A20" s="113" t="s">
        <v>28</v>
      </c>
      <c r="B20" s="126"/>
      <c r="C20" s="151"/>
      <c r="D20" s="125"/>
      <c r="E20" s="106"/>
      <c r="F20" s="126"/>
      <c r="G20" s="151"/>
      <c r="H20" s="125"/>
      <c r="I20" s="106"/>
      <c r="J20" s="126"/>
      <c r="K20" s="151"/>
      <c r="L20" s="125"/>
      <c r="M20" s="106"/>
      <c r="N20" s="126"/>
      <c r="O20" s="151"/>
      <c r="P20" s="125"/>
      <c r="Q20" s="106"/>
      <c r="R20" s="126"/>
      <c r="S20" s="151"/>
      <c r="T20" s="125"/>
      <c r="U20" s="106"/>
    </row>
    <row r="21" spans="1:21" ht="21.75" customHeight="1">
      <c r="A21" s="113" t="s">
        <v>28</v>
      </c>
      <c r="B21" s="126"/>
      <c r="C21" s="151"/>
      <c r="D21" s="125"/>
      <c r="E21" s="106"/>
      <c r="F21" s="126"/>
      <c r="G21" s="151"/>
      <c r="H21" s="125"/>
      <c r="I21" s="106"/>
      <c r="J21" s="126"/>
      <c r="K21" s="151"/>
      <c r="L21" s="125"/>
      <c r="M21" s="106"/>
      <c r="N21" s="126"/>
      <c r="O21" s="151"/>
      <c r="P21" s="125"/>
      <c r="Q21" s="106"/>
      <c r="R21" s="126"/>
      <c r="S21" s="151"/>
      <c r="T21" s="125"/>
      <c r="U21" s="106"/>
    </row>
    <row r="22" spans="1:21" ht="21.75" customHeight="1">
      <c r="A22" s="107" t="s">
        <v>77</v>
      </c>
      <c r="B22" s="230"/>
      <c r="C22" s="109">
        <f>800*(COUNTA(C17:C21))</f>
        <v>0</v>
      </c>
      <c r="D22" s="234">
        <f>COUNTA(D17:D21)</f>
        <v>0</v>
      </c>
      <c r="E22" s="290">
        <f>SUM(E17:E21)</f>
        <v>0</v>
      </c>
      <c r="F22" s="233"/>
      <c r="G22" s="109">
        <f>800*(COUNTA(G17:G21))</f>
        <v>0</v>
      </c>
      <c r="H22" s="234">
        <f>COUNTA(H17:H21)</f>
        <v>0</v>
      </c>
      <c r="I22" s="290">
        <f>SUM(I17:I21)</f>
        <v>0</v>
      </c>
      <c r="J22" s="233"/>
      <c r="K22" s="109">
        <f>800*(COUNTA(K17:K21))</f>
        <v>0</v>
      </c>
      <c r="L22" s="234">
        <f>COUNTA(L17:L21)</f>
        <v>0</v>
      </c>
      <c r="M22" s="290">
        <f>SUM(M17:M21)</f>
        <v>0</v>
      </c>
      <c r="N22" s="233"/>
      <c r="O22" s="109">
        <f>800*(COUNTA(O17:O21))</f>
        <v>0</v>
      </c>
      <c r="P22" s="234">
        <f>COUNTA(P17:P21)</f>
        <v>0</v>
      </c>
      <c r="Q22" s="290">
        <f>SUM(Q17:Q21)</f>
        <v>0</v>
      </c>
      <c r="R22" s="233"/>
      <c r="S22" s="109">
        <f>800*(COUNTA(S17:S21))</f>
        <v>0</v>
      </c>
      <c r="T22" s="234">
        <f>COUNTA(T17:T21)</f>
        <v>0</v>
      </c>
      <c r="U22" s="237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5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0.4</v>
      </c>
      <c r="S26" s="124"/>
      <c r="T26" s="123" t="s">
        <v>4</v>
      </c>
    </row>
    <row r="27" spans="1:21" ht="21.75" customHeight="1">
      <c r="A27" s="103" t="s">
        <v>32</v>
      </c>
      <c r="B27" s="104"/>
      <c r="C27" s="151"/>
      <c r="D27" s="155"/>
      <c r="E27" s="106"/>
      <c r="F27" s="104"/>
      <c r="G27" s="151"/>
      <c r="H27" s="213"/>
      <c r="I27" s="106"/>
      <c r="J27" s="104"/>
      <c r="K27" s="151"/>
      <c r="L27" s="104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1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126"/>
      <c r="C31" s="109">
        <f>SUM(C30+C29+C28+(IF(COUNTBLANK(C27),0,1500)))</f>
        <v>0</v>
      </c>
      <c r="D31" s="234">
        <f>COUNTA(D27:D30)</f>
        <v>0</v>
      </c>
      <c r="E31" s="273">
        <f>SUM(E27:E30)</f>
        <v>0</v>
      </c>
      <c r="F31" s="106"/>
      <c r="G31" s="109">
        <f>SUM(G30+G29+G28+(IF(COUNTBLANK(G27),0,1500)))</f>
        <v>0</v>
      </c>
      <c r="H31" s="234">
        <f>COUNTA(H27:H30)</f>
        <v>0</v>
      </c>
      <c r="I31" s="273">
        <f>SUM(I27:I30)</f>
        <v>0</v>
      </c>
      <c r="J31" s="125"/>
      <c r="K31" s="109">
        <f>SUM(K30+K29+K28+(IF(COUNTBLANK(K27),0,1500)))</f>
        <v>0</v>
      </c>
      <c r="L31" s="234">
        <f>COUNTA(L27:L30)</f>
        <v>0</v>
      </c>
      <c r="M31" s="273">
        <f>SUM(M27:M30)</f>
        <v>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32"/>
  <sheetViews>
    <sheetView showZeros="0" topLeftCell="A13" workbookViewId="0">
      <selection activeCell="W24" sqref="W24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123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126"/>
      <c r="C10" s="151"/>
      <c r="D10" s="125"/>
      <c r="E10" s="106"/>
      <c r="F10" s="126" t="s">
        <v>343</v>
      </c>
      <c r="G10" s="151">
        <v>74636</v>
      </c>
      <c r="H10" s="125" t="s">
        <v>178</v>
      </c>
      <c r="I10" s="106">
        <v>5</v>
      </c>
      <c r="J10" s="126"/>
      <c r="K10" s="151"/>
      <c r="L10" s="125"/>
      <c r="M10" s="106"/>
      <c r="N10" s="126"/>
      <c r="O10" s="151"/>
      <c r="P10" s="125"/>
      <c r="Q10" s="106"/>
      <c r="R10" s="126"/>
      <c r="S10" s="151"/>
      <c r="T10" s="125"/>
      <c r="U10" s="106"/>
    </row>
    <row r="11" spans="1:21" ht="21.75" customHeight="1">
      <c r="A11" s="103" t="s">
        <v>27</v>
      </c>
      <c r="B11" s="126"/>
      <c r="C11" s="151"/>
      <c r="D11" s="125"/>
      <c r="E11" s="106"/>
      <c r="F11" s="126"/>
      <c r="G11" s="151"/>
      <c r="H11" s="125"/>
      <c r="I11" s="106"/>
      <c r="J11" s="126"/>
      <c r="K11" s="151"/>
      <c r="L11" s="125"/>
      <c r="M11" s="106"/>
      <c r="N11" s="126"/>
      <c r="O11" s="151"/>
      <c r="P11" s="125"/>
      <c r="Q11" s="106"/>
      <c r="R11" s="126"/>
      <c r="S11" s="151"/>
      <c r="T11" s="125"/>
      <c r="U11" s="106"/>
    </row>
    <row r="12" spans="1:21" ht="21.75" customHeight="1">
      <c r="A12" s="103" t="s">
        <v>27</v>
      </c>
      <c r="B12" s="126"/>
      <c r="C12" s="151"/>
      <c r="D12" s="125"/>
      <c r="E12" s="106"/>
      <c r="F12" s="126"/>
      <c r="G12" s="151"/>
      <c r="H12" s="125"/>
      <c r="I12" s="106"/>
      <c r="J12" s="126"/>
      <c r="K12" s="151"/>
      <c r="L12" s="125"/>
      <c r="M12" s="106"/>
      <c r="N12" s="126"/>
      <c r="O12" s="151"/>
      <c r="P12" s="125"/>
      <c r="Q12" s="106"/>
      <c r="R12" s="126"/>
      <c r="S12" s="151"/>
      <c r="T12" s="125"/>
      <c r="U12" s="106"/>
    </row>
    <row r="13" spans="1:21" ht="21.75" customHeight="1">
      <c r="A13" s="103" t="s">
        <v>27</v>
      </c>
      <c r="B13" s="126"/>
      <c r="C13" s="151"/>
      <c r="D13" s="125"/>
      <c r="E13" s="106"/>
      <c r="F13" s="126"/>
      <c r="G13" s="151"/>
      <c r="H13" s="125"/>
      <c r="I13" s="106"/>
      <c r="J13" s="126"/>
      <c r="K13" s="151"/>
      <c r="L13" s="125"/>
      <c r="M13" s="106"/>
      <c r="N13" s="126"/>
      <c r="O13" s="151"/>
      <c r="P13" s="125"/>
      <c r="Q13" s="106"/>
      <c r="R13" s="126"/>
      <c r="S13" s="151"/>
      <c r="T13" s="125"/>
      <c r="U13" s="106"/>
    </row>
    <row r="14" spans="1:21" ht="21.75" customHeight="1">
      <c r="A14" s="103" t="s">
        <v>27</v>
      </c>
      <c r="B14" s="126"/>
      <c r="C14" s="151"/>
      <c r="D14" s="125"/>
      <c r="E14" s="106"/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26"/>
      <c r="S14" s="151"/>
      <c r="T14" s="125"/>
      <c r="U14" s="106"/>
    </row>
    <row r="15" spans="1:21" ht="21.75" customHeight="1">
      <c r="A15" s="107" t="s">
        <v>77</v>
      </c>
      <c r="B15" s="230"/>
      <c r="C15" s="109">
        <f>400*(COUNTA(C10:C14))</f>
        <v>0</v>
      </c>
      <c r="D15" s="232">
        <f>COUNTA(D10:D14)</f>
        <v>0</v>
      </c>
      <c r="E15" s="268"/>
      <c r="F15" s="231"/>
      <c r="G15" s="109">
        <f>400*(COUNTA(G10:G14))</f>
        <v>400</v>
      </c>
      <c r="H15" s="232">
        <f>COUNTA(H10:H14)</f>
        <v>1</v>
      </c>
      <c r="I15" s="106">
        <f>SUM(I10:I14)</f>
        <v>5</v>
      </c>
      <c r="J15" s="231"/>
      <c r="K15" s="109">
        <f>400*(COUNTA(K10:K14))</f>
        <v>0</v>
      </c>
      <c r="L15" s="232">
        <f>COUNTA(L10:L14)</f>
        <v>0</v>
      </c>
      <c r="M15" s="268">
        <f>SUM(M10:M14)</f>
        <v>0</v>
      </c>
      <c r="N15" s="231"/>
      <c r="O15" s="109">
        <f>400*(COUNTA(O10:O14))</f>
        <v>0</v>
      </c>
      <c r="P15" s="232">
        <f>COUNTA(P10:P14)</f>
        <v>0</v>
      </c>
      <c r="Q15" s="268">
        <f>SUM(Q10:Q14)</f>
        <v>0</v>
      </c>
      <c r="R15" s="231"/>
      <c r="S15" s="109">
        <f>400*(COUNTA(S10:S14))</f>
        <v>0</v>
      </c>
      <c r="T15" s="232">
        <f>COUNTA(T10:T14)</f>
        <v>0</v>
      </c>
      <c r="U15" s="272">
        <f>SUM(U10:U14)</f>
        <v>0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239" t="s">
        <v>28</v>
      </c>
      <c r="B17" s="126"/>
      <c r="C17" s="151"/>
      <c r="D17" s="125"/>
      <c r="E17" s="106"/>
      <c r="F17" s="126" t="s">
        <v>159</v>
      </c>
      <c r="G17" s="151">
        <v>151606</v>
      </c>
      <c r="H17" s="125" t="s">
        <v>163</v>
      </c>
      <c r="I17" s="106">
        <v>10</v>
      </c>
      <c r="J17" s="126"/>
      <c r="K17" s="151"/>
      <c r="L17" s="125"/>
      <c r="M17" s="106"/>
      <c r="N17" s="126"/>
      <c r="O17" s="151"/>
      <c r="P17" s="226"/>
      <c r="Q17" s="106"/>
      <c r="R17" s="126"/>
      <c r="S17" s="151"/>
      <c r="T17" s="226"/>
      <c r="U17" s="106"/>
    </row>
    <row r="18" spans="1:21" ht="21.75" customHeight="1">
      <c r="A18" s="239" t="s">
        <v>28</v>
      </c>
      <c r="B18" s="126"/>
      <c r="C18" s="151"/>
      <c r="D18" s="125"/>
      <c r="E18" s="106"/>
      <c r="F18" s="126"/>
      <c r="G18" s="151"/>
      <c r="H18" s="125"/>
      <c r="I18" s="106"/>
      <c r="J18" s="126"/>
      <c r="K18" s="151"/>
      <c r="L18" s="125"/>
      <c r="M18" s="106"/>
      <c r="N18" s="126"/>
      <c r="O18" s="151"/>
      <c r="P18" s="125"/>
      <c r="Q18" s="106"/>
      <c r="R18" s="126"/>
      <c r="S18" s="151"/>
      <c r="T18" s="125"/>
      <c r="U18" s="106"/>
    </row>
    <row r="19" spans="1:21" ht="21.75" customHeight="1">
      <c r="A19" s="239" t="s">
        <v>28</v>
      </c>
      <c r="B19" s="126"/>
      <c r="C19" s="151"/>
      <c r="D19" s="125"/>
      <c r="E19" s="106"/>
      <c r="F19" s="126"/>
      <c r="G19" s="151"/>
      <c r="H19" s="125"/>
      <c r="I19" s="106"/>
      <c r="J19" s="126"/>
      <c r="K19" s="151"/>
      <c r="L19" s="125"/>
      <c r="M19" s="106"/>
      <c r="N19" s="126"/>
      <c r="O19" s="151"/>
      <c r="P19" s="125"/>
      <c r="Q19" s="106"/>
      <c r="R19" s="126"/>
      <c r="S19" s="151"/>
      <c r="T19" s="125"/>
      <c r="U19" s="106"/>
    </row>
    <row r="20" spans="1:21" ht="21.75" customHeight="1">
      <c r="A20" s="239" t="s">
        <v>28</v>
      </c>
      <c r="B20" s="126"/>
      <c r="C20" s="151"/>
      <c r="D20" s="125"/>
      <c r="E20" s="106"/>
      <c r="F20" s="126"/>
      <c r="G20" s="151"/>
      <c r="H20" s="125"/>
      <c r="I20" s="106"/>
      <c r="J20" s="126"/>
      <c r="K20" s="151"/>
      <c r="L20" s="125"/>
      <c r="M20" s="106"/>
      <c r="N20" s="126"/>
      <c r="O20" s="151"/>
      <c r="P20" s="125"/>
      <c r="Q20" s="106"/>
      <c r="R20" s="126"/>
      <c r="S20" s="151"/>
      <c r="T20" s="125"/>
      <c r="U20" s="106"/>
    </row>
    <row r="21" spans="1:21" ht="21.75" customHeight="1">
      <c r="A21" s="239" t="s">
        <v>28</v>
      </c>
      <c r="B21" s="126"/>
      <c r="C21" s="151"/>
      <c r="D21" s="125"/>
      <c r="E21" s="106"/>
      <c r="F21" s="126"/>
      <c r="G21" s="151"/>
      <c r="H21" s="125"/>
      <c r="I21" s="106"/>
      <c r="J21" s="126"/>
      <c r="K21" s="151"/>
      <c r="L21" s="125"/>
      <c r="M21" s="106"/>
      <c r="N21" s="126"/>
      <c r="O21" s="151"/>
      <c r="P21" s="125"/>
      <c r="Q21" s="106"/>
      <c r="R21" s="126"/>
      <c r="S21" s="151"/>
      <c r="T21" s="125"/>
      <c r="U21" s="106"/>
    </row>
    <row r="22" spans="1:21" ht="21.75" customHeight="1">
      <c r="A22" s="240" t="s">
        <v>77</v>
      </c>
      <c r="B22" s="233"/>
      <c r="C22" s="109">
        <f>800*(COUNTA(C17:C21))</f>
        <v>0</v>
      </c>
      <c r="D22" s="234">
        <f>COUNTA(D17:D21)</f>
        <v>0</v>
      </c>
      <c r="E22" s="272">
        <f>SUM(E17:E21)</f>
        <v>0</v>
      </c>
      <c r="F22" s="233"/>
      <c r="G22" s="109">
        <f>800*(COUNTA(G17:G21))</f>
        <v>800</v>
      </c>
      <c r="H22" s="234">
        <f>COUNTA(H17:H21)</f>
        <v>1</v>
      </c>
      <c r="I22" s="106">
        <f>SUM(I17:I21)</f>
        <v>10</v>
      </c>
      <c r="J22" s="233"/>
      <c r="K22" s="109">
        <f>800*(COUNTA(K17:K21))</f>
        <v>0</v>
      </c>
      <c r="L22" s="234">
        <f>COUNTA(L17:L21)</f>
        <v>0</v>
      </c>
      <c r="M22" s="237">
        <f>SUM(M17:M21)</f>
        <v>0</v>
      </c>
      <c r="N22" s="233"/>
      <c r="O22" s="109">
        <f>800*(COUNTA(O17:O21))</f>
        <v>0</v>
      </c>
      <c r="P22" s="234">
        <f>COUNTA(P17:P21)</f>
        <v>0</v>
      </c>
      <c r="Q22" s="272">
        <f>SUM(Q17:Q21)</f>
        <v>0</v>
      </c>
      <c r="R22" s="233"/>
      <c r="S22" s="109">
        <f>800*(COUNTA(S17:S21))</f>
        <v>0</v>
      </c>
      <c r="T22" s="234">
        <f>COUNTA(T17:T21)</f>
        <v>0</v>
      </c>
      <c r="U22" s="272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55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2.7</v>
      </c>
      <c r="S26" s="124"/>
      <c r="T26" s="123" t="s">
        <v>4</v>
      </c>
    </row>
    <row r="27" spans="1:21" ht="21.75" customHeight="1">
      <c r="A27" s="103" t="s">
        <v>32</v>
      </c>
      <c r="B27" s="126"/>
      <c r="C27" s="151"/>
      <c r="D27" s="125"/>
      <c r="E27" s="106"/>
      <c r="F27" s="126" t="s">
        <v>343</v>
      </c>
      <c r="G27" s="151" t="s">
        <v>344</v>
      </c>
      <c r="H27" s="263" t="s">
        <v>178</v>
      </c>
      <c r="I27" s="106">
        <v>40</v>
      </c>
      <c r="J27" s="126"/>
      <c r="K27" s="151"/>
      <c r="L27" s="126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3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126"/>
      <c r="C31" s="109">
        <f>SUM(C30+C29+C28+(IF(COUNTBLANK(C27),0,1500)))</f>
        <v>0</v>
      </c>
      <c r="D31" s="234">
        <f>COUNTA(D27:D30)</f>
        <v>0</v>
      </c>
      <c r="E31" s="273">
        <f>SUM(E27:E30)</f>
        <v>0</v>
      </c>
      <c r="F31" s="106"/>
      <c r="G31" s="109">
        <f>SUM(G30+G29+G28+(IF(COUNTBLANK(G27),0,1500)))</f>
        <v>1500</v>
      </c>
      <c r="H31" s="234">
        <f>COUNTA(H27:H30)</f>
        <v>1</v>
      </c>
      <c r="I31" s="106">
        <f>SUM(I26:I30)</f>
        <v>40</v>
      </c>
      <c r="J31" s="125"/>
      <c r="K31" s="109">
        <f>SUM(K30+K29+K28+(IF(COUNTBLANK(K27),0,1500)))</f>
        <v>0</v>
      </c>
      <c r="L31" s="234">
        <f>COUNTA(L27:L30)</f>
        <v>0</v>
      </c>
      <c r="M31" s="273">
        <f>SUM(M27:M30)</f>
        <v>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32"/>
  <sheetViews>
    <sheetView showZeros="0" workbookViewId="0">
      <selection sqref="A1:E5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293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126" t="s">
        <v>295</v>
      </c>
      <c r="C10" s="327">
        <v>55433</v>
      </c>
      <c r="D10" s="125" t="s">
        <v>163</v>
      </c>
      <c r="E10" s="106">
        <v>5</v>
      </c>
      <c r="F10" s="126" t="s">
        <v>281</v>
      </c>
      <c r="G10" s="327">
        <v>71385</v>
      </c>
      <c r="H10" s="125" t="s">
        <v>163</v>
      </c>
      <c r="I10" s="106">
        <v>3</v>
      </c>
      <c r="J10" s="126"/>
      <c r="K10" s="328"/>
      <c r="L10" s="125"/>
      <c r="M10" s="106"/>
      <c r="N10" s="126"/>
      <c r="O10" s="328"/>
      <c r="P10" s="125"/>
      <c r="Q10" s="106"/>
      <c r="R10" s="126"/>
      <c r="S10" s="328"/>
      <c r="T10" s="125"/>
      <c r="U10" s="106"/>
    </row>
    <row r="11" spans="1:21" ht="21.75" customHeight="1">
      <c r="A11" s="103" t="s">
        <v>27</v>
      </c>
      <c r="B11" s="126"/>
      <c r="C11" s="327"/>
      <c r="D11" s="125"/>
      <c r="E11" s="106"/>
      <c r="F11" s="126"/>
      <c r="G11" s="327"/>
      <c r="H11" s="125"/>
      <c r="I11" s="106"/>
      <c r="J11" s="126"/>
      <c r="K11" s="328"/>
      <c r="L11" s="125"/>
      <c r="M11" s="106"/>
      <c r="N11" s="126"/>
      <c r="O11" s="328"/>
      <c r="P11" s="125"/>
      <c r="Q11" s="106"/>
      <c r="R11" s="126"/>
      <c r="S11" s="328"/>
      <c r="T11" s="125"/>
      <c r="U11" s="106"/>
    </row>
    <row r="12" spans="1:21" ht="21.75" customHeight="1">
      <c r="A12" s="103" t="s">
        <v>27</v>
      </c>
      <c r="B12" s="126"/>
      <c r="C12" s="327"/>
      <c r="D12" s="125"/>
      <c r="E12" s="106"/>
      <c r="F12" s="126"/>
      <c r="G12" s="327"/>
      <c r="H12" s="125"/>
      <c r="I12" s="106"/>
      <c r="J12" s="126"/>
      <c r="K12" s="328"/>
      <c r="L12" s="125"/>
      <c r="M12" s="106"/>
      <c r="N12" s="126"/>
      <c r="O12" s="328"/>
      <c r="P12" s="125"/>
      <c r="Q12" s="106"/>
      <c r="R12" s="126"/>
      <c r="S12" s="328"/>
      <c r="T12" s="125"/>
      <c r="U12" s="106"/>
    </row>
    <row r="13" spans="1:21" ht="21.75" customHeight="1">
      <c r="A13" s="103" t="s">
        <v>27</v>
      </c>
      <c r="B13" s="126"/>
      <c r="C13" s="327"/>
      <c r="D13" s="125"/>
      <c r="E13" s="106"/>
      <c r="F13" s="126"/>
      <c r="G13" s="327"/>
      <c r="H13" s="125"/>
      <c r="I13" s="106"/>
      <c r="J13" s="126"/>
      <c r="K13" s="328"/>
      <c r="L13" s="125"/>
      <c r="M13" s="106"/>
      <c r="N13" s="126"/>
      <c r="O13" s="328"/>
      <c r="P13" s="125"/>
      <c r="Q13" s="106"/>
      <c r="R13" s="126"/>
      <c r="S13" s="328"/>
      <c r="T13" s="125"/>
      <c r="U13" s="106"/>
    </row>
    <row r="14" spans="1:21" ht="21.75" customHeight="1">
      <c r="A14" s="103" t="s">
        <v>27</v>
      </c>
      <c r="B14" s="126"/>
      <c r="C14" s="327"/>
      <c r="D14" s="125"/>
      <c r="E14" s="106"/>
      <c r="F14" s="126"/>
      <c r="G14" s="327"/>
      <c r="H14" s="125"/>
      <c r="I14" s="106"/>
      <c r="J14" s="126"/>
      <c r="K14" s="328"/>
      <c r="L14" s="125"/>
      <c r="M14" s="106"/>
      <c r="N14" s="126"/>
      <c r="O14" s="328"/>
      <c r="P14" s="125"/>
      <c r="Q14" s="106"/>
      <c r="R14" s="126"/>
      <c r="S14" s="328"/>
      <c r="T14" s="125"/>
      <c r="U14" s="106"/>
    </row>
    <row r="15" spans="1:21" ht="21.75" customHeight="1">
      <c r="A15" s="107" t="s">
        <v>77</v>
      </c>
      <c r="B15" s="230"/>
      <c r="C15" s="109">
        <f>400*(COUNTA(C10:C14))</f>
        <v>400</v>
      </c>
      <c r="D15" s="232">
        <f>COUNTA(D10:D14)</f>
        <v>1</v>
      </c>
      <c r="E15" s="106">
        <f>SUM(E10:E14)</f>
        <v>5</v>
      </c>
      <c r="F15" s="231"/>
      <c r="G15" s="109">
        <f>400*(COUNTA(G10:G14))</f>
        <v>400</v>
      </c>
      <c r="H15" s="232">
        <f>COUNTA(H10:H14)</f>
        <v>1</v>
      </c>
      <c r="I15" s="106">
        <f>SUM(I10:I14)</f>
        <v>3</v>
      </c>
      <c r="J15" s="231"/>
      <c r="K15" s="109">
        <f>400*(COUNTA(K10:K14))</f>
        <v>0</v>
      </c>
      <c r="L15" s="232">
        <f>COUNTA(L10:L14)</f>
        <v>0</v>
      </c>
      <c r="M15" s="236"/>
      <c r="N15" s="231"/>
      <c r="O15" s="109">
        <f>400*(COUNTA(O10:O14))</f>
        <v>0</v>
      </c>
      <c r="P15" s="232">
        <f>COUNTA(P10:P14)</f>
        <v>0</v>
      </c>
      <c r="Q15" s="236">
        <f>SUM(Q10:Q14)</f>
        <v>0</v>
      </c>
      <c r="R15" s="231"/>
      <c r="S15" s="109">
        <f>400*(COUNTA(S10:S14))</f>
        <v>0</v>
      </c>
      <c r="T15" s="232">
        <f>COUNTA(T10:T14)</f>
        <v>0</v>
      </c>
      <c r="U15" s="237">
        <f>SUM(U10:U14)</f>
        <v>0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26"/>
      <c r="C17" s="327"/>
      <c r="D17" s="125"/>
      <c r="E17" s="106"/>
      <c r="F17" s="126"/>
      <c r="G17" s="327"/>
      <c r="H17" s="125"/>
      <c r="I17" s="106"/>
      <c r="J17" s="126"/>
      <c r="K17" s="327"/>
      <c r="L17" s="125"/>
      <c r="M17" s="106"/>
      <c r="N17" s="126"/>
      <c r="O17" s="327"/>
      <c r="P17" s="226"/>
      <c r="Q17" s="106"/>
      <c r="R17" s="126"/>
      <c r="S17" s="327"/>
      <c r="T17" s="226"/>
      <c r="U17" s="106"/>
    </row>
    <row r="18" spans="1:21" ht="21.75" customHeight="1">
      <c r="A18" s="113" t="s">
        <v>28</v>
      </c>
      <c r="B18" s="126"/>
      <c r="C18" s="327"/>
      <c r="D18" s="125"/>
      <c r="E18" s="106"/>
      <c r="F18" s="126"/>
      <c r="G18" s="327"/>
      <c r="H18" s="125"/>
      <c r="I18" s="106"/>
      <c r="J18" s="126"/>
      <c r="K18" s="327"/>
      <c r="L18" s="125"/>
      <c r="M18" s="106"/>
      <c r="N18" s="126"/>
      <c r="O18" s="327"/>
      <c r="P18" s="125"/>
      <c r="Q18" s="106"/>
      <c r="R18" s="126"/>
      <c r="S18" s="327"/>
      <c r="T18" s="125"/>
      <c r="U18" s="106"/>
    </row>
    <row r="19" spans="1:21" ht="21.75" customHeight="1">
      <c r="A19" s="113" t="s">
        <v>28</v>
      </c>
      <c r="B19" s="126"/>
      <c r="C19" s="327"/>
      <c r="D19" s="125"/>
      <c r="E19" s="106"/>
      <c r="F19" s="126"/>
      <c r="G19" s="327"/>
      <c r="H19" s="125"/>
      <c r="I19" s="106"/>
      <c r="J19" s="126"/>
      <c r="K19" s="327"/>
      <c r="L19" s="125"/>
      <c r="M19" s="106"/>
      <c r="N19" s="126"/>
      <c r="O19" s="327"/>
      <c r="P19" s="125"/>
      <c r="Q19" s="106"/>
      <c r="R19" s="126"/>
      <c r="S19" s="327"/>
      <c r="T19" s="125"/>
      <c r="U19" s="106"/>
    </row>
    <row r="20" spans="1:21" ht="21.75" customHeight="1">
      <c r="A20" s="113" t="s">
        <v>28</v>
      </c>
      <c r="B20" s="126"/>
      <c r="C20" s="327"/>
      <c r="D20" s="125"/>
      <c r="E20" s="106"/>
      <c r="F20" s="126"/>
      <c r="G20" s="327"/>
      <c r="H20" s="125"/>
      <c r="I20" s="106"/>
      <c r="J20" s="126"/>
      <c r="K20" s="327"/>
      <c r="L20" s="125"/>
      <c r="M20" s="106"/>
      <c r="N20" s="126"/>
      <c r="O20" s="327"/>
      <c r="P20" s="125"/>
      <c r="Q20" s="106"/>
      <c r="R20" s="126"/>
      <c r="S20" s="327"/>
      <c r="T20" s="125"/>
      <c r="U20" s="106"/>
    </row>
    <row r="21" spans="1:21" ht="21.75" customHeight="1">
      <c r="A21" s="113" t="s">
        <v>28</v>
      </c>
      <c r="B21" s="126"/>
      <c r="C21" s="327"/>
      <c r="D21" s="125"/>
      <c r="E21" s="106"/>
      <c r="F21" s="126"/>
      <c r="G21" s="327"/>
      <c r="H21" s="125"/>
      <c r="I21" s="106"/>
      <c r="J21" s="126"/>
      <c r="K21" s="327"/>
      <c r="L21" s="125"/>
      <c r="M21" s="106"/>
      <c r="N21" s="126"/>
      <c r="O21" s="327"/>
      <c r="P21" s="125"/>
      <c r="Q21" s="106"/>
      <c r="R21" s="126"/>
      <c r="S21" s="327"/>
      <c r="T21" s="125"/>
      <c r="U21" s="106"/>
    </row>
    <row r="22" spans="1:21" ht="21.75" customHeight="1">
      <c r="A22" s="107" t="s">
        <v>77</v>
      </c>
      <c r="B22" s="233"/>
      <c r="C22" s="109">
        <f>800*(COUNTA(C17:C21))</f>
        <v>0</v>
      </c>
      <c r="D22" s="234">
        <f>COUNTA(D17:D21)</f>
        <v>0</v>
      </c>
      <c r="E22" s="237">
        <f>SUM(E17:E21)</f>
        <v>0</v>
      </c>
      <c r="F22" s="233"/>
      <c r="G22" s="109">
        <f>800*(COUNTA(G17:G21))</f>
        <v>0</v>
      </c>
      <c r="H22" s="234">
        <f>COUNTA(H17:H21)</f>
        <v>0</v>
      </c>
      <c r="I22" s="237">
        <f>SUM(I17:I21)</f>
        <v>0</v>
      </c>
      <c r="J22" s="233"/>
      <c r="K22" s="109">
        <f>800*(COUNTA(K17:K21))</f>
        <v>0</v>
      </c>
      <c r="L22" s="234">
        <f>COUNTA(L17:L21)</f>
        <v>0</v>
      </c>
      <c r="M22" s="237">
        <f>SUM(M17:M21)</f>
        <v>0</v>
      </c>
      <c r="N22" s="233"/>
      <c r="O22" s="109">
        <f>800*(COUNTA(O17:O21))</f>
        <v>0</v>
      </c>
      <c r="P22" s="234">
        <f>COUNTA(P17:P21)</f>
        <v>0</v>
      </c>
      <c r="Q22" s="237">
        <f>SUM(Q17:Q21)</f>
        <v>0</v>
      </c>
      <c r="R22" s="233"/>
      <c r="S22" s="109">
        <f>800*(COUNTA(S17:S21))</f>
        <v>0</v>
      </c>
      <c r="T22" s="234">
        <f>COUNTA(T17:T21)</f>
        <v>0</v>
      </c>
      <c r="U22" s="237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8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0.8</v>
      </c>
      <c r="S26" s="124"/>
      <c r="T26" s="123" t="s">
        <v>4</v>
      </c>
    </row>
    <row r="27" spans="1:21" ht="21.75" customHeight="1">
      <c r="A27" s="103" t="s">
        <v>32</v>
      </c>
      <c r="B27" s="126"/>
      <c r="C27" s="328"/>
      <c r="D27" s="125"/>
      <c r="E27" s="106"/>
      <c r="F27" s="126"/>
      <c r="G27" s="328"/>
      <c r="H27" s="263"/>
      <c r="I27" s="106"/>
      <c r="J27" s="126"/>
      <c r="K27" s="328"/>
      <c r="L27" s="126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2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126"/>
      <c r="C31" s="109">
        <f>SUM(C30+C29+C28+(IF(COUNTBLANK(C27),0,1500)))</f>
        <v>0</v>
      </c>
      <c r="D31" s="234">
        <f>COUNTA(D27:D30)</f>
        <v>0</v>
      </c>
      <c r="E31" s="238">
        <f>SUM(E27:E30)</f>
        <v>0</v>
      </c>
      <c r="F31" s="106"/>
      <c r="G31" s="109">
        <f>SUM(G30+G29+G28+(IF(COUNTBLANK(G27),0,1500)))</f>
        <v>0</v>
      </c>
      <c r="H31" s="234">
        <f>COUNTA(H27:H30)</f>
        <v>0</v>
      </c>
      <c r="I31" s="238">
        <f>SUM(I27:I30)</f>
        <v>0</v>
      </c>
      <c r="J31" s="125"/>
      <c r="K31" s="109">
        <f>SUM(K30+K29+K28+(IF(COUNTBLANK(K27),0,1500)))</f>
        <v>0</v>
      </c>
      <c r="L31" s="234">
        <f>COUNTA(L27:L30)</f>
        <v>0</v>
      </c>
      <c r="M31" s="238">
        <f>SUM(M27:M30)</f>
        <v>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32"/>
  <sheetViews>
    <sheetView showZeros="0" topLeftCell="A4" workbookViewId="0">
      <selection activeCell="I15" sqref="I15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243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255" t="s">
        <v>234</v>
      </c>
      <c r="C10" s="256">
        <v>50197</v>
      </c>
      <c r="D10" s="257" t="s">
        <v>163</v>
      </c>
      <c r="E10" s="258">
        <v>5</v>
      </c>
      <c r="F10" s="255" t="s">
        <v>343</v>
      </c>
      <c r="G10" s="256">
        <v>60598</v>
      </c>
      <c r="H10" s="257" t="s">
        <v>178</v>
      </c>
      <c r="I10" s="258">
        <v>5</v>
      </c>
      <c r="J10" s="126"/>
      <c r="K10" s="151"/>
      <c r="L10" s="125"/>
      <c r="M10" s="106"/>
      <c r="N10" s="126"/>
      <c r="O10" s="151"/>
      <c r="P10" s="125"/>
      <c r="Q10" s="106"/>
      <c r="R10" s="126"/>
      <c r="S10" s="151"/>
      <c r="T10" s="125"/>
      <c r="U10" s="106"/>
    </row>
    <row r="11" spans="1:21" ht="21.75" customHeight="1">
      <c r="A11" s="103" t="s">
        <v>27</v>
      </c>
      <c r="B11" s="255" t="s">
        <v>337</v>
      </c>
      <c r="C11" s="256">
        <v>51330</v>
      </c>
      <c r="D11" s="257" t="s">
        <v>178</v>
      </c>
      <c r="E11" s="258">
        <v>5</v>
      </c>
      <c r="F11" s="126"/>
      <c r="G11" s="151"/>
      <c r="H11" s="125"/>
      <c r="I11" s="106"/>
      <c r="J11" s="126"/>
      <c r="K11" s="151"/>
      <c r="L11" s="125"/>
      <c r="M11" s="106"/>
      <c r="N11" s="126"/>
      <c r="O11" s="151"/>
      <c r="P11" s="125"/>
      <c r="Q11" s="106"/>
      <c r="R11" s="126"/>
      <c r="S11" s="151"/>
      <c r="T11" s="125"/>
      <c r="U11" s="106"/>
    </row>
    <row r="12" spans="1:21" ht="21.75" customHeight="1">
      <c r="A12" s="103" t="s">
        <v>27</v>
      </c>
      <c r="B12" s="126"/>
      <c r="C12" s="151"/>
      <c r="D12" s="125"/>
      <c r="E12" s="106"/>
      <c r="F12" s="126"/>
      <c r="G12" s="151"/>
      <c r="H12" s="125"/>
      <c r="I12" s="106"/>
      <c r="J12" s="126"/>
      <c r="K12" s="151"/>
      <c r="L12" s="125"/>
      <c r="M12" s="106"/>
      <c r="N12" s="126"/>
      <c r="O12" s="151"/>
      <c r="P12" s="125"/>
      <c r="Q12" s="106"/>
      <c r="R12" s="126"/>
      <c r="S12" s="151"/>
      <c r="T12" s="125"/>
      <c r="U12" s="106"/>
    </row>
    <row r="13" spans="1:21" ht="21.75" customHeight="1">
      <c r="A13" s="103" t="s">
        <v>27</v>
      </c>
      <c r="B13" s="126"/>
      <c r="C13" s="151"/>
      <c r="D13" s="125"/>
      <c r="E13" s="106"/>
      <c r="F13" s="126"/>
      <c r="G13" s="151"/>
      <c r="H13" s="125"/>
      <c r="I13" s="106"/>
      <c r="J13" s="126"/>
      <c r="K13" s="151"/>
      <c r="L13" s="125"/>
      <c r="M13" s="106"/>
      <c r="N13" s="126"/>
      <c r="O13" s="151"/>
      <c r="P13" s="125"/>
      <c r="Q13" s="106"/>
      <c r="R13" s="126"/>
      <c r="S13" s="151"/>
      <c r="T13" s="125"/>
      <c r="U13" s="106"/>
    </row>
    <row r="14" spans="1:21" ht="21.75" customHeight="1">
      <c r="A14" s="103" t="s">
        <v>27</v>
      </c>
      <c r="B14" s="126"/>
      <c r="C14" s="151"/>
      <c r="D14" s="125"/>
      <c r="E14" s="106"/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26"/>
      <c r="S14" s="151"/>
      <c r="T14" s="125"/>
      <c r="U14" s="106"/>
    </row>
    <row r="15" spans="1:21" ht="21.75" customHeight="1">
      <c r="A15" s="107" t="s">
        <v>77</v>
      </c>
      <c r="B15" s="230"/>
      <c r="C15" s="109">
        <f>400*(COUNTA(C10:C14))</f>
        <v>800</v>
      </c>
      <c r="D15" s="232">
        <f>COUNTA(D10:D14)</f>
        <v>2</v>
      </c>
      <c r="E15" s="106">
        <f>SUM(E10:E14)</f>
        <v>10</v>
      </c>
      <c r="F15" s="231"/>
      <c r="G15" s="109">
        <f>400*(COUNTA(G10:G14))</f>
        <v>400</v>
      </c>
      <c r="H15" s="232">
        <f>COUNTA(H10:H14)</f>
        <v>1</v>
      </c>
      <c r="I15" s="106">
        <f>SUM(I10:I14)</f>
        <v>5</v>
      </c>
      <c r="J15" s="231"/>
      <c r="K15" s="109">
        <f>400*(COUNTA(K10:K14))</f>
        <v>0</v>
      </c>
      <c r="L15" s="232">
        <f>COUNTA(L10:L14)</f>
        <v>0</v>
      </c>
      <c r="M15" s="237">
        <f>SUM(M10:M14)</f>
        <v>0</v>
      </c>
      <c r="N15" s="231"/>
      <c r="O15" s="109">
        <f>400*(COUNTA(O10:O14))</f>
        <v>0</v>
      </c>
      <c r="P15" s="232">
        <f>COUNTA(P10:P14)</f>
        <v>0</v>
      </c>
      <c r="Q15" s="236">
        <f>SUM(Q10:Q14)</f>
        <v>0</v>
      </c>
      <c r="R15" s="231"/>
      <c r="S15" s="109">
        <f>400*(COUNTA(S10:S14))</f>
        <v>0</v>
      </c>
      <c r="T15" s="232">
        <f>COUNTA(T10:T14)</f>
        <v>0</v>
      </c>
      <c r="U15" s="237">
        <f>SUM(U10:U14)</f>
        <v>0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255" t="s">
        <v>235</v>
      </c>
      <c r="C17" s="256">
        <v>101839</v>
      </c>
      <c r="D17" s="257" t="s">
        <v>163</v>
      </c>
      <c r="E17" s="258">
        <v>10</v>
      </c>
      <c r="F17" s="126"/>
      <c r="G17" s="151"/>
      <c r="H17" s="125"/>
      <c r="I17" s="106"/>
      <c r="J17" s="126"/>
      <c r="K17" s="151"/>
      <c r="L17" s="125"/>
      <c r="M17" s="106"/>
      <c r="N17" s="126"/>
      <c r="O17" s="151"/>
      <c r="P17" s="226"/>
      <c r="Q17" s="106"/>
      <c r="R17" s="126"/>
      <c r="S17" s="151"/>
      <c r="T17" s="226"/>
      <c r="U17" s="106"/>
    </row>
    <row r="18" spans="1:21" ht="21.75" customHeight="1">
      <c r="A18" s="113" t="s">
        <v>28</v>
      </c>
      <c r="B18" s="255" t="s">
        <v>336</v>
      </c>
      <c r="C18" s="256">
        <v>104429</v>
      </c>
      <c r="D18" s="257" t="s">
        <v>178</v>
      </c>
      <c r="E18" s="258">
        <v>10</v>
      </c>
      <c r="F18" s="126"/>
      <c r="G18" s="151"/>
      <c r="H18" s="125"/>
      <c r="I18" s="106"/>
      <c r="J18" s="126"/>
      <c r="K18" s="151"/>
      <c r="L18" s="125"/>
      <c r="M18" s="106"/>
      <c r="N18" s="126"/>
      <c r="O18" s="151"/>
      <c r="P18" s="125"/>
      <c r="Q18" s="106"/>
      <c r="R18" s="126"/>
      <c r="S18" s="151"/>
      <c r="T18" s="125"/>
      <c r="U18" s="106"/>
    </row>
    <row r="19" spans="1:21" ht="21.75" customHeight="1">
      <c r="A19" s="113" t="s">
        <v>28</v>
      </c>
      <c r="B19" s="126"/>
      <c r="C19" s="151"/>
      <c r="D19" s="125"/>
      <c r="E19" s="106"/>
      <c r="F19" s="126"/>
      <c r="G19" s="151"/>
      <c r="H19" s="125"/>
      <c r="I19" s="106"/>
      <c r="J19" s="126"/>
      <c r="K19" s="151"/>
      <c r="L19" s="125"/>
      <c r="M19" s="106"/>
      <c r="N19" s="126"/>
      <c r="O19" s="151"/>
      <c r="P19" s="125"/>
      <c r="Q19" s="106"/>
      <c r="R19" s="126"/>
      <c r="S19" s="151"/>
      <c r="T19" s="125"/>
      <c r="U19" s="106"/>
    </row>
    <row r="20" spans="1:21" ht="21.75" customHeight="1">
      <c r="A20" s="113" t="s">
        <v>28</v>
      </c>
      <c r="B20" s="126"/>
      <c r="C20" s="151"/>
      <c r="D20" s="125"/>
      <c r="E20" s="106"/>
      <c r="F20" s="126"/>
      <c r="G20" s="151"/>
      <c r="H20" s="125"/>
      <c r="I20" s="106"/>
      <c r="J20" s="126"/>
      <c r="K20" s="151"/>
      <c r="L20" s="125"/>
      <c r="M20" s="106"/>
      <c r="N20" s="126"/>
      <c r="O20" s="151"/>
      <c r="P20" s="125"/>
      <c r="Q20" s="106"/>
      <c r="R20" s="126"/>
      <c r="S20" s="151"/>
      <c r="T20" s="125"/>
      <c r="U20" s="106"/>
    </row>
    <row r="21" spans="1:21" ht="21.75" customHeight="1">
      <c r="A21" s="113" t="s">
        <v>28</v>
      </c>
      <c r="B21" s="126"/>
      <c r="C21" s="151"/>
      <c r="D21" s="125"/>
      <c r="E21" s="106"/>
      <c r="F21" s="126"/>
      <c r="G21" s="151"/>
      <c r="H21" s="125"/>
      <c r="I21" s="106"/>
      <c r="J21" s="126"/>
      <c r="K21" s="151"/>
      <c r="L21" s="125"/>
      <c r="M21" s="106"/>
      <c r="N21" s="126"/>
      <c r="O21" s="151"/>
      <c r="P21" s="125"/>
      <c r="Q21" s="106"/>
      <c r="R21" s="126"/>
      <c r="S21" s="151"/>
      <c r="T21" s="125"/>
      <c r="U21" s="106"/>
    </row>
    <row r="22" spans="1:21" ht="21.75" customHeight="1">
      <c r="A22" s="107" t="s">
        <v>77</v>
      </c>
      <c r="B22" s="233"/>
      <c r="C22" s="109">
        <f>800*(COUNTA(C17:C21))</f>
        <v>1600</v>
      </c>
      <c r="D22" s="234">
        <f>COUNTA(D17:D21)</f>
        <v>2</v>
      </c>
      <c r="E22" s="106">
        <f>SUM(E17:E21)</f>
        <v>20</v>
      </c>
      <c r="F22" s="233"/>
      <c r="G22" s="109">
        <f>800*(COUNTA(G17:G21))</f>
        <v>0</v>
      </c>
      <c r="H22" s="234">
        <f>COUNTA(H17:H21)</f>
        <v>0</v>
      </c>
      <c r="I22" s="237">
        <f>SUM(I17:I21)</f>
        <v>0</v>
      </c>
      <c r="J22" s="233"/>
      <c r="K22" s="109">
        <f>800*(COUNTA(K17:K21))</f>
        <v>0</v>
      </c>
      <c r="L22" s="234">
        <f>COUNTA(L17:L21)</f>
        <v>0</v>
      </c>
      <c r="M22" s="237">
        <f>SUM(M17:M21)</f>
        <v>0</v>
      </c>
      <c r="N22" s="233"/>
      <c r="O22" s="109">
        <f>800*(COUNTA(O17:O21))</f>
        <v>0</v>
      </c>
      <c r="P22" s="234">
        <f>COUNTA(P17:P21)</f>
        <v>0</v>
      </c>
      <c r="Q22" s="237">
        <f>SUM(Q17:Q21)</f>
        <v>0</v>
      </c>
      <c r="R22" s="233"/>
      <c r="S22" s="109">
        <f>800*(COUNTA(S17:S21))</f>
        <v>0</v>
      </c>
      <c r="T22" s="234">
        <f>COUNTA(T17:T21)</f>
        <v>0</v>
      </c>
      <c r="U22" s="237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35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2.8</v>
      </c>
      <c r="S26" s="124"/>
      <c r="T26" s="123" t="s">
        <v>4</v>
      </c>
    </row>
    <row r="27" spans="1:21" ht="21.75" customHeight="1">
      <c r="A27" s="103" t="s">
        <v>32</v>
      </c>
      <c r="B27" s="104"/>
      <c r="C27" s="151"/>
      <c r="D27" s="155"/>
      <c r="E27" s="106"/>
      <c r="F27" s="104"/>
      <c r="G27" s="151"/>
      <c r="H27" s="213"/>
      <c r="I27" s="106"/>
      <c r="J27" s="104"/>
      <c r="K27" s="151"/>
      <c r="L27" s="104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5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126"/>
      <c r="C31" s="109"/>
      <c r="D31" s="234"/>
      <c r="E31" s="238"/>
      <c r="F31" s="106"/>
      <c r="G31" s="109"/>
      <c r="H31" s="234"/>
      <c r="I31" s="238"/>
      <c r="J31" s="125"/>
      <c r="K31" s="109"/>
      <c r="L31" s="234"/>
      <c r="M31" s="238"/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32"/>
  <sheetViews>
    <sheetView showZeros="0" workbookViewId="0">
      <selection activeCell="R25" sqref="R25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8"/>
      <c r="F1" s="98"/>
      <c r="G1" s="378" t="s">
        <v>60</v>
      </c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98"/>
      <c r="S1" s="98"/>
      <c r="T1" s="98"/>
    </row>
    <row r="2" spans="1:21" ht="24.75" customHeight="1">
      <c r="A2" s="378"/>
      <c r="B2" s="378"/>
      <c r="C2" s="378"/>
      <c r="D2" s="378"/>
      <c r="E2" s="378"/>
      <c r="G2" s="100"/>
      <c r="H2" s="383" t="s">
        <v>298</v>
      </c>
      <c r="I2" s="383"/>
      <c r="J2" s="383"/>
      <c r="K2" s="383"/>
      <c r="L2" s="383"/>
      <c r="M2" s="383"/>
      <c r="N2" s="383"/>
      <c r="O2" s="383"/>
      <c r="P2" s="383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8"/>
      <c r="G3" s="100"/>
      <c r="H3" s="383"/>
      <c r="I3" s="383"/>
      <c r="J3" s="383"/>
      <c r="K3" s="383"/>
      <c r="L3" s="383"/>
      <c r="M3" s="383"/>
      <c r="N3" s="383"/>
      <c r="O3" s="383"/>
      <c r="P3" s="383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8"/>
      <c r="G4" s="102"/>
      <c r="H4" s="385" t="s">
        <v>57</v>
      </c>
      <c r="I4" s="385"/>
      <c r="J4" s="385"/>
      <c r="K4" s="385"/>
      <c r="L4" s="385"/>
      <c r="M4" s="385"/>
      <c r="N4" s="385"/>
      <c r="O4" s="385"/>
      <c r="P4" s="385"/>
      <c r="S4" s="387">
        <v>2022</v>
      </c>
      <c r="T4" s="387"/>
    </row>
    <row r="5" spans="1:21" ht="24.75" customHeight="1">
      <c r="A5" s="380"/>
      <c r="B5" s="380"/>
      <c r="C5" s="380"/>
      <c r="D5" s="380"/>
      <c r="E5" s="380"/>
    </row>
    <row r="6" spans="1:21" ht="12" customHeight="1">
      <c r="A6" s="388" t="s">
        <v>4</v>
      </c>
      <c r="B6" s="372" t="s">
        <v>14</v>
      </c>
      <c r="C6" s="373"/>
      <c r="D6" s="373"/>
      <c r="E6" s="399"/>
      <c r="F6" s="372" t="s">
        <v>15</v>
      </c>
      <c r="G6" s="373"/>
      <c r="H6" s="373"/>
      <c r="I6" s="399"/>
      <c r="J6" s="372" t="s">
        <v>23</v>
      </c>
      <c r="K6" s="373"/>
      <c r="L6" s="373"/>
      <c r="M6" s="399"/>
      <c r="N6" s="372" t="s">
        <v>24</v>
      </c>
      <c r="O6" s="373"/>
      <c r="P6" s="373"/>
      <c r="Q6" s="399"/>
      <c r="R6" s="372" t="s">
        <v>25</v>
      </c>
      <c r="S6" s="373"/>
      <c r="T6" s="373"/>
      <c r="U6" s="399"/>
    </row>
    <row r="7" spans="1:21" ht="12" customHeight="1">
      <c r="A7" s="389"/>
      <c r="B7" s="375"/>
      <c r="C7" s="376"/>
      <c r="D7" s="376"/>
      <c r="E7" s="400"/>
      <c r="F7" s="375"/>
      <c r="G7" s="376"/>
      <c r="H7" s="376"/>
      <c r="I7" s="400"/>
      <c r="J7" s="375"/>
      <c r="K7" s="376"/>
      <c r="L7" s="376"/>
      <c r="M7" s="400"/>
      <c r="N7" s="375"/>
      <c r="O7" s="376"/>
      <c r="P7" s="376"/>
      <c r="Q7" s="400"/>
      <c r="R7" s="375"/>
      <c r="S7" s="376"/>
      <c r="T7" s="376"/>
      <c r="U7" s="400"/>
    </row>
    <row r="8" spans="1:21" ht="12.75" customHeight="1">
      <c r="A8" s="363" t="s">
        <v>26</v>
      </c>
      <c r="B8" s="363" t="s">
        <v>7</v>
      </c>
      <c r="C8" s="363" t="s">
        <v>8</v>
      </c>
      <c r="D8" s="363" t="s">
        <v>18</v>
      </c>
      <c r="E8" s="363" t="s">
        <v>2</v>
      </c>
      <c r="F8" s="363" t="s">
        <v>7</v>
      </c>
      <c r="G8" s="363" t="s">
        <v>8</v>
      </c>
      <c r="H8" s="363" t="s">
        <v>18</v>
      </c>
      <c r="I8" s="363" t="s">
        <v>2</v>
      </c>
      <c r="J8" s="363" t="s">
        <v>7</v>
      </c>
      <c r="K8" s="363" t="s">
        <v>8</v>
      </c>
      <c r="L8" s="363" t="s">
        <v>18</v>
      </c>
      <c r="M8" s="363" t="s">
        <v>2</v>
      </c>
      <c r="N8" s="363" t="s">
        <v>7</v>
      </c>
      <c r="O8" s="363" t="s">
        <v>8</v>
      </c>
      <c r="P8" s="363" t="s">
        <v>18</v>
      </c>
      <c r="Q8" s="363" t="s">
        <v>2</v>
      </c>
      <c r="R8" s="363" t="s">
        <v>7</v>
      </c>
      <c r="S8" s="363" t="s">
        <v>8</v>
      </c>
      <c r="T8" s="363" t="s">
        <v>18</v>
      </c>
      <c r="U8" s="363" t="s">
        <v>2</v>
      </c>
    </row>
    <row r="9" spans="1:21" ht="12.75" customHeight="1">
      <c r="A9" s="364"/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</row>
    <row r="10" spans="1:21" ht="21.75" customHeight="1">
      <c r="A10" s="103" t="s">
        <v>27</v>
      </c>
      <c r="B10" s="126" t="s">
        <v>290</v>
      </c>
      <c r="C10" s="151">
        <v>83376</v>
      </c>
      <c r="D10" s="125" t="s">
        <v>163</v>
      </c>
      <c r="E10" s="106">
        <v>3</v>
      </c>
      <c r="F10" s="126"/>
      <c r="G10" s="151"/>
      <c r="H10" s="125"/>
      <c r="I10" s="106"/>
      <c r="J10" s="126"/>
      <c r="K10" s="151"/>
      <c r="L10" s="125"/>
      <c r="M10" s="106"/>
      <c r="N10" s="126"/>
      <c r="O10" s="151"/>
      <c r="P10" s="125"/>
      <c r="Q10" s="106"/>
      <c r="R10" s="126"/>
      <c r="S10" s="151"/>
      <c r="T10" s="125"/>
      <c r="U10" s="106"/>
    </row>
    <row r="11" spans="1:21" ht="21.75" customHeight="1">
      <c r="A11" s="103" t="s">
        <v>27</v>
      </c>
      <c r="B11" s="126"/>
      <c r="C11" s="151"/>
      <c r="D11" s="125"/>
      <c r="E11" s="106"/>
      <c r="F11" s="126"/>
      <c r="G11" s="151"/>
      <c r="H11" s="125"/>
      <c r="I11" s="106"/>
      <c r="J11" s="126"/>
      <c r="K11" s="151"/>
      <c r="L11" s="125"/>
      <c r="M11" s="106"/>
      <c r="N11" s="126"/>
      <c r="O11" s="151"/>
      <c r="P11" s="125"/>
      <c r="Q11" s="106"/>
      <c r="R11" s="126"/>
      <c r="S11" s="151"/>
      <c r="T11" s="125"/>
      <c r="U11" s="106"/>
    </row>
    <row r="12" spans="1:21" ht="21.75" customHeight="1">
      <c r="A12" s="103" t="s">
        <v>27</v>
      </c>
      <c r="B12" s="126"/>
      <c r="C12" s="151"/>
      <c r="D12" s="125"/>
      <c r="E12" s="106"/>
      <c r="F12" s="126"/>
      <c r="G12" s="151"/>
      <c r="H12" s="125"/>
      <c r="I12" s="106"/>
      <c r="J12" s="126"/>
      <c r="K12" s="151"/>
      <c r="L12" s="125"/>
      <c r="M12" s="106"/>
      <c r="N12" s="126"/>
      <c r="O12" s="151"/>
      <c r="P12" s="125"/>
      <c r="Q12" s="106"/>
      <c r="R12" s="126"/>
      <c r="S12" s="151"/>
      <c r="T12" s="125"/>
      <c r="U12" s="106"/>
    </row>
    <row r="13" spans="1:21" ht="21.75" customHeight="1">
      <c r="A13" s="103" t="s">
        <v>27</v>
      </c>
      <c r="B13" s="126"/>
      <c r="C13" s="151"/>
      <c r="D13" s="125"/>
      <c r="E13" s="106"/>
      <c r="F13" s="126"/>
      <c r="G13" s="151"/>
      <c r="H13" s="125"/>
      <c r="I13" s="106"/>
      <c r="J13" s="126"/>
      <c r="K13" s="151"/>
      <c r="L13" s="125"/>
      <c r="M13" s="106"/>
      <c r="N13" s="126"/>
      <c r="O13" s="151"/>
      <c r="P13" s="125"/>
      <c r="Q13" s="106"/>
      <c r="R13" s="126"/>
      <c r="S13" s="151"/>
      <c r="T13" s="125"/>
      <c r="U13" s="106"/>
    </row>
    <row r="14" spans="1:21" ht="21.75" customHeight="1">
      <c r="A14" s="103" t="s">
        <v>27</v>
      </c>
      <c r="B14" s="126"/>
      <c r="C14" s="151"/>
      <c r="D14" s="125"/>
      <c r="E14" s="106"/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26"/>
      <c r="S14" s="151"/>
      <c r="T14" s="125"/>
      <c r="U14" s="106"/>
    </row>
    <row r="15" spans="1:21" ht="21.75" customHeight="1">
      <c r="A15" s="107" t="s">
        <v>77</v>
      </c>
      <c r="B15" s="230"/>
      <c r="C15" s="109">
        <f>400*(COUNTA(C10:C14))</f>
        <v>400</v>
      </c>
      <c r="D15" s="232">
        <f>COUNTA(D10:D14)</f>
        <v>1</v>
      </c>
      <c r="E15" s="106">
        <f>SUM(E10:E14)</f>
        <v>3</v>
      </c>
      <c r="F15" s="231"/>
      <c r="G15" s="109">
        <f>400*(COUNTA(G10:G14))</f>
        <v>0</v>
      </c>
      <c r="H15" s="232">
        <f>COUNTA(H10:H14)</f>
        <v>0</v>
      </c>
      <c r="I15" s="106">
        <f>SUM(I10:I14)</f>
        <v>0</v>
      </c>
      <c r="J15" s="231"/>
      <c r="K15" s="109">
        <f>400*(COUNTA(K10:K14))</f>
        <v>0</v>
      </c>
      <c r="L15" s="232">
        <f>COUNTA(L10:L14)</f>
        <v>0</v>
      </c>
      <c r="M15" s="237">
        <f>SUM(M10:M14)</f>
        <v>0</v>
      </c>
      <c r="N15" s="231"/>
      <c r="O15" s="109">
        <f>400*(COUNTA(O10:O14))</f>
        <v>0</v>
      </c>
      <c r="P15" s="232">
        <f>COUNTA(P10:P14)</f>
        <v>0</v>
      </c>
      <c r="Q15" s="236">
        <f>SUM(Q10:Q14)</f>
        <v>0</v>
      </c>
      <c r="R15" s="231"/>
      <c r="S15" s="109">
        <f>400*(COUNTA(S10:S14))</f>
        <v>0</v>
      </c>
      <c r="T15" s="232">
        <f>COUNTA(T10:T14)</f>
        <v>0</v>
      </c>
      <c r="U15" s="237">
        <f>SUM(U10:U14)</f>
        <v>0</v>
      </c>
    </row>
    <row r="16" spans="1:21" ht="21.75" customHeight="1">
      <c r="A16" s="392"/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</row>
    <row r="17" spans="1:21" ht="21.75" customHeight="1">
      <c r="A17" s="113" t="s">
        <v>28</v>
      </c>
      <c r="B17" s="126"/>
      <c r="C17" s="151"/>
      <c r="D17" s="125"/>
      <c r="E17" s="106"/>
      <c r="F17" s="126"/>
      <c r="G17" s="151"/>
      <c r="H17" s="125"/>
      <c r="I17" s="106"/>
      <c r="J17" s="126"/>
      <c r="K17" s="151"/>
      <c r="L17" s="125"/>
      <c r="M17" s="106"/>
      <c r="N17" s="126"/>
      <c r="O17" s="151"/>
      <c r="P17" s="226"/>
      <c r="Q17" s="106"/>
      <c r="R17" s="126"/>
      <c r="S17" s="151"/>
      <c r="T17" s="226"/>
      <c r="U17" s="106"/>
    </row>
    <row r="18" spans="1:21" ht="21.75" customHeight="1">
      <c r="A18" s="113" t="s">
        <v>28</v>
      </c>
      <c r="B18" s="126"/>
      <c r="C18" s="151"/>
      <c r="D18" s="125"/>
      <c r="E18" s="106"/>
      <c r="F18" s="126"/>
      <c r="G18" s="151"/>
      <c r="H18" s="125"/>
      <c r="I18" s="106"/>
      <c r="J18" s="126"/>
      <c r="K18" s="151"/>
      <c r="L18" s="125"/>
      <c r="M18" s="106"/>
      <c r="N18" s="126"/>
      <c r="O18" s="151"/>
      <c r="P18" s="125"/>
      <c r="Q18" s="106"/>
      <c r="R18" s="126"/>
      <c r="S18" s="151"/>
      <c r="T18" s="125"/>
      <c r="U18" s="106"/>
    </row>
    <row r="19" spans="1:21" ht="21.75" customHeight="1">
      <c r="A19" s="113" t="s">
        <v>28</v>
      </c>
      <c r="B19" s="126"/>
      <c r="C19" s="151"/>
      <c r="D19" s="125"/>
      <c r="E19" s="106"/>
      <c r="F19" s="126"/>
      <c r="G19" s="151"/>
      <c r="H19" s="125"/>
      <c r="I19" s="106"/>
      <c r="J19" s="126"/>
      <c r="K19" s="151"/>
      <c r="L19" s="125"/>
      <c r="M19" s="106"/>
      <c r="N19" s="126"/>
      <c r="O19" s="151"/>
      <c r="P19" s="125"/>
      <c r="Q19" s="106"/>
      <c r="R19" s="126"/>
      <c r="S19" s="151"/>
      <c r="T19" s="125"/>
      <c r="U19" s="106"/>
    </row>
    <row r="20" spans="1:21" ht="21.75" customHeight="1">
      <c r="A20" s="113" t="s">
        <v>28</v>
      </c>
      <c r="B20" s="126"/>
      <c r="C20" s="151"/>
      <c r="D20" s="125"/>
      <c r="E20" s="106"/>
      <c r="F20" s="126"/>
      <c r="G20" s="151"/>
      <c r="H20" s="125"/>
      <c r="I20" s="106"/>
      <c r="J20" s="126"/>
      <c r="K20" s="151"/>
      <c r="L20" s="125"/>
      <c r="M20" s="106"/>
      <c r="N20" s="126"/>
      <c r="O20" s="151"/>
      <c r="P20" s="125"/>
      <c r="Q20" s="106"/>
      <c r="R20" s="126"/>
      <c r="S20" s="151"/>
      <c r="T20" s="125"/>
      <c r="U20" s="106"/>
    </row>
    <row r="21" spans="1:21" ht="21.75" customHeight="1">
      <c r="A21" s="113" t="s">
        <v>28</v>
      </c>
      <c r="B21" s="126"/>
      <c r="C21" s="151"/>
      <c r="D21" s="125"/>
      <c r="E21" s="106"/>
      <c r="F21" s="126"/>
      <c r="G21" s="151"/>
      <c r="H21" s="125"/>
      <c r="I21" s="106"/>
      <c r="J21" s="126"/>
      <c r="K21" s="151"/>
      <c r="L21" s="125"/>
      <c r="M21" s="106"/>
      <c r="N21" s="126"/>
      <c r="O21" s="151"/>
      <c r="P21" s="125"/>
      <c r="Q21" s="106"/>
      <c r="R21" s="126"/>
      <c r="S21" s="151"/>
      <c r="T21" s="125"/>
      <c r="U21" s="106"/>
    </row>
    <row r="22" spans="1:21" ht="21.75" customHeight="1">
      <c r="A22" s="107" t="s">
        <v>77</v>
      </c>
      <c r="B22" s="233"/>
      <c r="C22" s="109">
        <f>800*(COUNTA(C17:C21))</f>
        <v>0</v>
      </c>
      <c r="D22" s="234">
        <f>COUNTA(D17:D21)</f>
        <v>0</v>
      </c>
      <c r="E22" s="237">
        <f>SUM(E17:E21)</f>
        <v>0</v>
      </c>
      <c r="F22" s="233"/>
      <c r="G22" s="109">
        <f>800*(COUNTA(G17:G21))</f>
        <v>0</v>
      </c>
      <c r="H22" s="234">
        <f>COUNTA(H17:H21)</f>
        <v>0</v>
      </c>
      <c r="I22" s="237">
        <f>SUM(I17:I21)</f>
        <v>0</v>
      </c>
      <c r="J22" s="233"/>
      <c r="K22" s="109">
        <f>800*(COUNTA(K17:K21))</f>
        <v>0</v>
      </c>
      <c r="L22" s="234">
        <f>COUNTA(L17:L21)</f>
        <v>0</v>
      </c>
      <c r="M22" s="237">
        <f>SUM(M17:M21)</f>
        <v>0</v>
      </c>
      <c r="N22" s="233"/>
      <c r="O22" s="109">
        <f>800*(COUNTA(O17:O21))</f>
        <v>0</v>
      </c>
      <c r="P22" s="234">
        <f>COUNTA(P17:P21)</f>
        <v>0</v>
      </c>
      <c r="Q22" s="237">
        <f>SUM(Q17:Q21)</f>
        <v>0</v>
      </c>
      <c r="R22" s="233"/>
      <c r="S22" s="109">
        <f>800*(COUNTA(S17:S21))</f>
        <v>0</v>
      </c>
      <c r="T22" s="234">
        <f>COUNTA(T17:T21)</f>
        <v>0</v>
      </c>
      <c r="U22" s="237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67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9"/>
      <c r="H25" s="369"/>
      <c r="I25" s="370"/>
      <c r="J25" s="368" t="s">
        <v>23</v>
      </c>
      <c r="K25" s="369"/>
      <c r="L25" s="369"/>
      <c r="M25" s="370"/>
      <c r="N25" s="118"/>
      <c r="O25" s="353" t="s">
        <v>29</v>
      </c>
      <c r="P25" s="353"/>
      <c r="Q25" s="353"/>
      <c r="R25" s="119">
        <f>SUM(E15+I15+M15+Q15+U15+E22+I22+M22+Q22+U22+E31+I31+M31)</f>
        <v>3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0.4</v>
      </c>
      <c r="S26" s="124"/>
      <c r="T26" s="123" t="s">
        <v>4</v>
      </c>
    </row>
    <row r="27" spans="1:21" ht="21.75" customHeight="1">
      <c r="A27" s="103" t="s">
        <v>32</v>
      </c>
      <c r="B27" s="104"/>
      <c r="C27" s="151"/>
      <c r="D27" s="155"/>
      <c r="E27" s="106"/>
      <c r="F27" s="104"/>
      <c r="G27" s="151"/>
      <c r="H27" s="213"/>
      <c r="I27" s="106"/>
      <c r="J27" s="104"/>
      <c r="K27" s="151"/>
      <c r="L27" s="104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1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/>
      <c r="T30" s="357"/>
      <c r="U30" s="357"/>
    </row>
    <row r="31" spans="1:21" ht="21.75" customHeight="1">
      <c r="A31" s="107" t="s">
        <v>77</v>
      </c>
      <c r="B31" s="126"/>
      <c r="C31" s="109"/>
      <c r="D31" s="234"/>
      <c r="E31" s="106">
        <f>SUM(E27:E30)</f>
        <v>0</v>
      </c>
      <c r="F31" s="106"/>
      <c r="G31" s="109"/>
      <c r="H31" s="234"/>
      <c r="I31" s="106">
        <f>SUM(I27:I30)</f>
        <v>0</v>
      </c>
      <c r="J31" s="125"/>
      <c r="K31" s="109"/>
      <c r="L31" s="234"/>
      <c r="M31" s="106">
        <f>SUM(M27:M30)</f>
        <v>0</v>
      </c>
      <c r="N31" s="134"/>
      <c r="S31" s="357" t="s">
        <v>35</v>
      </c>
      <c r="T31" s="357"/>
      <c r="U31" s="357"/>
    </row>
    <row r="32" spans="1:21">
      <c r="R32" s="359"/>
      <c r="S32" s="359"/>
      <c r="T32" s="359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32"/>
  <sheetViews>
    <sheetView showZeros="0" topLeftCell="A13" zoomScale="112" zoomScaleNormal="112" workbookViewId="0">
      <selection activeCell="F30" sqref="F30"/>
    </sheetView>
  </sheetViews>
  <sheetFormatPr defaultColWidth="8.85546875" defaultRowHeight="12.75"/>
  <cols>
    <col min="1" max="1" width="9" style="99" customWidth="1"/>
    <col min="2" max="2" width="7.85546875" style="99" customWidth="1"/>
    <col min="3" max="3" width="8.42578125" style="99" customWidth="1"/>
    <col min="4" max="4" width="4.7109375" style="99" customWidth="1"/>
    <col min="5" max="5" width="8.140625" style="99" customWidth="1"/>
    <col min="6" max="6" width="8.5703125" style="99" customWidth="1"/>
    <col min="7" max="7" width="8.42578125" style="99" customWidth="1"/>
    <col min="8" max="8" width="4.7109375" style="99" customWidth="1"/>
    <col min="9" max="9" width="8.140625" style="99" customWidth="1"/>
    <col min="10" max="10" width="8.5703125" style="99" customWidth="1"/>
    <col min="11" max="11" width="8.42578125" style="99" customWidth="1"/>
    <col min="12" max="12" width="4.7109375" style="99" customWidth="1"/>
    <col min="13" max="13" width="8.140625" style="99" customWidth="1"/>
    <col min="14" max="14" width="8.5703125" style="99" customWidth="1"/>
    <col min="15" max="15" width="8.42578125" style="99" customWidth="1"/>
    <col min="16" max="16" width="4.7109375" style="99" customWidth="1"/>
    <col min="17" max="17" width="8.140625" style="99" customWidth="1"/>
    <col min="18" max="18" width="8.5703125" style="99" customWidth="1"/>
    <col min="19" max="19" width="8.42578125" style="99" customWidth="1"/>
    <col min="20" max="20" width="4.42578125" style="99" customWidth="1"/>
    <col min="21" max="21" width="8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78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126" t="s">
        <v>172</v>
      </c>
      <c r="C10" s="151">
        <v>91685</v>
      </c>
      <c r="D10" s="125" t="s">
        <v>163</v>
      </c>
      <c r="E10" s="106">
        <v>5</v>
      </c>
      <c r="F10" s="126" t="s">
        <v>159</v>
      </c>
      <c r="G10" s="151">
        <v>90736</v>
      </c>
      <c r="H10" s="125" t="s">
        <v>163</v>
      </c>
      <c r="I10" s="106">
        <v>5</v>
      </c>
      <c r="J10" s="126" t="s">
        <v>162</v>
      </c>
      <c r="K10" s="151">
        <v>95722</v>
      </c>
      <c r="L10" s="125" t="s">
        <v>163</v>
      </c>
      <c r="M10" s="106">
        <v>5</v>
      </c>
      <c r="N10" s="104"/>
      <c r="O10" s="151"/>
      <c r="P10" s="125"/>
      <c r="Q10" s="106"/>
      <c r="R10" s="126" t="s">
        <v>322</v>
      </c>
      <c r="S10" s="151">
        <v>105931</v>
      </c>
      <c r="T10" s="125" t="s">
        <v>163</v>
      </c>
      <c r="U10" s="106">
        <v>5</v>
      </c>
    </row>
    <row r="11" spans="1:21" ht="21.75" customHeight="1">
      <c r="A11" s="103" t="s">
        <v>27</v>
      </c>
      <c r="B11" s="126" t="s">
        <v>196</v>
      </c>
      <c r="C11" s="151">
        <v>85479</v>
      </c>
      <c r="D11" s="125" t="s">
        <v>163</v>
      </c>
      <c r="E11" s="106">
        <v>5</v>
      </c>
      <c r="F11" s="126" t="s">
        <v>184</v>
      </c>
      <c r="G11" s="151">
        <v>90206</v>
      </c>
      <c r="H11" s="125" t="s">
        <v>163</v>
      </c>
      <c r="I11" s="106">
        <v>5</v>
      </c>
      <c r="J11" s="126" t="s">
        <v>195</v>
      </c>
      <c r="K11" s="151">
        <v>95189</v>
      </c>
      <c r="L11" s="125" t="s">
        <v>163</v>
      </c>
      <c r="M11" s="106">
        <v>5</v>
      </c>
      <c r="N11" s="104"/>
      <c r="O11" s="151"/>
      <c r="P11" s="125"/>
      <c r="Q11" s="106"/>
      <c r="R11" s="126" t="s">
        <v>346</v>
      </c>
      <c r="S11" s="151">
        <v>105953</v>
      </c>
      <c r="T11" s="125" t="s">
        <v>163</v>
      </c>
      <c r="U11" s="106">
        <v>5</v>
      </c>
    </row>
    <row r="12" spans="1:21" ht="21.75" customHeight="1">
      <c r="A12" s="103" t="s">
        <v>27</v>
      </c>
      <c r="B12" s="126" t="s">
        <v>214</v>
      </c>
      <c r="C12" s="151">
        <v>85435</v>
      </c>
      <c r="D12" s="125" t="s">
        <v>163</v>
      </c>
      <c r="E12" s="106">
        <v>5</v>
      </c>
      <c r="F12" s="126" t="s">
        <v>206</v>
      </c>
      <c r="G12" s="151">
        <v>85269</v>
      </c>
      <c r="H12" s="125" t="s">
        <v>163</v>
      </c>
      <c r="I12" s="106">
        <v>5</v>
      </c>
      <c r="J12" s="126" t="s">
        <v>206</v>
      </c>
      <c r="K12" s="151">
        <v>95006</v>
      </c>
      <c r="L12" s="125" t="s">
        <v>163</v>
      </c>
      <c r="M12" s="106">
        <v>5</v>
      </c>
      <c r="N12" s="104"/>
      <c r="O12" s="151"/>
      <c r="P12" s="125"/>
      <c r="Q12" s="106"/>
      <c r="R12" s="104"/>
      <c r="S12" s="151"/>
      <c r="T12" s="125"/>
      <c r="U12" s="106"/>
    </row>
    <row r="13" spans="1:21" ht="21.75" customHeight="1">
      <c r="A13" s="103" t="s">
        <v>27</v>
      </c>
      <c r="B13" s="126" t="s">
        <v>249</v>
      </c>
      <c r="C13" s="151">
        <v>85571</v>
      </c>
      <c r="D13" s="125" t="s">
        <v>163</v>
      </c>
      <c r="E13" s="106">
        <v>5</v>
      </c>
      <c r="F13" s="126" t="s">
        <v>227</v>
      </c>
      <c r="G13" s="151">
        <v>85341</v>
      </c>
      <c r="H13" s="125" t="s">
        <v>163</v>
      </c>
      <c r="I13" s="106">
        <v>5</v>
      </c>
      <c r="J13" s="126" t="s">
        <v>230</v>
      </c>
      <c r="K13" s="151">
        <v>95876</v>
      </c>
      <c r="L13" s="125" t="s">
        <v>163</v>
      </c>
      <c r="M13" s="106">
        <v>5</v>
      </c>
      <c r="N13" s="104"/>
      <c r="O13" s="151"/>
      <c r="P13" s="125"/>
      <c r="Q13" s="106"/>
      <c r="R13" s="104"/>
      <c r="S13" s="151"/>
      <c r="T13" s="125"/>
      <c r="U13" s="106"/>
    </row>
    <row r="14" spans="1:21" ht="21.75" customHeight="1">
      <c r="A14" s="103" t="s">
        <v>27</v>
      </c>
      <c r="B14" s="126" t="s">
        <v>266</v>
      </c>
      <c r="C14" s="151">
        <v>85297</v>
      </c>
      <c r="D14" s="125" t="s">
        <v>163</v>
      </c>
      <c r="E14" s="106">
        <v>5</v>
      </c>
      <c r="F14" s="126" t="s">
        <v>262</v>
      </c>
      <c r="G14" s="151">
        <v>85002</v>
      </c>
      <c r="H14" s="125" t="s">
        <v>163</v>
      </c>
      <c r="I14" s="106">
        <v>5</v>
      </c>
      <c r="J14" s="126" t="s">
        <v>256</v>
      </c>
      <c r="K14" s="151">
        <v>95703</v>
      </c>
      <c r="L14" s="125" t="s">
        <v>163</v>
      </c>
      <c r="M14" s="106">
        <v>5</v>
      </c>
      <c r="N14" s="104"/>
      <c r="O14" s="151"/>
      <c r="P14" s="125"/>
      <c r="Q14" s="106"/>
      <c r="R14" s="104"/>
      <c r="S14" s="151"/>
      <c r="T14" s="125"/>
      <c r="U14" s="106"/>
    </row>
    <row r="15" spans="1:21" ht="21.75" customHeight="1">
      <c r="A15" s="107" t="s">
        <v>77</v>
      </c>
      <c r="B15" s="108"/>
      <c r="C15" s="109">
        <f>400*(COUNTA(C10:C14))</f>
        <v>2000</v>
      </c>
      <c r="D15" s="196">
        <f>COUNTA(D10:D14)</f>
        <v>5</v>
      </c>
      <c r="E15" s="106">
        <f>SUM(E10:E14)</f>
        <v>25</v>
      </c>
      <c r="F15" s="111"/>
      <c r="G15" s="109">
        <f>400*(COUNTA(G10:G14))</f>
        <v>2000</v>
      </c>
      <c r="H15" s="232">
        <f>COUNTA(H10:H14)</f>
        <v>5</v>
      </c>
      <c r="I15" s="106">
        <f>SUM(I10:I14)</f>
        <v>25</v>
      </c>
      <c r="J15" s="111"/>
      <c r="K15" s="109">
        <f>400*(COUNTA(K10:K14))</f>
        <v>2000</v>
      </c>
      <c r="L15" s="232">
        <f>COUNTA(L10:L14)</f>
        <v>5</v>
      </c>
      <c r="M15" s="106">
        <f>SUM(M10:M14)</f>
        <v>25</v>
      </c>
      <c r="N15" s="111"/>
      <c r="O15" s="109">
        <f>400*(COUNTA(O10:O14))</f>
        <v>0</v>
      </c>
      <c r="P15" s="232">
        <f>COUNTA(P10:P14)</f>
        <v>0</v>
      </c>
      <c r="Q15" s="266">
        <f>SUM(Q10:Q14)</f>
        <v>0</v>
      </c>
      <c r="R15" s="111"/>
      <c r="S15" s="109">
        <f>400*(COUNTA(S10:S14))</f>
        <v>800</v>
      </c>
      <c r="T15" s="232">
        <f>COUNTA(T10:T14)</f>
        <v>2</v>
      </c>
      <c r="U15" s="265">
        <f>SUM(U10:U14)</f>
        <v>10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26" t="s">
        <v>175</v>
      </c>
      <c r="C17" s="151">
        <v>184120</v>
      </c>
      <c r="D17" s="125" t="s">
        <v>163</v>
      </c>
      <c r="E17" s="106">
        <v>10</v>
      </c>
      <c r="F17" s="126" t="s">
        <v>162</v>
      </c>
      <c r="G17" s="151">
        <v>185017</v>
      </c>
      <c r="H17" s="125" t="s">
        <v>163</v>
      </c>
      <c r="I17" s="106">
        <v>10</v>
      </c>
      <c r="J17" s="126" t="s">
        <v>156</v>
      </c>
      <c r="K17" s="151">
        <v>203391</v>
      </c>
      <c r="L17" s="125" t="s">
        <v>163</v>
      </c>
      <c r="M17" s="106">
        <v>10</v>
      </c>
      <c r="N17" s="104"/>
      <c r="O17" s="151"/>
      <c r="P17" s="114"/>
      <c r="Q17" s="106"/>
      <c r="R17" s="104"/>
      <c r="S17" s="151"/>
      <c r="T17" s="114"/>
      <c r="U17" s="106"/>
    </row>
    <row r="18" spans="1:21" ht="21.75" customHeight="1">
      <c r="A18" s="113" t="s">
        <v>28</v>
      </c>
      <c r="B18" s="126" t="s">
        <v>196</v>
      </c>
      <c r="C18" s="151">
        <v>181875</v>
      </c>
      <c r="D18" s="125" t="s">
        <v>163</v>
      </c>
      <c r="E18" s="106">
        <v>10</v>
      </c>
      <c r="F18" s="126" t="s">
        <v>194</v>
      </c>
      <c r="G18" s="151">
        <v>182081</v>
      </c>
      <c r="H18" s="125" t="s">
        <v>163</v>
      </c>
      <c r="I18" s="106">
        <v>10</v>
      </c>
      <c r="J18" s="126" t="s">
        <v>199</v>
      </c>
      <c r="K18" s="151">
        <v>202115</v>
      </c>
      <c r="L18" s="125" t="s">
        <v>163</v>
      </c>
      <c r="M18" s="106">
        <v>10</v>
      </c>
      <c r="N18" s="104"/>
      <c r="O18" s="151"/>
      <c r="P18" s="105"/>
      <c r="Q18" s="106"/>
      <c r="R18" s="104"/>
      <c r="S18" s="151"/>
      <c r="T18" s="105"/>
      <c r="U18" s="106"/>
    </row>
    <row r="19" spans="1:21" ht="21.75" customHeight="1">
      <c r="A19" s="113" t="s">
        <v>28</v>
      </c>
      <c r="B19" s="126" t="s">
        <v>209</v>
      </c>
      <c r="C19" s="151">
        <v>175825</v>
      </c>
      <c r="D19" s="125" t="s">
        <v>163</v>
      </c>
      <c r="E19" s="106">
        <v>10</v>
      </c>
      <c r="F19" s="126" t="s">
        <v>207</v>
      </c>
      <c r="G19" s="151">
        <v>181149</v>
      </c>
      <c r="H19" s="125" t="s">
        <v>163</v>
      </c>
      <c r="I19" s="106">
        <v>10</v>
      </c>
      <c r="J19" s="126" t="s">
        <v>205</v>
      </c>
      <c r="K19" s="151">
        <v>201246</v>
      </c>
      <c r="L19" s="125" t="s">
        <v>163</v>
      </c>
      <c r="M19" s="106">
        <v>10</v>
      </c>
      <c r="N19" s="104"/>
      <c r="O19" s="151"/>
      <c r="P19" s="105"/>
      <c r="Q19" s="106"/>
      <c r="R19" s="104"/>
      <c r="S19" s="151"/>
      <c r="T19" s="105"/>
      <c r="U19" s="106"/>
    </row>
    <row r="20" spans="1:21" ht="21.75" customHeight="1">
      <c r="A20" s="113" t="s">
        <v>28</v>
      </c>
      <c r="B20" s="126" t="s">
        <v>250</v>
      </c>
      <c r="C20" s="151">
        <v>181434</v>
      </c>
      <c r="D20" s="125" t="s">
        <v>163</v>
      </c>
      <c r="E20" s="106">
        <v>10</v>
      </c>
      <c r="F20" s="126" t="s">
        <v>248</v>
      </c>
      <c r="G20" s="151">
        <v>182326</v>
      </c>
      <c r="H20" s="125" t="s">
        <v>163</v>
      </c>
      <c r="I20" s="106">
        <v>10</v>
      </c>
      <c r="J20" s="126" t="s">
        <v>221</v>
      </c>
      <c r="K20" s="151">
        <v>194374</v>
      </c>
      <c r="L20" s="125" t="s">
        <v>163</v>
      </c>
      <c r="M20" s="106">
        <v>10</v>
      </c>
      <c r="N20" s="104"/>
      <c r="O20" s="151"/>
      <c r="P20" s="105"/>
      <c r="Q20" s="106"/>
      <c r="R20" s="104"/>
      <c r="S20" s="151"/>
      <c r="T20" s="105"/>
      <c r="U20" s="106"/>
    </row>
    <row r="21" spans="1:21" ht="21.75" customHeight="1">
      <c r="A21" s="113" t="s">
        <v>28</v>
      </c>
      <c r="B21" s="126" t="s">
        <v>269</v>
      </c>
      <c r="C21" s="151">
        <v>181341</v>
      </c>
      <c r="D21" s="125" t="s">
        <v>163</v>
      </c>
      <c r="E21" s="106">
        <v>10</v>
      </c>
      <c r="F21" s="126" t="s">
        <v>265</v>
      </c>
      <c r="G21" s="151">
        <v>181634</v>
      </c>
      <c r="H21" s="125" t="s">
        <v>163</v>
      </c>
      <c r="I21" s="106">
        <v>10</v>
      </c>
      <c r="J21" s="126" t="s">
        <v>260</v>
      </c>
      <c r="K21" s="151">
        <v>200833</v>
      </c>
      <c r="L21" s="125" t="s">
        <v>163</v>
      </c>
      <c r="M21" s="106">
        <v>10</v>
      </c>
      <c r="N21" s="104"/>
      <c r="O21" s="151"/>
      <c r="P21" s="105"/>
      <c r="Q21" s="106"/>
      <c r="R21" s="104"/>
      <c r="S21" s="151"/>
      <c r="T21" s="105"/>
      <c r="U21" s="106"/>
    </row>
    <row r="22" spans="1:21" ht="21.75" customHeight="1">
      <c r="A22" s="107" t="s">
        <v>77</v>
      </c>
      <c r="B22" s="233"/>
      <c r="C22" s="109">
        <f>800*(COUNTA(C17:C21))</f>
        <v>4000</v>
      </c>
      <c r="D22" s="234">
        <f>COUNTA(D17:D21)</f>
        <v>5</v>
      </c>
      <c r="E22" s="106">
        <f>SUM(E17:E21)</f>
        <v>50</v>
      </c>
      <c r="F22" s="115"/>
      <c r="G22" s="109">
        <f>800*(COUNTA(G17:G21))</f>
        <v>4000</v>
      </c>
      <c r="H22" s="229">
        <f>COUNTA(H17:H21)</f>
        <v>5</v>
      </c>
      <c r="I22" s="106">
        <f>SUM(I17:I21)</f>
        <v>50</v>
      </c>
      <c r="J22" s="115"/>
      <c r="K22" s="109">
        <f>800*(COUNTA(K17:K21))</f>
        <v>4000</v>
      </c>
      <c r="L22" s="197">
        <f>COUNTA(L17:L21)</f>
        <v>5</v>
      </c>
      <c r="M22" s="106">
        <f>SUM(M17:M21)</f>
        <v>50</v>
      </c>
      <c r="N22" s="115"/>
      <c r="O22" s="109">
        <f>800*(COUNTA(O17:O21))</f>
        <v>0</v>
      </c>
      <c r="P22" s="197">
        <f>COUNTA(P17:P21)</f>
        <v>0</v>
      </c>
      <c r="Q22" s="271">
        <f>SUM(Q17:Q21)</f>
        <v>0</v>
      </c>
      <c r="R22" s="115"/>
      <c r="S22" s="109">
        <f>800*(COUNTA(S17:S21))</f>
        <v>0</v>
      </c>
      <c r="T22" s="197">
        <f>COUNTA(T17:T21)</f>
        <v>0</v>
      </c>
      <c r="U22" s="271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865</v>
      </c>
      <c r="S25" s="120"/>
      <c r="T25" s="119" t="s">
        <v>4</v>
      </c>
    </row>
    <row r="26" spans="1:21" ht="24" customHeight="1">
      <c r="A26" s="113" t="s">
        <v>26</v>
      </c>
      <c r="B26" s="105" t="s">
        <v>7</v>
      </c>
      <c r="C26" s="105" t="s">
        <v>30</v>
      </c>
      <c r="D26" s="105" t="s">
        <v>18</v>
      </c>
      <c r="E26" s="105" t="s">
        <v>2</v>
      </c>
      <c r="F26" s="105" t="s">
        <v>7</v>
      </c>
      <c r="G26" s="105" t="s">
        <v>30</v>
      </c>
      <c r="H26" s="105" t="s">
        <v>18</v>
      </c>
      <c r="I26" s="105" t="s">
        <v>2</v>
      </c>
      <c r="J26" s="105" t="s">
        <v>7</v>
      </c>
      <c r="K26" s="105" t="s">
        <v>30</v>
      </c>
      <c r="L26" s="105" t="s">
        <v>18</v>
      </c>
      <c r="M26" s="295" t="s">
        <v>2</v>
      </c>
      <c r="N26" s="122"/>
      <c r="O26" s="353" t="s">
        <v>31</v>
      </c>
      <c r="P26" s="354"/>
      <c r="Q26" s="354"/>
      <c r="R26" s="123">
        <f>SUM((C15+G15+K15+O15+S15+C22+G22+K22+O22+S22+C31+G31+K31)/1000)</f>
        <v>39.35</v>
      </c>
      <c r="S26" s="124"/>
      <c r="T26" s="123" t="s">
        <v>4</v>
      </c>
    </row>
    <row r="27" spans="1:21" ht="21.75" customHeight="1">
      <c r="A27" s="103" t="s">
        <v>32</v>
      </c>
      <c r="B27" s="126" t="s">
        <v>318</v>
      </c>
      <c r="C27" s="151">
        <v>364804</v>
      </c>
      <c r="D27" s="155" t="s">
        <v>163</v>
      </c>
      <c r="E27" s="106">
        <v>40</v>
      </c>
      <c r="F27" s="126" t="s">
        <v>200</v>
      </c>
      <c r="G27" s="151">
        <v>352126</v>
      </c>
      <c r="H27" s="263" t="s">
        <v>163</v>
      </c>
      <c r="I27" s="106">
        <v>40</v>
      </c>
      <c r="J27" s="126" t="s">
        <v>278</v>
      </c>
      <c r="K27" s="151">
        <v>384822</v>
      </c>
      <c r="L27" s="104" t="s">
        <v>163</v>
      </c>
      <c r="M27" s="106">
        <v>40</v>
      </c>
      <c r="N27" s="127"/>
      <c r="O27" s="354"/>
      <c r="P27" s="354"/>
      <c r="Q27" s="354"/>
      <c r="R27" s="124" t="s">
        <v>3</v>
      </c>
      <c r="S27" s="120"/>
      <c r="T27" s="128"/>
    </row>
    <row r="28" spans="1:21" ht="21.75" customHeight="1">
      <c r="A28" s="103" t="s">
        <v>33</v>
      </c>
      <c r="B28" s="126" t="s">
        <v>267</v>
      </c>
      <c r="C28" s="129">
        <v>1275</v>
      </c>
      <c r="D28" s="125" t="s">
        <v>163</v>
      </c>
      <c r="E28" s="106">
        <v>40</v>
      </c>
      <c r="F28" s="126" t="s">
        <v>172</v>
      </c>
      <c r="G28" s="129">
        <v>1250</v>
      </c>
      <c r="H28" s="129" t="s">
        <v>163</v>
      </c>
      <c r="I28" s="106">
        <v>40</v>
      </c>
      <c r="J28" s="126" t="s">
        <v>213</v>
      </c>
      <c r="K28" s="129">
        <v>1175</v>
      </c>
      <c r="L28" s="126" t="s">
        <v>163</v>
      </c>
      <c r="M28" s="106">
        <v>40</v>
      </c>
      <c r="N28" s="130"/>
      <c r="O28" s="120"/>
      <c r="P28" s="131"/>
      <c r="Q28" s="131"/>
      <c r="R28" s="355"/>
      <c r="S28" s="356"/>
      <c r="T28" s="132"/>
    </row>
    <row r="29" spans="1:21" ht="21.75" customHeight="1">
      <c r="A29" s="103" t="s">
        <v>34</v>
      </c>
      <c r="B29" s="126" t="s">
        <v>330</v>
      </c>
      <c r="C29" s="129">
        <v>1850</v>
      </c>
      <c r="D29" s="126" t="s">
        <v>163</v>
      </c>
      <c r="E29" s="106">
        <v>50</v>
      </c>
      <c r="F29" s="126" t="s">
        <v>323</v>
      </c>
      <c r="G29" s="129">
        <v>1825</v>
      </c>
      <c r="H29" s="129" t="s">
        <v>163</v>
      </c>
      <c r="I29" s="106">
        <v>50</v>
      </c>
      <c r="J29" s="126" t="s">
        <v>252</v>
      </c>
      <c r="K29" s="129">
        <v>1725</v>
      </c>
      <c r="L29" s="126" t="s">
        <v>163</v>
      </c>
      <c r="M29" s="106">
        <v>50</v>
      </c>
      <c r="N29" s="130"/>
      <c r="P29" s="198">
        <f>SUM(D15+H15+L15+P15+T15+D22+H22+L22+P22+T22+D31+H31+L31)</f>
        <v>44</v>
      </c>
      <c r="S29" s="357" t="s">
        <v>4</v>
      </c>
      <c r="T29" s="356"/>
      <c r="U29" s="358"/>
    </row>
    <row r="30" spans="1:21" ht="21.75" customHeight="1">
      <c r="A30" s="103" t="s">
        <v>36</v>
      </c>
      <c r="B30" s="126" t="s">
        <v>348</v>
      </c>
      <c r="C30" s="129">
        <v>2450</v>
      </c>
      <c r="D30" s="126" t="s">
        <v>163</v>
      </c>
      <c r="E30" s="106">
        <v>80</v>
      </c>
      <c r="F30" s="126" t="s">
        <v>316</v>
      </c>
      <c r="G30" s="129">
        <v>2375</v>
      </c>
      <c r="H30" s="129" t="s">
        <v>163</v>
      </c>
      <c r="I30" s="106">
        <v>80</v>
      </c>
      <c r="J30" s="126" t="s">
        <v>335</v>
      </c>
      <c r="K30" s="129">
        <v>2125</v>
      </c>
      <c r="L30" s="126" t="s">
        <v>163</v>
      </c>
      <c r="M30" s="106">
        <v>80</v>
      </c>
      <c r="N30" s="130"/>
      <c r="R30" s="132"/>
      <c r="S30" s="357" t="s">
        <v>35</v>
      </c>
      <c r="T30" s="356"/>
      <c r="U30" s="358"/>
    </row>
    <row r="31" spans="1:21" ht="21.75" customHeight="1">
      <c r="A31" s="107" t="s">
        <v>77</v>
      </c>
      <c r="B31" s="104"/>
      <c r="C31" s="109">
        <f>SUM(C30+C29+C28+(IF(COUNTBLANK(C27),0,1500)))</f>
        <v>7075</v>
      </c>
      <c r="D31" s="197">
        <f>COUNTA(D27:D30)</f>
        <v>4</v>
      </c>
      <c r="E31" s="106">
        <f>SUM(E27:E30)</f>
        <v>210</v>
      </c>
      <c r="F31" s="106"/>
      <c r="G31" s="109">
        <f>SUM(G30+G29+G28+(IF(COUNTBLANK(G27),0,1500)))</f>
        <v>6950</v>
      </c>
      <c r="H31" s="197">
        <f>COUNTA(H27:H30)</f>
        <v>4</v>
      </c>
      <c r="I31" s="106">
        <f>SUM(I27:I30)</f>
        <v>210</v>
      </c>
      <c r="J31" s="125"/>
      <c r="K31" s="109">
        <f>SUM(K30+K29+K28+(IF(COUNTBLANK(K27),0,1500)))</f>
        <v>6525</v>
      </c>
      <c r="L31" s="197">
        <f>COUNTA(L27:L30)</f>
        <v>4</v>
      </c>
      <c r="M31" s="106">
        <f>SUM(M27:M30)</f>
        <v>210</v>
      </c>
      <c r="N31" s="134"/>
      <c r="S31" s="357" t="s">
        <v>4</v>
      </c>
      <c r="T31" s="356"/>
      <c r="U31" s="358"/>
    </row>
    <row r="32" spans="1:21">
      <c r="R32" s="359"/>
      <c r="S32" s="360"/>
      <c r="T32" s="361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32"/>
  <sheetViews>
    <sheetView showZeros="0" topLeftCell="A13" zoomScale="110" zoomScaleNormal="110" workbookViewId="0">
      <selection sqref="A1:E5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121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126" t="s">
        <v>175</v>
      </c>
      <c r="C10" s="151">
        <v>70087</v>
      </c>
      <c r="D10" s="125" t="s">
        <v>163</v>
      </c>
      <c r="E10" s="106">
        <v>5</v>
      </c>
      <c r="F10" s="126" t="s">
        <v>162</v>
      </c>
      <c r="G10" s="151">
        <v>73419</v>
      </c>
      <c r="H10" s="125" t="s">
        <v>163</v>
      </c>
      <c r="I10" s="106">
        <v>5</v>
      </c>
      <c r="J10" s="126" t="s">
        <v>172</v>
      </c>
      <c r="K10" s="151">
        <v>81817</v>
      </c>
      <c r="L10" s="125" t="s">
        <v>163</v>
      </c>
      <c r="M10" s="106">
        <v>5</v>
      </c>
      <c r="N10" s="126" t="s">
        <v>173</v>
      </c>
      <c r="O10" s="151">
        <v>112044</v>
      </c>
      <c r="P10" s="125" t="s">
        <v>163</v>
      </c>
      <c r="Q10" s="106">
        <v>5</v>
      </c>
      <c r="R10" s="126" t="s">
        <v>303</v>
      </c>
      <c r="S10" s="151">
        <v>80396</v>
      </c>
      <c r="T10" s="125" t="s">
        <v>163</v>
      </c>
      <c r="U10" s="106">
        <v>5</v>
      </c>
    </row>
    <row r="11" spans="1:21" ht="21.75" customHeight="1">
      <c r="A11" s="241" t="s">
        <v>27</v>
      </c>
      <c r="B11" s="126" t="s">
        <v>209</v>
      </c>
      <c r="C11" s="151">
        <v>65573</v>
      </c>
      <c r="D11" s="125" t="s">
        <v>163</v>
      </c>
      <c r="E11" s="106">
        <v>5</v>
      </c>
      <c r="F11" s="126" t="s">
        <v>199</v>
      </c>
      <c r="G11" s="151">
        <v>73577</v>
      </c>
      <c r="H11" s="125" t="s">
        <v>163</v>
      </c>
      <c r="I11" s="106">
        <v>5</v>
      </c>
      <c r="J11" s="126" t="s">
        <v>205</v>
      </c>
      <c r="K11" s="151">
        <v>81884</v>
      </c>
      <c r="L11" s="125" t="s">
        <v>163</v>
      </c>
      <c r="M11" s="106">
        <v>5</v>
      </c>
      <c r="N11" s="126" t="s">
        <v>205</v>
      </c>
      <c r="O11" s="151">
        <v>105965</v>
      </c>
      <c r="P11" s="125" t="s">
        <v>163</v>
      </c>
      <c r="Q11" s="106">
        <v>5</v>
      </c>
      <c r="R11" s="126" t="s">
        <v>207</v>
      </c>
      <c r="S11" s="151">
        <v>81348</v>
      </c>
      <c r="T11" s="125" t="s">
        <v>163</v>
      </c>
      <c r="U11" s="106">
        <v>5</v>
      </c>
    </row>
    <row r="12" spans="1:21" ht="21.75" customHeight="1">
      <c r="A12" s="241" t="s">
        <v>27</v>
      </c>
      <c r="B12" s="126" t="s">
        <v>255</v>
      </c>
      <c r="C12" s="151">
        <v>65651</v>
      </c>
      <c r="D12" s="125" t="s">
        <v>163</v>
      </c>
      <c r="E12" s="106">
        <v>5</v>
      </c>
      <c r="F12" s="126" t="s">
        <v>302</v>
      </c>
      <c r="G12" s="151">
        <v>72948</v>
      </c>
      <c r="H12" s="125" t="s">
        <v>163</v>
      </c>
      <c r="I12" s="106">
        <v>5</v>
      </c>
      <c r="J12" s="126" t="s">
        <v>250</v>
      </c>
      <c r="K12" s="151">
        <v>80817</v>
      </c>
      <c r="L12" s="125" t="s">
        <v>163</v>
      </c>
      <c r="M12" s="106">
        <v>5</v>
      </c>
      <c r="N12" s="126" t="s">
        <v>247</v>
      </c>
      <c r="O12" s="151">
        <v>105230</v>
      </c>
      <c r="P12" s="125" t="s">
        <v>163</v>
      </c>
      <c r="Q12" s="106">
        <v>5</v>
      </c>
      <c r="R12" s="126" t="s">
        <v>222</v>
      </c>
      <c r="S12" s="151">
        <v>81319</v>
      </c>
      <c r="T12" s="125" t="s">
        <v>163</v>
      </c>
      <c r="U12" s="106">
        <v>5</v>
      </c>
    </row>
    <row r="13" spans="1:21" ht="21.75" customHeight="1">
      <c r="A13" s="241" t="s">
        <v>27</v>
      </c>
      <c r="B13" s="126" t="s">
        <v>268</v>
      </c>
      <c r="C13" s="151">
        <v>65628</v>
      </c>
      <c r="D13" s="125" t="s">
        <v>163</v>
      </c>
      <c r="E13" s="106">
        <v>5</v>
      </c>
      <c r="F13" s="126" t="s">
        <v>248</v>
      </c>
      <c r="G13" s="151">
        <v>72305</v>
      </c>
      <c r="H13" s="125" t="s">
        <v>163</v>
      </c>
      <c r="I13" s="106">
        <v>5</v>
      </c>
      <c r="J13" s="126" t="s">
        <v>269</v>
      </c>
      <c r="K13" s="151">
        <v>81757</v>
      </c>
      <c r="L13" s="125" t="s">
        <v>163</v>
      </c>
      <c r="M13" s="106">
        <v>5</v>
      </c>
      <c r="N13" s="126" t="s">
        <v>270</v>
      </c>
      <c r="O13" s="151">
        <v>102959</v>
      </c>
      <c r="P13" s="125" t="s">
        <v>163</v>
      </c>
      <c r="Q13" s="106">
        <v>5</v>
      </c>
      <c r="R13" s="126" t="s">
        <v>256</v>
      </c>
      <c r="S13" s="151">
        <v>81822</v>
      </c>
      <c r="T13" s="125" t="s">
        <v>163</v>
      </c>
      <c r="U13" s="106">
        <v>5</v>
      </c>
    </row>
    <row r="14" spans="1:21" ht="21.75" customHeight="1">
      <c r="A14" s="241" t="s">
        <v>27</v>
      </c>
      <c r="B14" s="126" t="s">
        <v>304</v>
      </c>
      <c r="C14" s="151">
        <v>65025</v>
      </c>
      <c r="D14" s="125" t="s">
        <v>163</v>
      </c>
      <c r="E14" s="106">
        <v>5</v>
      </c>
      <c r="F14" s="126" t="s">
        <v>270</v>
      </c>
      <c r="G14" s="151">
        <v>73035</v>
      </c>
      <c r="H14" s="125" t="s">
        <v>163</v>
      </c>
      <c r="I14" s="106">
        <v>5</v>
      </c>
      <c r="J14" s="126" t="s">
        <v>291</v>
      </c>
      <c r="K14" s="151">
        <v>81519</v>
      </c>
      <c r="L14" s="125" t="s">
        <v>163</v>
      </c>
      <c r="M14" s="106">
        <v>5</v>
      </c>
      <c r="N14" s="126" t="s">
        <v>292</v>
      </c>
      <c r="O14" s="151">
        <v>105632</v>
      </c>
      <c r="P14" s="125" t="s">
        <v>163</v>
      </c>
      <c r="Q14" s="106">
        <v>5</v>
      </c>
      <c r="R14" s="126" t="s">
        <v>289</v>
      </c>
      <c r="S14" s="151">
        <v>80444</v>
      </c>
      <c r="T14" s="125" t="s">
        <v>163</v>
      </c>
      <c r="U14" s="106">
        <v>5</v>
      </c>
    </row>
    <row r="15" spans="1:21" ht="21.75" customHeight="1">
      <c r="A15" s="240" t="s">
        <v>77</v>
      </c>
      <c r="B15" s="235"/>
      <c r="C15" s="109">
        <f>400*(COUNTA(C10:C14))</f>
        <v>2000</v>
      </c>
      <c r="D15" s="262">
        <f>COUNTA(D10:D14)</f>
        <v>5</v>
      </c>
      <c r="E15" s="106">
        <f>SUM(E10:E14)</f>
        <v>25</v>
      </c>
      <c r="F15" s="228"/>
      <c r="G15" s="109">
        <f>400*(COUNTA(G10:G14))</f>
        <v>2000</v>
      </c>
      <c r="H15" s="262">
        <f>COUNTA(H10:H14)</f>
        <v>5</v>
      </c>
      <c r="I15" s="106">
        <f>SUM(I10:I14)</f>
        <v>25</v>
      </c>
      <c r="J15" s="228"/>
      <c r="K15" s="109">
        <f>400*(COUNTA(K10:K14))</f>
        <v>2000</v>
      </c>
      <c r="L15" s="262">
        <f>COUNTA(L10:L14)</f>
        <v>5</v>
      </c>
      <c r="M15" s="106">
        <f>SUM(M10:M14)</f>
        <v>25</v>
      </c>
      <c r="N15" s="228"/>
      <c r="O15" s="109">
        <f>400*(COUNTA(O10:O14))</f>
        <v>2000</v>
      </c>
      <c r="P15" s="262">
        <f>COUNTA(P10:P14)</f>
        <v>5</v>
      </c>
      <c r="Q15" s="106">
        <f>SUM(Q10:Q14)</f>
        <v>25</v>
      </c>
      <c r="R15" s="228"/>
      <c r="S15" s="109">
        <f>400*(COUNTA(S10:S14))</f>
        <v>2000</v>
      </c>
      <c r="T15" s="262">
        <f>COUNTA(T10:T14)</f>
        <v>5</v>
      </c>
      <c r="U15" s="106">
        <f>SUM(U10:U14)</f>
        <v>25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26" t="s">
        <v>199</v>
      </c>
      <c r="C17" s="151">
        <v>143386</v>
      </c>
      <c r="D17" s="125" t="s">
        <v>163</v>
      </c>
      <c r="E17" s="106">
        <v>10</v>
      </c>
      <c r="F17" s="126" t="s">
        <v>156</v>
      </c>
      <c r="G17" s="151">
        <v>150263</v>
      </c>
      <c r="H17" s="125" t="s">
        <v>163</v>
      </c>
      <c r="I17" s="106">
        <v>10</v>
      </c>
      <c r="J17" s="126" t="s">
        <v>173</v>
      </c>
      <c r="K17" s="151">
        <v>170045</v>
      </c>
      <c r="L17" s="125" t="s">
        <v>163</v>
      </c>
      <c r="M17" s="106">
        <v>10</v>
      </c>
      <c r="N17" s="126" t="s">
        <v>184</v>
      </c>
      <c r="O17" s="151">
        <v>231606</v>
      </c>
      <c r="P17" s="226" t="s">
        <v>163</v>
      </c>
      <c r="Q17" s="106">
        <v>10</v>
      </c>
      <c r="R17" s="126" t="s">
        <v>175</v>
      </c>
      <c r="S17" s="151">
        <v>171951</v>
      </c>
      <c r="T17" s="226" t="s">
        <v>163</v>
      </c>
      <c r="U17" s="106">
        <v>10</v>
      </c>
    </row>
    <row r="18" spans="1:21" ht="21.75" customHeight="1">
      <c r="A18" s="113" t="s">
        <v>28</v>
      </c>
      <c r="B18" s="126" t="s">
        <v>222</v>
      </c>
      <c r="C18" s="151">
        <v>143584</v>
      </c>
      <c r="D18" s="125" t="s">
        <v>163</v>
      </c>
      <c r="E18" s="106">
        <v>10</v>
      </c>
      <c r="F18" s="126" t="s">
        <v>215</v>
      </c>
      <c r="G18" s="151">
        <v>151737</v>
      </c>
      <c r="H18" s="125" t="s">
        <v>163</v>
      </c>
      <c r="I18" s="106">
        <v>10</v>
      </c>
      <c r="J18" s="126" t="s">
        <v>247</v>
      </c>
      <c r="K18" s="151">
        <v>164007</v>
      </c>
      <c r="L18" s="125" t="s">
        <v>163</v>
      </c>
      <c r="M18" s="106">
        <v>10</v>
      </c>
      <c r="N18" s="126" t="s">
        <v>214</v>
      </c>
      <c r="O18" s="151">
        <v>232816</v>
      </c>
      <c r="P18" s="125" t="s">
        <v>163</v>
      </c>
      <c r="Q18" s="106">
        <v>10</v>
      </c>
      <c r="R18" s="126" t="s">
        <v>209</v>
      </c>
      <c r="S18" s="151">
        <v>170223</v>
      </c>
      <c r="T18" s="125" t="s">
        <v>163</v>
      </c>
      <c r="U18" s="106">
        <v>10</v>
      </c>
    </row>
    <row r="19" spans="1:21" ht="21.75" customHeight="1">
      <c r="A19" s="113" t="s">
        <v>28</v>
      </c>
      <c r="B19" s="126" t="s">
        <v>250</v>
      </c>
      <c r="C19" s="151">
        <v>142374</v>
      </c>
      <c r="D19" s="125" t="s">
        <v>163</v>
      </c>
      <c r="E19" s="106">
        <v>10</v>
      </c>
      <c r="F19" s="126" t="s">
        <v>223</v>
      </c>
      <c r="G19" s="151">
        <v>150816</v>
      </c>
      <c r="H19" s="125" t="s">
        <v>163</v>
      </c>
      <c r="I19" s="106">
        <v>10</v>
      </c>
      <c r="J19" s="126" t="s">
        <v>255</v>
      </c>
      <c r="K19" s="151">
        <v>163272</v>
      </c>
      <c r="L19" s="125" t="s">
        <v>163</v>
      </c>
      <c r="M19" s="106">
        <v>10</v>
      </c>
      <c r="N19" s="126" t="s">
        <v>253</v>
      </c>
      <c r="O19" s="151">
        <v>225977</v>
      </c>
      <c r="P19" s="125" t="s">
        <v>163</v>
      </c>
      <c r="Q19" s="106">
        <v>10</v>
      </c>
      <c r="R19" s="126" t="s">
        <v>248</v>
      </c>
      <c r="S19" s="151">
        <v>165510</v>
      </c>
      <c r="T19" s="125" t="s">
        <v>163</v>
      </c>
      <c r="U19" s="106">
        <v>10</v>
      </c>
    </row>
    <row r="20" spans="1:21" ht="21.75" customHeight="1">
      <c r="A20" s="113" t="s">
        <v>28</v>
      </c>
      <c r="B20" s="126" t="s">
        <v>269</v>
      </c>
      <c r="C20" s="151">
        <v>141597</v>
      </c>
      <c r="D20" s="125" t="s">
        <v>163</v>
      </c>
      <c r="E20" s="106">
        <v>10</v>
      </c>
      <c r="F20" s="126" t="s">
        <v>255</v>
      </c>
      <c r="G20" s="151">
        <v>152251</v>
      </c>
      <c r="H20" s="125" t="s">
        <v>163</v>
      </c>
      <c r="I20" s="106">
        <v>10</v>
      </c>
      <c r="J20" s="126" t="s">
        <v>289</v>
      </c>
      <c r="K20" s="151">
        <v>164181</v>
      </c>
      <c r="L20" s="125" t="s">
        <v>163</v>
      </c>
      <c r="M20" s="106">
        <v>10</v>
      </c>
      <c r="N20" s="126" t="s">
        <v>264</v>
      </c>
      <c r="O20" s="151">
        <v>222670</v>
      </c>
      <c r="P20" s="125" t="s">
        <v>163</v>
      </c>
      <c r="Q20" s="106">
        <v>10</v>
      </c>
      <c r="R20" s="126" t="s">
        <v>278</v>
      </c>
      <c r="S20" s="151">
        <v>165559</v>
      </c>
      <c r="T20" s="125" t="s">
        <v>163</v>
      </c>
      <c r="U20" s="106">
        <v>10</v>
      </c>
    </row>
    <row r="21" spans="1:21" ht="21.75" customHeight="1">
      <c r="A21" s="113" t="s">
        <v>28</v>
      </c>
      <c r="B21" s="126" t="s">
        <v>291</v>
      </c>
      <c r="C21" s="151">
        <v>141222</v>
      </c>
      <c r="D21" s="125" t="s">
        <v>163</v>
      </c>
      <c r="E21" s="106">
        <v>10</v>
      </c>
      <c r="F21" s="126" t="s">
        <v>292</v>
      </c>
      <c r="G21" s="151">
        <v>152700</v>
      </c>
      <c r="H21" s="125" t="s">
        <v>163</v>
      </c>
      <c r="I21" s="106">
        <v>10</v>
      </c>
      <c r="J21" s="126" t="s">
        <v>311</v>
      </c>
      <c r="K21" s="151">
        <v>165481</v>
      </c>
      <c r="L21" s="125" t="s">
        <v>163</v>
      </c>
      <c r="M21" s="106">
        <v>10</v>
      </c>
      <c r="N21" s="126" t="s">
        <v>301</v>
      </c>
      <c r="O21" s="151">
        <v>232613</v>
      </c>
      <c r="P21" s="125" t="s">
        <v>163</v>
      </c>
      <c r="Q21" s="106">
        <v>10</v>
      </c>
      <c r="R21" s="126" t="s">
        <v>302</v>
      </c>
      <c r="S21" s="151">
        <v>164759</v>
      </c>
      <c r="T21" s="125" t="s">
        <v>163</v>
      </c>
      <c r="U21" s="106">
        <v>10</v>
      </c>
    </row>
    <row r="22" spans="1:21" ht="21.75" customHeight="1">
      <c r="A22" s="107" t="s">
        <v>77</v>
      </c>
      <c r="B22" s="227"/>
      <c r="C22" s="109">
        <f>800*(COUNTA(C17:C21))</f>
        <v>4000</v>
      </c>
      <c r="D22" s="229">
        <f>COUNTA(D17:D21)</f>
        <v>5</v>
      </c>
      <c r="E22" s="106">
        <f>SUM(E17:E21)</f>
        <v>50</v>
      </c>
      <c r="F22" s="227"/>
      <c r="G22" s="109">
        <f>800*(COUNTA(G17:G21))</f>
        <v>4000</v>
      </c>
      <c r="H22" s="229">
        <f>COUNTA(H17:H21)</f>
        <v>5</v>
      </c>
      <c r="I22" s="106">
        <f>SUM(I17:I21)</f>
        <v>50</v>
      </c>
      <c r="J22" s="106"/>
      <c r="K22" s="109">
        <f>800*(COUNTA(K17:K21))</f>
        <v>4000</v>
      </c>
      <c r="L22" s="229">
        <f>COUNTA(L17:L21)</f>
        <v>5</v>
      </c>
      <c r="M22" s="106">
        <f>SUM(M17:M21)</f>
        <v>50</v>
      </c>
      <c r="N22" s="227"/>
      <c r="O22" s="109">
        <f>800*(COUNTA(O17:O21))</f>
        <v>4000</v>
      </c>
      <c r="P22" s="229">
        <f>COUNTA(P17:P21)</f>
        <v>5</v>
      </c>
      <c r="Q22" s="106">
        <f>SUM(Q17:Q21)</f>
        <v>50</v>
      </c>
      <c r="R22" s="227"/>
      <c r="S22" s="109">
        <f>800*(COUNTA(S17:S21))</f>
        <v>4000</v>
      </c>
      <c r="T22" s="229">
        <f>COUNTA(T17:T21)</f>
        <v>5</v>
      </c>
      <c r="U22" s="106">
        <f>SUM(U17:U21)</f>
        <v>50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1005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54.375</v>
      </c>
      <c r="S26" s="124"/>
      <c r="T26" s="123" t="s">
        <v>4</v>
      </c>
    </row>
    <row r="27" spans="1:21" ht="21.75" customHeight="1">
      <c r="A27" s="103" t="s">
        <v>32</v>
      </c>
      <c r="B27" s="126" t="s">
        <v>212</v>
      </c>
      <c r="C27" s="151">
        <v>273212</v>
      </c>
      <c r="D27" s="125" t="s">
        <v>163</v>
      </c>
      <c r="E27" s="106">
        <v>40</v>
      </c>
      <c r="F27" s="126" t="s">
        <v>200</v>
      </c>
      <c r="G27" s="151">
        <v>290753</v>
      </c>
      <c r="H27" s="263" t="s">
        <v>163</v>
      </c>
      <c r="I27" s="106">
        <v>40</v>
      </c>
      <c r="J27" s="126" t="s">
        <v>195</v>
      </c>
      <c r="K27" s="151">
        <v>324811</v>
      </c>
      <c r="L27" s="126" t="s">
        <v>163</v>
      </c>
      <c r="M27" s="106">
        <v>40</v>
      </c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26" t="s">
        <v>283</v>
      </c>
      <c r="C28" s="129">
        <v>1600</v>
      </c>
      <c r="D28" s="125" t="s">
        <v>163</v>
      </c>
      <c r="E28" s="106">
        <v>40</v>
      </c>
      <c r="F28" s="126" t="s">
        <v>158</v>
      </c>
      <c r="G28" s="129">
        <v>1575</v>
      </c>
      <c r="H28" s="129" t="s">
        <v>163</v>
      </c>
      <c r="I28" s="106">
        <v>40</v>
      </c>
      <c r="J28" s="126" t="s">
        <v>197</v>
      </c>
      <c r="K28" s="129">
        <v>1375</v>
      </c>
      <c r="L28" s="126" t="s">
        <v>163</v>
      </c>
      <c r="M28" s="106">
        <v>40</v>
      </c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26" t="s">
        <v>213</v>
      </c>
      <c r="C29" s="129">
        <v>2350</v>
      </c>
      <c r="D29" s="126" t="s">
        <v>163</v>
      </c>
      <c r="E29" s="106">
        <v>50</v>
      </c>
      <c r="F29" s="126" t="s">
        <v>290</v>
      </c>
      <c r="G29" s="129">
        <v>2275</v>
      </c>
      <c r="H29" s="129" t="s">
        <v>163</v>
      </c>
      <c r="I29" s="106">
        <v>50</v>
      </c>
      <c r="J29" s="126" t="s">
        <v>260</v>
      </c>
      <c r="K29" s="129">
        <v>2050</v>
      </c>
      <c r="L29" s="126" t="s">
        <v>163</v>
      </c>
      <c r="M29" s="106">
        <v>50</v>
      </c>
      <c r="N29" s="130"/>
      <c r="P29" s="198">
        <f>SUM(D15+H15+L15+P15+T15+D22+H22+L22+P22+T22+D31+H31+L31)</f>
        <v>62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26" t="s">
        <v>159</v>
      </c>
      <c r="C30" s="129">
        <v>3050</v>
      </c>
      <c r="D30" s="126" t="s">
        <v>163</v>
      </c>
      <c r="E30" s="106">
        <v>80</v>
      </c>
      <c r="F30" s="126" t="s">
        <v>288</v>
      </c>
      <c r="G30" s="129">
        <v>2975</v>
      </c>
      <c r="H30" s="129" t="s">
        <v>163</v>
      </c>
      <c r="I30" s="106">
        <v>80</v>
      </c>
      <c r="J30" s="126" t="s">
        <v>252</v>
      </c>
      <c r="K30" s="129">
        <v>2625</v>
      </c>
      <c r="L30" s="126" t="s">
        <v>163</v>
      </c>
      <c r="M30" s="106">
        <v>80</v>
      </c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126"/>
      <c r="C31" s="109">
        <f>SUM(C30+C29+C28+(IF(COUNTBLANK(C27),0,1500)))</f>
        <v>8500</v>
      </c>
      <c r="D31" s="229">
        <f>COUNTA(D27:D30)</f>
        <v>4</v>
      </c>
      <c r="E31" s="265">
        <f>SUM(E27:E30)</f>
        <v>210</v>
      </c>
      <c r="F31" s="106"/>
      <c r="G31" s="109">
        <f>SUM(G30+G29+G28+(IF(COUNTBLANK(G27),0,1500)))</f>
        <v>8325</v>
      </c>
      <c r="H31" s="229">
        <f>COUNTA(H27:H30)</f>
        <v>4</v>
      </c>
      <c r="I31" s="265">
        <f>SUM(I27:I30)</f>
        <v>210</v>
      </c>
      <c r="J31" s="125"/>
      <c r="K31" s="109">
        <f>SUM(K30+K29+K28+(IF(COUNTBLANK(K27),0,1500)))</f>
        <v>7550</v>
      </c>
      <c r="L31" s="229">
        <f>COUNTA(L27:L30)</f>
        <v>4</v>
      </c>
      <c r="M31" s="265">
        <f>SUM(M27:M30)</f>
        <v>210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32"/>
  <sheetViews>
    <sheetView showZeros="0" workbookViewId="0">
      <selection activeCell="C31" sqref="C31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8"/>
      <c r="F1" s="98"/>
      <c r="G1" s="378" t="s">
        <v>60</v>
      </c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98"/>
      <c r="S1" s="98"/>
      <c r="T1" s="98"/>
    </row>
    <row r="2" spans="1:21" ht="24.75" customHeight="1">
      <c r="A2" s="378"/>
      <c r="B2" s="378"/>
      <c r="C2" s="378"/>
      <c r="D2" s="378"/>
      <c r="E2" s="378"/>
      <c r="G2" s="100"/>
      <c r="H2" s="383" t="s">
        <v>332</v>
      </c>
      <c r="I2" s="383"/>
      <c r="J2" s="383"/>
      <c r="K2" s="383"/>
      <c r="L2" s="383"/>
      <c r="M2" s="383"/>
      <c r="N2" s="383"/>
      <c r="O2" s="383"/>
      <c r="P2" s="383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8"/>
      <c r="G3" s="100"/>
      <c r="H3" s="383"/>
      <c r="I3" s="383"/>
      <c r="J3" s="383"/>
      <c r="K3" s="383"/>
      <c r="L3" s="383"/>
      <c r="M3" s="383"/>
      <c r="N3" s="383"/>
      <c r="O3" s="383"/>
      <c r="P3" s="383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8"/>
      <c r="G4" s="102"/>
      <c r="H4" s="385" t="s">
        <v>57</v>
      </c>
      <c r="I4" s="385"/>
      <c r="J4" s="385"/>
      <c r="K4" s="385"/>
      <c r="L4" s="385"/>
      <c r="M4" s="385"/>
      <c r="N4" s="385"/>
      <c r="O4" s="385"/>
      <c r="P4" s="385"/>
      <c r="S4" s="387">
        <v>2022</v>
      </c>
      <c r="T4" s="387"/>
    </row>
    <row r="5" spans="1:21" ht="24.75" customHeight="1">
      <c r="A5" s="380"/>
      <c r="B5" s="380"/>
      <c r="C5" s="380"/>
      <c r="D5" s="380"/>
      <c r="E5" s="380"/>
    </row>
    <row r="6" spans="1:21" ht="12" customHeight="1">
      <c r="A6" s="388" t="s">
        <v>4</v>
      </c>
      <c r="B6" s="372" t="s">
        <v>14</v>
      </c>
      <c r="C6" s="373"/>
      <c r="D6" s="373"/>
      <c r="E6" s="399"/>
      <c r="F6" s="372" t="s">
        <v>15</v>
      </c>
      <c r="G6" s="373"/>
      <c r="H6" s="373"/>
      <c r="I6" s="399"/>
      <c r="J6" s="372" t="s">
        <v>23</v>
      </c>
      <c r="K6" s="373"/>
      <c r="L6" s="373"/>
      <c r="M6" s="399"/>
      <c r="N6" s="372" t="s">
        <v>24</v>
      </c>
      <c r="O6" s="373"/>
      <c r="P6" s="373"/>
      <c r="Q6" s="399"/>
      <c r="R6" s="372" t="s">
        <v>25</v>
      </c>
      <c r="S6" s="373"/>
      <c r="T6" s="373"/>
      <c r="U6" s="399"/>
    </row>
    <row r="7" spans="1:21" ht="12" customHeight="1">
      <c r="A7" s="389"/>
      <c r="B7" s="375"/>
      <c r="C7" s="376"/>
      <c r="D7" s="376"/>
      <c r="E7" s="400"/>
      <c r="F7" s="375"/>
      <c r="G7" s="376"/>
      <c r="H7" s="376"/>
      <c r="I7" s="400"/>
      <c r="J7" s="375"/>
      <c r="K7" s="376"/>
      <c r="L7" s="376"/>
      <c r="M7" s="400"/>
      <c r="N7" s="375"/>
      <c r="O7" s="376"/>
      <c r="P7" s="376"/>
      <c r="Q7" s="400"/>
      <c r="R7" s="375"/>
      <c r="S7" s="376"/>
      <c r="T7" s="376"/>
      <c r="U7" s="400"/>
    </row>
    <row r="8" spans="1:21" ht="12.75" customHeight="1">
      <c r="A8" s="363" t="s">
        <v>26</v>
      </c>
      <c r="B8" s="363" t="s">
        <v>7</v>
      </c>
      <c r="C8" s="363" t="s">
        <v>8</v>
      </c>
      <c r="D8" s="363" t="s">
        <v>18</v>
      </c>
      <c r="E8" s="363" t="s">
        <v>2</v>
      </c>
      <c r="F8" s="363" t="s">
        <v>7</v>
      </c>
      <c r="G8" s="363" t="s">
        <v>8</v>
      </c>
      <c r="H8" s="363" t="s">
        <v>18</v>
      </c>
      <c r="I8" s="363" t="s">
        <v>2</v>
      </c>
      <c r="J8" s="363" t="s">
        <v>7</v>
      </c>
      <c r="K8" s="363" t="s">
        <v>8</v>
      </c>
      <c r="L8" s="363" t="s">
        <v>18</v>
      </c>
      <c r="M8" s="363" t="s">
        <v>2</v>
      </c>
      <c r="N8" s="363" t="s">
        <v>7</v>
      </c>
      <c r="O8" s="363" t="s">
        <v>8</v>
      </c>
      <c r="P8" s="363" t="s">
        <v>18</v>
      </c>
      <c r="Q8" s="363" t="s">
        <v>2</v>
      </c>
      <c r="R8" s="363" t="s">
        <v>7</v>
      </c>
      <c r="S8" s="363" t="s">
        <v>8</v>
      </c>
      <c r="T8" s="363" t="s">
        <v>18</v>
      </c>
      <c r="U8" s="363" t="s">
        <v>2</v>
      </c>
    </row>
    <row r="9" spans="1:21" ht="12.75" customHeight="1">
      <c r="A9" s="364"/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</row>
    <row r="10" spans="1:21" ht="21.75" customHeight="1">
      <c r="A10" s="103" t="s">
        <v>27</v>
      </c>
      <c r="B10" s="104" t="s">
        <v>327</v>
      </c>
      <c r="C10" s="151">
        <v>72635</v>
      </c>
      <c r="D10" s="105" t="s">
        <v>163</v>
      </c>
      <c r="E10" s="106">
        <v>3</v>
      </c>
      <c r="F10" s="104"/>
      <c r="G10" s="151"/>
      <c r="H10" s="105"/>
      <c r="I10" s="106"/>
      <c r="J10" s="104"/>
      <c r="K10" s="151"/>
      <c r="L10" s="105"/>
      <c r="M10" s="106"/>
      <c r="N10" s="104"/>
      <c r="O10" s="151"/>
      <c r="P10" s="105"/>
      <c r="Q10" s="106"/>
      <c r="R10" s="104"/>
      <c r="S10" s="151"/>
      <c r="T10" s="105"/>
      <c r="U10" s="106"/>
    </row>
    <row r="11" spans="1:21" ht="21.75" customHeight="1">
      <c r="A11" s="103" t="s">
        <v>27</v>
      </c>
      <c r="B11" s="104"/>
      <c r="C11" s="151"/>
      <c r="D11" s="105"/>
      <c r="E11" s="106"/>
      <c r="F11" s="104"/>
      <c r="G11" s="151"/>
      <c r="H11" s="105"/>
      <c r="I11" s="106"/>
      <c r="J11" s="104"/>
      <c r="K11" s="151"/>
      <c r="L11" s="105"/>
      <c r="M11" s="106"/>
      <c r="N11" s="104"/>
      <c r="O11" s="151"/>
      <c r="P11" s="105"/>
      <c r="Q11" s="106"/>
      <c r="R11" s="104"/>
      <c r="S11" s="151"/>
      <c r="T11" s="105"/>
      <c r="U11" s="106"/>
    </row>
    <row r="12" spans="1:21" ht="21.75" customHeight="1">
      <c r="A12" s="103" t="s">
        <v>27</v>
      </c>
      <c r="B12" s="104"/>
      <c r="C12" s="151"/>
      <c r="D12" s="105"/>
      <c r="E12" s="106"/>
      <c r="F12" s="104"/>
      <c r="G12" s="151"/>
      <c r="H12" s="105"/>
      <c r="I12" s="106"/>
      <c r="J12" s="104"/>
      <c r="K12" s="151"/>
      <c r="L12" s="105"/>
      <c r="M12" s="106"/>
      <c r="N12" s="104"/>
      <c r="O12" s="151"/>
      <c r="P12" s="105"/>
      <c r="Q12" s="106"/>
      <c r="R12" s="104"/>
      <c r="S12" s="151"/>
      <c r="T12" s="105"/>
      <c r="U12" s="106"/>
    </row>
    <row r="13" spans="1:21" ht="21.75" customHeight="1">
      <c r="A13" s="103" t="s">
        <v>27</v>
      </c>
      <c r="B13" s="104"/>
      <c r="C13" s="151"/>
      <c r="D13" s="105"/>
      <c r="E13" s="106"/>
      <c r="F13" s="104"/>
      <c r="G13" s="151"/>
      <c r="H13" s="105"/>
      <c r="I13" s="106"/>
      <c r="J13" s="104"/>
      <c r="K13" s="151"/>
      <c r="L13" s="105"/>
      <c r="M13" s="106"/>
      <c r="N13" s="104"/>
      <c r="O13" s="151"/>
      <c r="P13" s="105"/>
      <c r="Q13" s="106"/>
      <c r="R13" s="104"/>
      <c r="S13" s="151"/>
      <c r="T13" s="105"/>
      <c r="U13" s="106"/>
    </row>
    <row r="14" spans="1:21" ht="21.75" customHeight="1">
      <c r="A14" s="103" t="s">
        <v>27</v>
      </c>
      <c r="B14" s="104"/>
      <c r="C14" s="151"/>
      <c r="D14" s="105"/>
      <c r="E14" s="106"/>
      <c r="F14" s="104"/>
      <c r="G14" s="151"/>
      <c r="H14" s="105"/>
      <c r="I14" s="106"/>
      <c r="J14" s="104"/>
      <c r="K14" s="151"/>
      <c r="L14" s="105"/>
      <c r="M14" s="106"/>
      <c r="N14" s="104"/>
      <c r="O14" s="151"/>
      <c r="P14" s="105"/>
      <c r="Q14" s="106"/>
      <c r="R14" s="104"/>
      <c r="S14" s="151"/>
      <c r="T14" s="105"/>
      <c r="U14" s="106"/>
    </row>
    <row r="15" spans="1:21" ht="21.75" customHeight="1">
      <c r="A15" s="107" t="s">
        <v>77</v>
      </c>
      <c r="B15" s="230"/>
      <c r="C15" s="109">
        <f>400*(COUNTA(C10:C14))</f>
        <v>400</v>
      </c>
      <c r="D15" s="196">
        <f>COUNTA(D10:D14)</f>
        <v>1</v>
      </c>
      <c r="E15" s="106">
        <f>SUM(E10:E14)</f>
        <v>3</v>
      </c>
      <c r="F15" s="111"/>
      <c r="G15" s="109">
        <f>400*(COUNTA(G10:G14))</f>
        <v>0</v>
      </c>
      <c r="H15" s="196">
        <f>COUNTA(H10:H14)</f>
        <v>0</v>
      </c>
      <c r="I15" s="110">
        <f>SUM(I10:I14)</f>
        <v>0</v>
      </c>
      <c r="J15" s="111"/>
      <c r="K15" s="109">
        <f>400*(COUNTA(K10:K14))</f>
        <v>0</v>
      </c>
      <c r="L15" s="196">
        <f>COUNTA(L10:L14)</f>
        <v>0</v>
      </c>
      <c r="M15" s="237">
        <f>SUM(M10:M14)</f>
        <v>0</v>
      </c>
      <c r="N15" s="231"/>
      <c r="O15" s="109">
        <f>400*(COUNTA(O10:O14))</f>
        <v>0</v>
      </c>
      <c r="P15" s="196">
        <f>COUNTA(P10:P14)</f>
        <v>0</v>
      </c>
      <c r="Q15" s="110">
        <f>SUM(Q10:Q14)</f>
        <v>0</v>
      </c>
      <c r="R15" s="111"/>
      <c r="S15" s="109">
        <f>400*(COUNTA(S10:S14))</f>
        <v>0</v>
      </c>
      <c r="T15" s="196">
        <f>COUNTA(T10:T14)</f>
        <v>0</v>
      </c>
      <c r="U15" s="237">
        <f>SUM(U10:U14)</f>
        <v>0</v>
      </c>
    </row>
    <row r="16" spans="1:21" ht="21.75" customHeight="1">
      <c r="A16" s="392"/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</row>
    <row r="17" spans="1:21" ht="21.75" customHeight="1">
      <c r="A17" s="113" t="s">
        <v>28</v>
      </c>
      <c r="B17" s="104" t="s">
        <v>327</v>
      </c>
      <c r="C17" s="151">
        <v>145430</v>
      </c>
      <c r="D17" s="105" t="s">
        <v>163</v>
      </c>
      <c r="E17" s="106">
        <v>6</v>
      </c>
      <c r="F17" s="104"/>
      <c r="G17" s="151"/>
      <c r="H17" s="105"/>
      <c r="I17" s="106"/>
      <c r="J17" s="104"/>
      <c r="K17" s="151"/>
      <c r="L17" s="105"/>
      <c r="M17" s="106"/>
      <c r="N17" s="104"/>
      <c r="O17" s="151"/>
      <c r="P17" s="114"/>
      <c r="Q17" s="106"/>
      <c r="R17" s="104"/>
      <c r="S17" s="151"/>
      <c r="T17" s="114"/>
      <c r="U17" s="106"/>
    </row>
    <row r="18" spans="1:21" ht="21.75" customHeight="1">
      <c r="A18" s="113" t="s">
        <v>28</v>
      </c>
      <c r="B18" s="104"/>
      <c r="C18" s="151"/>
      <c r="D18" s="105"/>
      <c r="E18" s="106"/>
      <c r="F18" s="104"/>
      <c r="G18" s="151"/>
      <c r="H18" s="105"/>
      <c r="I18" s="106"/>
      <c r="J18" s="104"/>
      <c r="K18" s="151"/>
      <c r="L18" s="105"/>
      <c r="M18" s="106"/>
      <c r="N18" s="104"/>
      <c r="O18" s="151"/>
      <c r="P18" s="105"/>
      <c r="Q18" s="106"/>
      <c r="R18" s="104"/>
      <c r="S18" s="151"/>
      <c r="T18" s="105"/>
      <c r="U18" s="106"/>
    </row>
    <row r="19" spans="1:21" ht="21.75" customHeight="1">
      <c r="A19" s="113" t="s">
        <v>28</v>
      </c>
      <c r="B19" s="104"/>
      <c r="C19" s="151"/>
      <c r="D19" s="105"/>
      <c r="E19" s="106"/>
      <c r="F19" s="104"/>
      <c r="G19" s="151"/>
      <c r="H19" s="105"/>
      <c r="I19" s="106"/>
      <c r="J19" s="104"/>
      <c r="K19" s="151"/>
      <c r="L19" s="105"/>
      <c r="M19" s="106"/>
      <c r="N19" s="104"/>
      <c r="O19" s="151"/>
      <c r="P19" s="105"/>
      <c r="Q19" s="106"/>
      <c r="R19" s="104"/>
      <c r="S19" s="151"/>
      <c r="T19" s="105"/>
      <c r="U19" s="106"/>
    </row>
    <row r="20" spans="1:21" ht="21.75" customHeight="1">
      <c r="A20" s="113" t="s">
        <v>28</v>
      </c>
      <c r="B20" s="104"/>
      <c r="C20" s="151"/>
      <c r="D20" s="105"/>
      <c r="E20" s="106"/>
      <c r="F20" s="104"/>
      <c r="G20" s="151"/>
      <c r="H20" s="105"/>
      <c r="I20" s="106"/>
      <c r="J20" s="104"/>
      <c r="K20" s="151"/>
      <c r="L20" s="105"/>
      <c r="M20" s="106"/>
      <c r="N20" s="104"/>
      <c r="O20" s="151"/>
      <c r="P20" s="105"/>
      <c r="Q20" s="106"/>
      <c r="R20" s="104"/>
      <c r="S20" s="151"/>
      <c r="T20" s="105"/>
      <c r="U20" s="106"/>
    </row>
    <row r="21" spans="1:21" ht="21.75" customHeight="1">
      <c r="A21" s="113" t="s">
        <v>28</v>
      </c>
      <c r="B21" s="104"/>
      <c r="C21" s="151"/>
      <c r="D21" s="105"/>
      <c r="E21" s="106"/>
      <c r="F21" s="104"/>
      <c r="G21" s="151"/>
      <c r="H21" s="105"/>
      <c r="I21" s="106"/>
      <c r="J21" s="104"/>
      <c r="K21" s="151"/>
      <c r="L21" s="105"/>
      <c r="M21" s="106"/>
      <c r="N21" s="104"/>
      <c r="O21" s="151"/>
      <c r="P21" s="105"/>
      <c r="Q21" s="106"/>
      <c r="R21" s="104"/>
      <c r="S21" s="151"/>
      <c r="T21" s="105"/>
      <c r="U21" s="106"/>
    </row>
    <row r="22" spans="1:21" ht="21.75" customHeight="1">
      <c r="A22" s="107" t="s">
        <v>77</v>
      </c>
      <c r="B22" s="233"/>
      <c r="C22" s="109">
        <f>800*(COUNTA(C17:C21))</f>
        <v>800</v>
      </c>
      <c r="D22" s="234">
        <f>COUNTA(D17:D21)</f>
        <v>1</v>
      </c>
      <c r="E22" s="106">
        <f>SUM(E17:E21)</f>
        <v>6</v>
      </c>
      <c r="F22" s="233"/>
      <c r="G22" s="109">
        <f>800*(COUNTA(G17:G21))</f>
        <v>0</v>
      </c>
      <c r="H22" s="234">
        <f>COUNTA(H17:H21)</f>
        <v>0</v>
      </c>
      <c r="I22" s="237">
        <f>SUM(I17:I21)</f>
        <v>0</v>
      </c>
      <c r="J22" s="233"/>
      <c r="K22" s="109">
        <f>800*(COUNTA(K17:K21))</f>
        <v>0</v>
      </c>
      <c r="L22" s="234">
        <f>COUNTA(L17:L21)</f>
        <v>0</v>
      </c>
      <c r="M22" s="237">
        <f>SUM(M17:M21)</f>
        <v>0</v>
      </c>
      <c r="N22" s="233"/>
      <c r="O22" s="109">
        <f>800*(COUNTA(O17:O21))</f>
        <v>0</v>
      </c>
      <c r="P22" s="234">
        <f>COUNTA(P17:P21)</f>
        <v>0</v>
      </c>
      <c r="Q22" s="237">
        <f>SUM(Q17:Q21)</f>
        <v>0</v>
      </c>
      <c r="R22" s="233"/>
      <c r="S22" s="109">
        <f>800*(COUNTA(S17:S21))</f>
        <v>0</v>
      </c>
      <c r="T22" s="234">
        <f>COUNTA(T17:T21)</f>
        <v>0</v>
      </c>
      <c r="U22" s="237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67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9"/>
      <c r="H25" s="369"/>
      <c r="I25" s="370"/>
      <c r="J25" s="368" t="s">
        <v>23</v>
      </c>
      <c r="K25" s="369"/>
      <c r="L25" s="369"/>
      <c r="M25" s="370"/>
      <c r="N25" s="118"/>
      <c r="O25" s="353" t="s">
        <v>29</v>
      </c>
      <c r="P25" s="353"/>
      <c r="Q25" s="353"/>
      <c r="R25" s="119">
        <f>SUM(E15+I15+M15+Q15+U15+E22+I22+M22+Q22+U22+E31+I31+M31)</f>
        <v>59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243">
        <f>SUM((C15+G15+K15+O15+S15+C22+G22+K22+O22+S22+C31+G31+K31)/1000)</f>
        <v>3.6</v>
      </c>
      <c r="S26" s="124"/>
      <c r="T26" s="123" t="s">
        <v>4</v>
      </c>
    </row>
    <row r="27" spans="1:21" ht="21.75" customHeight="1">
      <c r="A27" s="103" t="s">
        <v>32</v>
      </c>
      <c r="B27" s="126" t="s">
        <v>334</v>
      </c>
      <c r="C27" s="151">
        <v>301334</v>
      </c>
      <c r="D27" s="125" t="s">
        <v>163</v>
      </c>
      <c r="E27" s="106">
        <v>30</v>
      </c>
      <c r="F27" s="126"/>
      <c r="G27" s="151"/>
      <c r="H27" s="263"/>
      <c r="I27" s="106"/>
      <c r="J27" s="126"/>
      <c r="K27" s="151"/>
      <c r="L27" s="126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26" t="s">
        <v>338</v>
      </c>
      <c r="C28" s="129">
        <v>1200</v>
      </c>
      <c r="D28" s="125" t="s">
        <v>178</v>
      </c>
      <c r="E28" s="106">
        <v>20</v>
      </c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2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26"/>
      <c r="C30" s="129"/>
      <c r="D30" s="126"/>
      <c r="E30" s="237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/>
      <c r="T30" s="357"/>
      <c r="U30" s="357"/>
    </row>
    <row r="31" spans="1:21" ht="21.75" customHeight="1">
      <c r="A31" s="107" t="s">
        <v>77</v>
      </c>
      <c r="B31" s="126"/>
      <c r="C31" s="109">
        <f>800*(COUNTA(C26:C30))</f>
        <v>2400</v>
      </c>
      <c r="D31" s="234"/>
      <c r="E31" s="106">
        <v>50</v>
      </c>
      <c r="F31" s="106"/>
      <c r="G31" s="109"/>
      <c r="H31" s="234"/>
      <c r="I31" s="238"/>
      <c r="J31" s="125"/>
      <c r="K31" s="109"/>
      <c r="L31" s="234"/>
      <c r="M31" s="238"/>
      <c r="N31" s="134"/>
      <c r="S31" s="357" t="s">
        <v>35</v>
      </c>
      <c r="T31" s="357"/>
      <c r="U31" s="357"/>
    </row>
    <row r="32" spans="1:21">
      <c r="R32" s="359"/>
      <c r="S32" s="359"/>
      <c r="T32" s="359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2D867"/>
  </sheetPr>
  <dimension ref="A2:N86"/>
  <sheetViews>
    <sheetView tabSelected="1" zoomScale="170" zoomScaleNormal="150" workbookViewId="0">
      <selection activeCell="D21" sqref="D21"/>
    </sheetView>
  </sheetViews>
  <sheetFormatPr defaultColWidth="8.85546875" defaultRowHeight="12.75"/>
  <cols>
    <col min="1" max="1" width="3" customWidth="1"/>
    <col min="2" max="2" width="10" style="2" customWidth="1"/>
    <col min="3" max="3" width="19.7109375" customWidth="1"/>
    <col min="4" max="4" width="8.85546875" customWidth="1"/>
    <col min="5" max="5" width="9.42578125" customWidth="1"/>
    <col min="6" max="6" width="4.85546875" customWidth="1"/>
    <col min="7" max="7" width="7.85546875" customWidth="1"/>
    <col min="8" max="8" width="6.28515625" style="3" customWidth="1"/>
    <col min="9" max="9" width="8.140625" style="3" customWidth="1"/>
    <col min="10" max="10" width="8.140625" customWidth="1"/>
    <col min="11" max="11" width="15.28515625" style="135" customWidth="1"/>
  </cols>
  <sheetData>
    <row r="2" spans="2:11" ht="21" customHeight="1">
      <c r="B2" s="339" t="s">
        <v>364</v>
      </c>
      <c r="C2" s="339"/>
      <c r="D2" s="339"/>
      <c r="E2" s="339"/>
      <c r="F2" s="339"/>
      <c r="G2" s="339"/>
      <c r="H2" s="339"/>
      <c r="I2" s="339"/>
      <c r="J2" s="342"/>
      <c r="K2" s="1"/>
    </row>
    <row r="3" spans="2:11" ht="15">
      <c r="B3" s="340" t="s">
        <v>63</v>
      </c>
      <c r="C3" s="341"/>
      <c r="D3" s="341"/>
      <c r="E3" s="341"/>
      <c r="F3" s="341"/>
      <c r="G3" s="341"/>
      <c r="H3" s="341"/>
      <c r="I3" s="341"/>
      <c r="J3" s="343"/>
    </row>
    <row r="5" spans="2:11" ht="23.25" customHeight="1">
      <c r="B5" s="14" t="s">
        <v>0</v>
      </c>
      <c r="C5" s="195" t="s">
        <v>1</v>
      </c>
      <c r="D5" s="281" t="s">
        <v>2</v>
      </c>
      <c r="E5" s="281" t="s">
        <v>3</v>
      </c>
      <c r="F5" s="282"/>
      <c r="G5" s="281" t="s">
        <v>105</v>
      </c>
      <c r="H5" s="225" t="s">
        <v>134</v>
      </c>
      <c r="I5" s="279" t="s">
        <v>191</v>
      </c>
      <c r="J5" s="4"/>
      <c r="K5" s="156"/>
    </row>
    <row r="6" spans="2:11">
      <c r="K6" s="156"/>
    </row>
    <row r="7" spans="2:11" ht="12.75" customHeight="1">
      <c r="B7" s="206" t="s">
        <v>68</v>
      </c>
      <c r="C7" s="5" t="s">
        <v>59</v>
      </c>
      <c r="D7" s="168">
        <f>'Alexander C'!R25</f>
        <v>16</v>
      </c>
      <c r="E7" s="296">
        <f>'Alexander C'!R26</f>
        <v>1.6</v>
      </c>
      <c r="G7" s="168">
        <f>'Alexander C'!P29</f>
        <v>4</v>
      </c>
      <c r="H7" s="251" t="s">
        <v>98</v>
      </c>
      <c r="I7" s="279" t="s">
        <v>131</v>
      </c>
    </row>
    <row r="8" spans="2:11" ht="12.75" customHeight="1">
      <c r="B8" s="14" t="s">
        <v>62</v>
      </c>
      <c r="C8" s="5" t="s">
        <v>70</v>
      </c>
      <c r="D8" s="168">
        <f>'Burgess Kat'!R25</f>
        <v>410</v>
      </c>
      <c r="E8" s="296">
        <f>'Burgess Kat'!R26</f>
        <v>25.15</v>
      </c>
      <c r="G8" s="168">
        <f>'Burgess Kat'!P29</f>
        <v>35</v>
      </c>
      <c r="H8" s="251" t="s">
        <v>98</v>
      </c>
      <c r="I8" s="225" t="s">
        <v>131</v>
      </c>
    </row>
    <row r="9" spans="2:11" ht="12.75" customHeight="1">
      <c r="B9" s="222" t="s">
        <v>58</v>
      </c>
      <c r="C9" s="5" t="s">
        <v>185</v>
      </c>
      <c r="D9" s="168">
        <f>'Campbell D '!R25</f>
        <v>997</v>
      </c>
      <c r="E9" s="296">
        <f>'Campbell D '!R26</f>
        <v>51.475000000000001</v>
      </c>
      <c r="G9" s="168">
        <f>'Campbell D '!P29</f>
        <v>62</v>
      </c>
      <c r="H9" s="251" t="s">
        <v>98</v>
      </c>
      <c r="I9" s="195" t="s">
        <v>131</v>
      </c>
    </row>
    <row r="10" spans="2:11" ht="12.75" customHeight="1">
      <c r="B10" s="222" t="s">
        <v>58</v>
      </c>
      <c r="C10" s="5" t="s">
        <v>118</v>
      </c>
      <c r="D10" s="168">
        <f>'Cass L'!R25</f>
        <v>130</v>
      </c>
      <c r="E10" s="296">
        <f>'Cass L'!R26</f>
        <v>6.3</v>
      </c>
      <c r="G10" s="168">
        <f>'Cass L'!P29</f>
        <v>16</v>
      </c>
      <c r="H10" s="251" t="s">
        <v>98</v>
      </c>
      <c r="I10" s="225" t="s">
        <v>131</v>
      </c>
    </row>
    <row r="11" spans="2:11" ht="12.75" customHeight="1">
      <c r="B11" s="206" t="s">
        <v>58</v>
      </c>
      <c r="C11" s="5" t="s">
        <v>125</v>
      </c>
      <c r="D11" s="168">
        <f>'Castles M'!R25</f>
        <v>114</v>
      </c>
      <c r="E11" s="296">
        <f>'Castles M'!R26</f>
        <v>14.525</v>
      </c>
      <c r="G11" s="168">
        <f>'Castles M'!P29</f>
        <v>25</v>
      </c>
      <c r="H11" s="251" t="s">
        <v>98</v>
      </c>
      <c r="I11" s="225" t="s">
        <v>131</v>
      </c>
    </row>
    <row r="12" spans="2:11" ht="12.75" customHeight="1">
      <c r="B12" s="222" t="s">
        <v>68</v>
      </c>
      <c r="C12" s="5" t="s">
        <v>150</v>
      </c>
      <c r="D12" s="168">
        <f>'De Lorenzo L'!R25</f>
        <v>40</v>
      </c>
      <c r="E12" s="296">
        <f>'De Lorenzo L'!R26</f>
        <v>3.2</v>
      </c>
      <c r="G12" s="168">
        <f>'De Lorenzo L'!P29</f>
        <v>6</v>
      </c>
      <c r="H12" s="251" t="s">
        <v>98</v>
      </c>
      <c r="I12" s="225" t="s">
        <v>131</v>
      </c>
    </row>
    <row r="13" spans="2:11" s="254" customFormat="1" ht="12.75" customHeight="1">
      <c r="B13" s="253" t="s">
        <v>68</v>
      </c>
      <c r="C13" s="319" t="s">
        <v>151</v>
      </c>
      <c r="D13" s="291">
        <f>'Devonshire-Gill K'!R25</f>
        <v>83</v>
      </c>
      <c r="E13" s="297">
        <f>'Devonshire-Gill K'!R26</f>
        <v>4.3</v>
      </c>
      <c r="G13" s="291">
        <f>'Devonshire-Gill K'!P29</f>
        <v>9</v>
      </c>
      <c r="H13" s="292" t="s">
        <v>98</v>
      </c>
      <c r="I13" s="293" t="s">
        <v>131</v>
      </c>
      <c r="K13" s="294"/>
    </row>
    <row r="14" spans="2:11" s="254" customFormat="1" ht="12.75" customHeight="1">
      <c r="B14" s="253" t="s">
        <v>140</v>
      </c>
      <c r="C14" s="319" t="s">
        <v>161</v>
      </c>
      <c r="D14" s="291">
        <f>'Dunn B'!R25</f>
        <v>155</v>
      </c>
      <c r="E14" s="297">
        <f>'Dunn B'!R26</f>
        <v>14</v>
      </c>
      <c r="G14" s="291">
        <f>'Dunn B'!P29</f>
        <v>26</v>
      </c>
      <c r="H14" s="292" t="s">
        <v>98</v>
      </c>
      <c r="I14" s="293" t="s">
        <v>131</v>
      </c>
      <c r="K14" s="135"/>
    </row>
    <row r="15" spans="2:11" s="254" customFormat="1" ht="12.75" customHeight="1">
      <c r="B15" s="253" t="s">
        <v>62</v>
      </c>
      <c r="C15" s="5" t="s">
        <v>242</v>
      </c>
      <c r="D15" s="291">
        <f>'Falkenau A'!R25</f>
        <v>5</v>
      </c>
      <c r="E15" s="297">
        <f>'Falkenau A'!R26</f>
        <v>0.4</v>
      </c>
      <c r="G15" s="291">
        <f>'Falkenau A'!P29</f>
        <v>1</v>
      </c>
      <c r="H15" s="292" t="s">
        <v>99</v>
      </c>
      <c r="I15" s="293"/>
      <c r="K15" s="135"/>
    </row>
    <row r="16" spans="2:11" s="254" customFormat="1" ht="12.75" customHeight="1">
      <c r="B16" s="253" t="s">
        <v>68</v>
      </c>
      <c r="C16" s="5" t="s">
        <v>124</v>
      </c>
      <c r="D16" s="291">
        <f>'Gourley G'!R25</f>
        <v>55</v>
      </c>
      <c r="E16" s="297">
        <f>'Gourley G'!R26</f>
        <v>2.7</v>
      </c>
      <c r="G16" s="291">
        <f>'Gourley G'!P29</f>
        <v>3</v>
      </c>
      <c r="H16" s="292" t="s">
        <v>99</v>
      </c>
      <c r="I16" s="293"/>
      <c r="K16" s="135"/>
    </row>
    <row r="17" spans="1:11" s="254" customFormat="1" ht="12.75" customHeight="1">
      <c r="B17" s="253" t="s">
        <v>276</v>
      </c>
      <c r="C17" s="5" t="s">
        <v>294</v>
      </c>
      <c r="D17" s="291">
        <f>'Grinter N'!R25</f>
        <v>8</v>
      </c>
      <c r="E17" s="297">
        <f>'Grinter N'!R26</f>
        <v>0.8</v>
      </c>
      <c r="G17" s="291">
        <f>'Grinter N'!P29</f>
        <v>2</v>
      </c>
      <c r="H17" s="292" t="s">
        <v>99</v>
      </c>
      <c r="I17" s="293"/>
      <c r="K17" s="135"/>
    </row>
    <row r="18" spans="1:11" ht="12.75" customHeight="1">
      <c r="B18" s="14" t="s">
        <v>74</v>
      </c>
      <c r="C18" s="5" t="s">
        <v>244</v>
      </c>
      <c r="D18" s="168">
        <f>'Haureliuk L'!R25</f>
        <v>35</v>
      </c>
      <c r="E18" s="296">
        <f>'Haureliuk L'!R26</f>
        <v>2.8</v>
      </c>
      <c r="G18" s="168">
        <f>'Haureliuk L'!P29</f>
        <v>5</v>
      </c>
      <c r="H18" s="251" t="s">
        <v>98</v>
      </c>
      <c r="I18" s="195" t="s">
        <v>131</v>
      </c>
    </row>
    <row r="19" spans="1:11" ht="12.75" customHeight="1">
      <c r="B19" s="222" t="s">
        <v>58</v>
      </c>
      <c r="C19" s="5" t="s">
        <v>299</v>
      </c>
      <c r="D19" s="168">
        <f>'Jesiolowski L'!R25</f>
        <v>3</v>
      </c>
      <c r="E19" s="296">
        <f>'Jesiolowski L'!R26</f>
        <v>0.4</v>
      </c>
      <c r="G19" s="168">
        <f>'Jesiolowski L'!P29</f>
        <v>1</v>
      </c>
      <c r="H19" s="251" t="s">
        <v>98</v>
      </c>
      <c r="I19" s="195"/>
    </row>
    <row r="20" spans="1:11" ht="12.75" customHeight="1">
      <c r="B20" s="222" t="s">
        <v>111</v>
      </c>
      <c r="C20" s="5" t="s">
        <v>79</v>
      </c>
      <c r="D20" s="168">
        <f>'Kaye C'!R25</f>
        <v>865</v>
      </c>
      <c r="E20" s="296">
        <f>'Kaye C'!R26</f>
        <v>39.35</v>
      </c>
      <c r="G20" s="168">
        <f>'Kaye C'!P29</f>
        <v>44</v>
      </c>
      <c r="H20" s="251" t="s">
        <v>98</v>
      </c>
      <c r="I20" s="195" t="s">
        <v>131</v>
      </c>
    </row>
    <row r="21" spans="1:11" ht="12.75" customHeight="1">
      <c r="B21" s="14" t="s">
        <v>62</v>
      </c>
      <c r="C21" s="5" t="s">
        <v>122</v>
      </c>
      <c r="D21" s="168">
        <f>'Kennedy K'!R25</f>
        <v>1005</v>
      </c>
      <c r="E21" s="296">
        <f>'Kennedy K'!R26</f>
        <v>54.375</v>
      </c>
      <c r="G21" s="168">
        <f>'Kennedy K'!P29</f>
        <v>62</v>
      </c>
      <c r="H21" s="251" t="s">
        <v>98</v>
      </c>
      <c r="I21" s="195" t="s">
        <v>131</v>
      </c>
    </row>
    <row r="22" spans="1:11" ht="12.75" customHeight="1">
      <c r="B22" s="14" t="s">
        <v>140</v>
      </c>
      <c r="C22" s="5" t="s">
        <v>333</v>
      </c>
      <c r="D22" s="168">
        <f>'Knight A'!R25</f>
        <v>59</v>
      </c>
      <c r="E22" s="296">
        <f>'Knight A'!R26</f>
        <v>3.6</v>
      </c>
      <c r="G22" s="168">
        <f>'Knight A'!P29</f>
        <v>2</v>
      </c>
      <c r="H22" s="251" t="s">
        <v>99</v>
      </c>
      <c r="I22" s="195"/>
    </row>
    <row r="23" spans="1:11" ht="12.75" customHeight="1">
      <c r="A23" s="214"/>
      <c r="B23" s="222" t="s">
        <v>153</v>
      </c>
      <c r="C23" s="5" t="s">
        <v>120</v>
      </c>
      <c r="D23" s="168">
        <f>'Lane K'!R25</f>
        <v>1005</v>
      </c>
      <c r="E23" s="296">
        <f>'Lane K'!R26</f>
        <v>54.7</v>
      </c>
      <c r="G23" s="168">
        <f>'Lane K'!P29</f>
        <v>62</v>
      </c>
      <c r="H23" s="251" t="s">
        <v>98</v>
      </c>
      <c r="I23" s="195" t="s">
        <v>131</v>
      </c>
    </row>
    <row r="24" spans="1:11" ht="12.75" customHeight="1">
      <c r="A24" s="214"/>
      <c r="B24" s="222" t="s">
        <v>68</v>
      </c>
      <c r="C24" s="5" t="s">
        <v>130</v>
      </c>
      <c r="D24" s="168">
        <f>'Leary C'!R25</f>
        <v>1005</v>
      </c>
      <c r="E24" s="296">
        <f>'Leary C'!R26</f>
        <v>52.15</v>
      </c>
      <c r="G24" s="168">
        <f>'Leary C'!P29</f>
        <v>62</v>
      </c>
      <c r="H24" s="251" t="s">
        <v>98</v>
      </c>
      <c r="I24" s="195" t="s">
        <v>131</v>
      </c>
    </row>
    <row r="25" spans="1:11" ht="12.75" customHeight="1">
      <c r="B25" s="222" t="s">
        <v>62</v>
      </c>
      <c r="C25" s="5" t="s">
        <v>110</v>
      </c>
      <c r="D25" s="168">
        <f>'Madsen K'!R25</f>
        <v>33</v>
      </c>
      <c r="E25" s="296">
        <f>'Madsen K'!R26</f>
        <v>2.8</v>
      </c>
      <c r="G25" s="168">
        <f>'Madsen K'!P29</f>
        <v>4</v>
      </c>
      <c r="H25" s="251" t="s">
        <v>98</v>
      </c>
      <c r="I25" s="195" t="s">
        <v>131</v>
      </c>
    </row>
    <row r="26" spans="1:11" ht="12.75" customHeight="1">
      <c r="B26" s="206" t="s">
        <v>73</v>
      </c>
      <c r="C26" s="5" t="s">
        <v>367</v>
      </c>
      <c r="D26" s="168">
        <f>'Makin C'!R25</f>
        <v>250</v>
      </c>
      <c r="E26" s="296">
        <f>'Makin C'!R26</f>
        <v>16.600000000000001</v>
      </c>
      <c r="G26" s="168">
        <f>'Makin C'!P29</f>
        <v>27</v>
      </c>
      <c r="H26" s="251" t="s">
        <v>98</v>
      </c>
      <c r="I26" s="195" t="s">
        <v>131</v>
      </c>
      <c r="K26" s="157"/>
    </row>
    <row r="27" spans="1:11" ht="12.75" customHeight="1">
      <c r="B27" s="222" t="s">
        <v>74</v>
      </c>
      <c r="C27" s="5" t="s">
        <v>148</v>
      </c>
      <c r="D27" s="168">
        <f>'McGowan A'!R25</f>
        <v>1005</v>
      </c>
      <c r="E27" s="296">
        <f>'McGowan A'!R26</f>
        <v>56.8</v>
      </c>
      <c r="G27" s="168">
        <f>'McGowan A'!P29</f>
        <v>62</v>
      </c>
      <c r="H27" s="251" t="s">
        <v>98</v>
      </c>
      <c r="I27" s="225" t="s">
        <v>131</v>
      </c>
      <c r="K27" s="157"/>
    </row>
    <row r="28" spans="1:11" ht="12.75" customHeight="1">
      <c r="B28" s="222" t="s">
        <v>74</v>
      </c>
      <c r="C28" s="5" t="s">
        <v>226</v>
      </c>
      <c r="D28" s="168">
        <f>'Merenda E'!R25</f>
        <v>20</v>
      </c>
      <c r="E28" s="296">
        <f>'Merenda E'!R26</f>
        <v>1.6</v>
      </c>
      <c r="G28" s="168">
        <f>'Merenda E'!P29</f>
        <v>4</v>
      </c>
      <c r="H28" s="251" t="s">
        <v>98</v>
      </c>
      <c r="I28" s="225"/>
      <c r="K28" s="157"/>
    </row>
    <row r="29" spans="1:11" ht="12.75" customHeight="1">
      <c r="B29" s="222" t="s">
        <v>58</v>
      </c>
      <c r="C29" s="5" t="s">
        <v>237</v>
      </c>
      <c r="D29" s="168">
        <f>'Mummery C'!R25</f>
        <v>15</v>
      </c>
      <c r="E29" s="296">
        <f>'Mummery C'!R26</f>
        <v>1.2</v>
      </c>
      <c r="G29" s="168">
        <f>'Mummery C'!P29</f>
        <v>2</v>
      </c>
      <c r="H29" s="251" t="s">
        <v>98</v>
      </c>
      <c r="I29" s="225"/>
      <c r="K29" s="157"/>
    </row>
    <row r="30" spans="1:11" ht="12.75" customHeight="1">
      <c r="B30" s="222" t="s">
        <v>238</v>
      </c>
      <c r="C30" s="5" t="s">
        <v>240</v>
      </c>
      <c r="D30" s="168">
        <f>'Mummery K'!R25</f>
        <v>5</v>
      </c>
      <c r="E30" s="296">
        <f>'Mummery K'!R26</f>
        <v>0.4</v>
      </c>
      <c r="G30" s="168">
        <f>'Mummery K'!P29</f>
        <v>1</v>
      </c>
      <c r="H30" s="251" t="s">
        <v>99</v>
      </c>
      <c r="I30" s="195" t="s">
        <v>131</v>
      </c>
      <c r="K30" s="157"/>
    </row>
    <row r="31" spans="1:11" ht="12.75" customHeight="1">
      <c r="B31" s="222" t="s">
        <v>58</v>
      </c>
      <c r="C31" s="5" t="s">
        <v>246</v>
      </c>
      <c r="D31" s="168">
        <f>'Needham E'!R25</f>
        <v>215</v>
      </c>
      <c r="E31" s="296">
        <f>'Needham E'!R26</f>
        <v>11.975</v>
      </c>
      <c r="G31" s="168">
        <f>'Needham E'!P29</f>
        <v>17</v>
      </c>
      <c r="H31" s="251" t="s">
        <v>98</v>
      </c>
      <c r="I31" s="195"/>
      <c r="K31" s="157"/>
    </row>
    <row r="32" spans="1:11" ht="12.75" customHeight="1">
      <c r="B32" s="222" t="s">
        <v>73</v>
      </c>
      <c r="C32" s="5" t="s">
        <v>143</v>
      </c>
      <c r="D32" s="168">
        <f>'Peters L'!R25</f>
        <v>442</v>
      </c>
      <c r="E32" s="296">
        <f>'Peters L'!R26</f>
        <v>28.173999999999999</v>
      </c>
      <c r="G32" s="168">
        <f>'Peters L'!P29</f>
        <v>41</v>
      </c>
      <c r="H32" s="251" t="s">
        <v>98</v>
      </c>
      <c r="I32" s="225" t="s">
        <v>131</v>
      </c>
      <c r="K32" s="157"/>
    </row>
    <row r="33" spans="1:14" ht="12.75" customHeight="1">
      <c r="B33" s="222" t="s">
        <v>181</v>
      </c>
      <c r="C33" s="5" t="s">
        <v>182</v>
      </c>
      <c r="D33" s="168">
        <f>'Pascall J'!R25</f>
        <v>8</v>
      </c>
      <c r="E33" s="296">
        <f>'Pascall J'!R26</f>
        <v>0.8</v>
      </c>
      <c r="G33" s="168">
        <v>1</v>
      </c>
      <c r="H33" s="251" t="s">
        <v>99</v>
      </c>
      <c r="I33" s="225"/>
      <c r="K33" s="157"/>
    </row>
    <row r="34" spans="1:14" ht="12.75" customHeight="1">
      <c r="B34" s="206" t="s">
        <v>73</v>
      </c>
      <c r="C34" s="194" t="s">
        <v>113</v>
      </c>
      <c r="D34" s="168">
        <f>'Phillips R'!R25</f>
        <v>193</v>
      </c>
      <c r="E34" s="296">
        <f>'Phillips R'!R26</f>
        <v>6.05</v>
      </c>
      <c r="G34" s="168">
        <f>'Phillips R'!P29</f>
        <v>9</v>
      </c>
      <c r="H34" s="251" t="s">
        <v>99</v>
      </c>
      <c r="I34" s="195" t="s">
        <v>131</v>
      </c>
      <c r="K34" s="157"/>
      <c r="N34" s="167"/>
    </row>
    <row r="35" spans="1:14" ht="12.75" customHeight="1">
      <c r="B35" s="222" t="s">
        <v>58</v>
      </c>
      <c r="C35" s="194" t="s">
        <v>71</v>
      </c>
      <c r="D35" s="168">
        <f>'Reid A'!R25</f>
        <v>1005</v>
      </c>
      <c r="E35" s="296">
        <f>'Reid A'!R26</f>
        <v>53.674999999999997</v>
      </c>
      <c r="G35" s="168">
        <f>'Reid A'!P29</f>
        <v>62</v>
      </c>
      <c r="H35" s="251" t="s">
        <v>98</v>
      </c>
      <c r="I35" s="195" t="s">
        <v>131</v>
      </c>
      <c r="K35" s="157"/>
    </row>
    <row r="36" spans="1:14" ht="12.75" customHeight="1">
      <c r="B36" s="206" t="s">
        <v>111</v>
      </c>
      <c r="C36" s="5" t="s">
        <v>80</v>
      </c>
      <c r="D36" s="168">
        <f>'Rohan P'!R25</f>
        <v>490</v>
      </c>
      <c r="E36" s="296">
        <f>'Rohan P'!R26</f>
        <v>24.625</v>
      </c>
      <c r="G36" s="168">
        <f>'Rohan P'!P29</f>
        <v>36</v>
      </c>
      <c r="H36" s="251" t="s">
        <v>98</v>
      </c>
      <c r="I36" s="195" t="s">
        <v>131</v>
      </c>
      <c r="K36" s="157"/>
    </row>
    <row r="37" spans="1:14" ht="12.75" customHeight="1">
      <c r="B37" s="222" t="s">
        <v>58</v>
      </c>
      <c r="C37" s="5" t="s">
        <v>115</v>
      </c>
      <c r="D37" s="168">
        <f>'Smith D'!R25</f>
        <v>48</v>
      </c>
      <c r="E37" s="296">
        <f>'Smith D'!R26</f>
        <v>5.6</v>
      </c>
      <c r="G37" s="168">
        <f>'Smith D'!P29</f>
        <v>9</v>
      </c>
      <c r="H37" s="251" t="s">
        <v>99</v>
      </c>
      <c r="I37" s="195" t="s">
        <v>131</v>
      </c>
      <c r="J37" s="203"/>
      <c r="K37" s="157"/>
    </row>
    <row r="38" spans="1:14" ht="12.75" customHeight="1">
      <c r="B38" s="14" t="s">
        <v>58</v>
      </c>
      <c r="C38" s="5" t="s">
        <v>127</v>
      </c>
      <c r="D38" s="168">
        <f>'Smyth A'!R25</f>
        <v>60</v>
      </c>
      <c r="E38" s="296">
        <f>'Smyth A'!R26</f>
        <v>4.8</v>
      </c>
      <c r="G38" s="168">
        <f>'Smyth A'!P29</f>
        <v>9</v>
      </c>
      <c r="H38" s="251" t="s">
        <v>98</v>
      </c>
      <c r="I38" s="225" t="s">
        <v>131</v>
      </c>
      <c r="J38" s="203"/>
      <c r="K38" s="168" t="str">
        <f>'Waddleton J'!T26</f>
        <v xml:space="preserve"> </v>
      </c>
    </row>
    <row r="39" spans="1:14" ht="12.75" customHeight="1">
      <c r="B39" s="222" t="s">
        <v>145</v>
      </c>
      <c r="C39" s="5" t="s">
        <v>146</v>
      </c>
      <c r="D39" s="168">
        <f>'Stutsel G'!R25</f>
        <v>920</v>
      </c>
      <c r="E39" s="296">
        <f>'Stutsel G'!R26</f>
        <v>42.05</v>
      </c>
      <c r="G39" s="168">
        <f>'Stutsel G'!P29</f>
        <v>51</v>
      </c>
      <c r="H39" s="251" t="s">
        <v>99</v>
      </c>
      <c r="I39" s="225" t="s">
        <v>131</v>
      </c>
      <c r="J39" s="203"/>
      <c r="K39" s="157"/>
    </row>
    <row r="40" spans="1:14" ht="12.75" customHeight="1">
      <c r="B40" s="222" t="s">
        <v>276</v>
      </c>
      <c r="C40" s="5" t="s">
        <v>277</v>
      </c>
      <c r="D40" s="168">
        <f>'Thorp J'!R25</f>
        <v>20</v>
      </c>
      <c r="E40" s="296">
        <f>'Thorp J'!R26</f>
        <v>1.6</v>
      </c>
      <c r="G40" s="168">
        <f>'Thorp J'!P29</f>
        <v>3</v>
      </c>
      <c r="H40" s="251" t="s">
        <v>99</v>
      </c>
      <c r="I40" s="225"/>
      <c r="J40" s="203"/>
      <c r="K40" s="157"/>
    </row>
    <row r="41" spans="1:14" ht="12.75" customHeight="1">
      <c r="B41" s="222" t="s">
        <v>58</v>
      </c>
      <c r="C41" s="5" t="s">
        <v>72</v>
      </c>
      <c r="D41" s="168">
        <f>'Waddleton J'!R25</f>
        <v>243</v>
      </c>
      <c r="E41" s="296">
        <f>'Waddleton J'!R26</f>
        <v>12.675000000000001</v>
      </c>
      <c r="G41" s="168">
        <f>'Waddleton J'!P29</f>
        <v>15</v>
      </c>
      <c r="H41" s="251" t="s">
        <v>98</v>
      </c>
      <c r="I41" s="225" t="s">
        <v>131</v>
      </c>
      <c r="K41" s="157"/>
    </row>
    <row r="42" spans="1:14">
      <c r="B42" s="14"/>
      <c r="C42" s="5"/>
      <c r="D42" s="168"/>
      <c r="E42" s="169"/>
      <c r="F42" s="8"/>
      <c r="G42" s="168"/>
      <c r="H42" s="252"/>
      <c r="K42" s="157"/>
    </row>
    <row r="43" spans="1:14">
      <c r="A43" t="s">
        <v>4</v>
      </c>
      <c r="C43" t="s">
        <v>5</v>
      </c>
      <c r="D43" s="161">
        <f>SUM(D7:D42)</f>
        <v>10962</v>
      </c>
      <c r="E43" s="9">
        <f>SUM(E7:E42)</f>
        <v>603.24900000000002</v>
      </c>
      <c r="F43" s="6"/>
      <c r="G43" s="168">
        <f>SUM(G7:G42)</f>
        <v>780</v>
      </c>
      <c r="H43" s="252"/>
    </row>
    <row r="44" spans="1:14" ht="12" customHeight="1">
      <c r="D44" s="6"/>
      <c r="E44" s="9"/>
      <c r="F44" s="6"/>
      <c r="G44" s="7"/>
      <c r="H44" s="252"/>
    </row>
    <row r="45" spans="1:14">
      <c r="B45" s="137" t="s">
        <v>65</v>
      </c>
      <c r="K45" s="136"/>
      <c r="L45" t="s">
        <v>4</v>
      </c>
    </row>
    <row r="46" spans="1:14">
      <c r="K46" s="136"/>
    </row>
    <row r="47" spans="1:14">
      <c r="K47" s="136"/>
    </row>
    <row r="48" spans="1:14" ht="12" customHeight="1">
      <c r="K48" s="136"/>
    </row>
    <row r="49" spans="3:11">
      <c r="C49" t="s">
        <v>97</v>
      </c>
      <c r="D49" s="6">
        <f>SUMIF(H7:H42,"M",D7:D42)</f>
        <v>1321</v>
      </c>
      <c r="K49" s="136"/>
    </row>
    <row r="50" spans="3:11">
      <c r="C50" t="s">
        <v>100</v>
      </c>
      <c r="D50" s="6">
        <f>SUMIF(H7:H42,"F",D7:D42)</f>
        <v>9641</v>
      </c>
      <c r="K50" s="136"/>
    </row>
    <row r="51" spans="3:11">
      <c r="K51" s="136"/>
    </row>
    <row r="52" spans="3:11" ht="12" customHeight="1"/>
    <row r="53" spans="3:11">
      <c r="C53" t="s">
        <v>107</v>
      </c>
      <c r="D53" s="6">
        <f>COUNTIF(H7:H48,"M")</f>
        <v>10</v>
      </c>
    </row>
    <row r="54" spans="3:11">
      <c r="C54" t="s">
        <v>108</v>
      </c>
      <c r="D54" s="6">
        <f>COUNTIF(H8:H49,"F")</f>
        <v>24</v>
      </c>
    </row>
    <row r="55" spans="3:11">
      <c r="D55" s="6"/>
    </row>
    <row r="56" spans="3:11">
      <c r="C56" s="221" t="s">
        <v>128</v>
      </c>
      <c r="D56" s="6">
        <f>SUM(D53:D54)</f>
        <v>34</v>
      </c>
    </row>
    <row r="86" spans="12:12">
      <c r="L86" s="166" t="s">
        <v>96</v>
      </c>
    </row>
  </sheetData>
  <mergeCells count="3">
    <mergeCell ref="B2:I2"/>
    <mergeCell ref="B3:I3"/>
    <mergeCell ref="J2:J3"/>
  </mergeCells>
  <phoneticPr fontId="3" type="noConversion"/>
  <hyperlinks>
    <hyperlink ref="C7" location="'Alexander C'!A1" display="Alexander, Catherine" xr:uid="{00000000-0004-0000-0100-000000000000}"/>
    <hyperlink ref="C41" location="'Waddleton J'!A1" display="Waddleton, Jane" xr:uid="{00000000-0004-0000-0100-000001000000}"/>
    <hyperlink ref="C35" location="'Reid A'!A1" display="Reid, Ann" xr:uid="{00000000-0004-0000-0100-000002000000}"/>
    <hyperlink ref="C26" location="'Makin C'!A1" display="Makin Caz " xr:uid="{00000000-0004-0000-0100-000003000000}"/>
    <hyperlink ref="C20" location="'Kaye C'!A1" display="Kaye, Cecelia" xr:uid="{00000000-0004-0000-0100-000004000000}"/>
    <hyperlink ref="C36" location="'Rohan P'!A1" display="Rohan, Pauline" xr:uid="{00000000-0004-0000-0100-000005000000}"/>
    <hyperlink ref="C25" location="'Madsen K'!A1" display="Madsen Kirsten" xr:uid="{00000000-0004-0000-0100-000006000000}"/>
    <hyperlink ref="C34" location="'Phillips R'!A1" display="Phillips, Richard " xr:uid="{00000000-0004-0000-0100-000007000000}"/>
    <hyperlink ref="C37" location="'Smith D'!A1" display="Smith, Don" xr:uid="{00000000-0004-0000-0100-000008000000}"/>
    <hyperlink ref="C23" location="'Lane K'!A1" display="Lane, Kylie" xr:uid="{00000000-0004-0000-0100-000009000000}"/>
    <hyperlink ref="C21" location="'Kennedy K'!A1" display="Kennedy, Kristine" xr:uid="{00000000-0004-0000-0100-00000A000000}"/>
    <hyperlink ref="C24" location="'Leary C'!A1" display="Leary,Chris" xr:uid="{00000000-0004-0000-0100-00000B000000}"/>
    <hyperlink ref="C38" location="'Smyth A'!A1" display="Smyth, Anne " xr:uid="{00000000-0004-0000-0100-00000C000000}"/>
    <hyperlink ref="C32" location="'Peters L'!A1" display="Peters, Leisl" xr:uid="{00000000-0004-0000-0100-00000D000000}"/>
    <hyperlink ref="C10" location="'Cass L'!A1" display="Cass, Leisa" xr:uid="{00000000-0004-0000-0100-00000E000000}"/>
    <hyperlink ref="C39" location="'Stutsel G'!A1" display="Stutsel, Gary" xr:uid="{00000000-0004-0000-0100-00000F000000}"/>
    <hyperlink ref="C27" location="'McGowan A'!A1" display="McGowan, Atsuko" xr:uid="{00000000-0004-0000-0100-000010000000}"/>
    <hyperlink ref="C12" location="'De Lorenzo L'!A1" display="De Lorenzo, Lesley" xr:uid="{00000000-0004-0000-0100-000011000000}"/>
    <hyperlink ref="C13" location="'Devonshire-Gill K'!A1" display="Devonshire-Gill" xr:uid="{00000000-0004-0000-0100-000012000000}"/>
    <hyperlink ref="C14" location="'Dunn B'!A1" display="Dunn, Bex" xr:uid="{00000000-0004-0000-0100-000013000000}"/>
    <hyperlink ref="C33" location="'Pascall J'!A1" display="Pascall Joseph" xr:uid="{00000000-0004-0000-0100-000014000000}"/>
    <hyperlink ref="C8" location="'Burgess Kat'!A1" display="Burgess, Katrina" xr:uid="{00000000-0004-0000-0100-000015000000}"/>
    <hyperlink ref="C11" location="'Castles M'!A1" display="Castles , Maria" xr:uid="{00000000-0004-0000-0100-000016000000}"/>
    <hyperlink ref="C9" location="'Campbell D '!A1" display="Campbell Donna " xr:uid="{00000000-0004-0000-0100-000017000000}"/>
    <hyperlink ref="C29" location="'Mummery C'!A1" display="Mummery, Chris" xr:uid="{00000000-0004-0000-0100-000018000000}"/>
    <hyperlink ref="C30" location="'Mummery K'!A1" display="Mummery, Kerry" xr:uid="{00000000-0004-0000-0100-000019000000}"/>
    <hyperlink ref="C15" location="'Falkenau A'!A1" display="Falkenau, Andreas" xr:uid="{00000000-0004-0000-0100-00001A000000}"/>
    <hyperlink ref="C31" location="'Needham E'!A1" display="Needham, Liz" xr:uid="{00000000-0004-0000-0100-00001B000000}"/>
    <hyperlink ref="C16" location="'Gourley G'!A1" display="Gourley, Greg " xr:uid="{00000000-0004-0000-0100-00001C000000}"/>
    <hyperlink ref="C17" location="'Grinter N'!A1" display="Grinter, Nick" xr:uid="{00000000-0004-0000-0100-00001D000000}"/>
    <hyperlink ref="C18" location="'Haureliuk L'!A1" display="Haureliuk, Lisa" xr:uid="{00000000-0004-0000-0100-00001E000000}"/>
    <hyperlink ref="C19" location="'Jesiolowski L'!A1" display="Jesiolowski, Lucy" xr:uid="{00000000-0004-0000-0100-00001F000000}"/>
    <hyperlink ref="C28" location="'Merenda E'!A1" display="Merenda, Elizabeth" xr:uid="{00000000-0004-0000-0100-000020000000}"/>
    <hyperlink ref="C22" location="'Knight A'!A1" display="Knight, Adam" xr:uid="{00000000-0004-0000-0100-000021000000}"/>
    <hyperlink ref="C40" location="'Thorp J'!A1" display="Thorp, James" xr:uid="{00000000-0004-0000-0100-000022000000}"/>
  </hyperlinks>
  <pageMargins left="0.74803149606299213" right="0.74803149606299213" top="0.47244094488188981" bottom="0.47244094488188981" header="0.39370078740157483" footer="0.39370078740157483"/>
  <pageSetup paperSize="9" orientation="portrait" horizontalDpi="4294967293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U32"/>
  <sheetViews>
    <sheetView showZeros="0" topLeftCell="A10" zoomScaleNormal="100" workbookViewId="0">
      <selection activeCell="D29" sqref="D29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119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126" t="s">
        <v>194</v>
      </c>
      <c r="C10" s="301">
        <v>62559</v>
      </c>
      <c r="D10" s="241" t="s">
        <v>163</v>
      </c>
      <c r="E10" s="299">
        <v>5</v>
      </c>
      <c r="F10" s="300" t="s">
        <v>194</v>
      </c>
      <c r="G10" s="301">
        <v>70281</v>
      </c>
      <c r="H10" s="241" t="s">
        <v>163</v>
      </c>
      <c r="I10" s="299">
        <v>5</v>
      </c>
      <c r="J10" s="300" t="s">
        <v>194</v>
      </c>
      <c r="K10" s="301">
        <v>81588</v>
      </c>
      <c r="L10" s="241" t="s">
        <v>163</v>
      </c>
      <c r="M10" s="299">
        <v>5</v>
      </c>
      <c r="N10" s="300" t="s">
        <v>197</v>
      </c>
      <c r="O10" s="301">
        <v>75162</v>
      </c>
      <c r="P10" s="241" t="s">
        <v>163</v>
      </c>
      <c r="Q10" s="299">
        <v>5</v>
      </c>
      <c r="R10" s="300" t="s">
        <v>199</v>
      </c>
      <c r="S10" s="301">
        <v>72539</v>
      </c>
      <c r="T10" s="241" t="s">
        <v>163</v>
      </c>
      <c r="U10" s="299">
        <v>5</v>
      </c>
    </row>
    <row r="11" spans="1:21" ht="21.75" customHeight="1">
      <c r="A11" s="103" t="s">
        <v>27</v>
      </c>
      <c r="B11" s="126" t="s">
        <v>261</v>
      </c>
      <c r="C11" s="301">
        <v>63187</v>
      </c>
      <c r="D11" s="241" t="s">
        <v>163</v>
      </c>
      <c r="E11" s="299">
        <v>5</v>
      </c>
      <c r="F11" s="300" t="s">
        <v>212</v>
      </c>
      <c r="G11" s="301">
        <v>65731</v>
      </c>
      <c r="H11" s="241" t="s">
        <v>163</v>
      </c>
      <c r="I11" s="299">
        <v>5</v>
      </c>
      <c r="J11" s="300" t="s">
        <v>224</v>
      </c>
      <c r="K11" s="301">
        <v>80825</v>
      </c>
      <c r="L11" s="241" t="s">
        <v>163</v>
      </c>
      <c r="M11" s="299">
        <v>5</v>
      </c>
      <c r="N11" s="300" t="s">
        <v>223</v>
      </c>
      <c r="O11" s="301">
        <v>81850</v>
      </c>
      <c r="P11" s="241" t="s">
        <v>163</v>
      </c>
      <c r="Q11" s="299">
        <v>5</v>
      </c>
      <c r="R11" s="300" t="s">
        <v>213</v>
      </c>
      <c r="S11" s="301">
        <v>72039</v>
      </c>
      <c r="T11" s="241" t="s">
        <v>163</v>
      </c>
      <c r="U11" s="299">
        <v>5</v>
      </c>
    </row>
    <row r="12" spans="1:21" ht="21.75" customHeight="1">
      <c r="A12" s="103" t="s">
        <v>27</v>
      </c>
      <c r="B12" s="126" t="s">
        <v>287</v>
      </c>
      <c r="C12" s="301">
        <v>64549</v>
      </c>
      <c r="D12" s="241" t="s">
        <v>163</v>
      </c>
      <c r="E12" s="299">
        <v>5</v>
      </c>
      <c r="F12" s="300" t="s">
        <v>278</v>
      </c>
      <c r="G12" s="301">
        <v>71259</v>
      </c>
      <c r="H12" s="241" t="s">
        <v>163</v>
      </c>
      <c r="I12" s="299">
        <v>5</v>
      </c>
      <c r="J12" s="300" t="s">
        <v>261</v>
      </c>
      <c r="K12" s="301">
        <v>81351</v>
      </c>
      <c r="L12" s="241" t="s">
        <v>163</v>
      </c>
      <c r="M12" s="299">
        <v>5</v>
      </c>
      <c r="N12" s="300" t="s">
        <v>261</v>
      </c>
      <c r="O12" s="301">
        <v>80847</v>
      </c>
      <c r="P12" s="241" t="s">
        <v>163</v>
      </c>
      <c r="Q12" s="299">
        <v>5</v>
      </c>
      <c r="R12" s="311" t="s">
        <v>232</v>
      </c>
      <c r="S12" s="312">
        <v>64873</v>
      </c>
      <c r="T12" s="313" t="s">
        <v>163</v>
      </c>
      <c r="U12" s="314">
        <v>5</v>
      </c>
    </row>
    <row r="13" spans="1:21" ht="21.75" customHeight="1">
      <c r="A13" s="103" t="s">
        <v>27</v>
      </c>
      <c r="B13" s="126" t="s">
        <v>303</v>
      </c>
      <c r="C13" s="301">
        <v>63356</v>
      </c>
      <c r="D13" s="241" t="s">
        <v>163</v>
      </c>
      <c r="E13" s="299">
        <v>5</v>
      </c>
      <c r="F13" s="300" t="s">
        <v>302</v>
      </c>
      <c r="G13" s="301">
        <v>70559</v>
      </c>
      <c r="H13" s="241" t="s">
        <v>163</v>
      </c>
      <c r="I13" s="299">
        <v>5</v>
      </c>
      <c r="J13" s="300" t="s">
        <v>278</v>
      </c>
      <c r="K13" s="301">
        <v>82653</v>
      </c>
      <c r="L13" s="241" t="s">
        <v>163</v>
      </c>
      <c r="M13" s="299">
        <v>5</v>
      </c>
      <c r="N13" s="300" t="s">
        <v>287</v>
      </c>
      <c r="O13" s="301">
        <v>82624</v>
      </c>
      <c r="P13" s="241" t="s">
        <v>163</v>
      </c>
      <c r="Q13" s="299">
        <v>5</v>
      </c>
      <c r="R13" s="300" t="s">
        <v>255</v>
      </c>
      <c r="S13" s="301">
        <v>72031</v>
      </c>
      <c r="T13" s="241" t="s">
        <v>163</v>
      </c>
      <c r="U13" s="299">
        <v>5</v>
      </c>
    </row>
    <row r="14" spans="1:21" ht="21.75" customHeight="1">
      <c r="A14" s="103" t="s">
        <v>27</v>
      </c>
      <c r="B14" s="126" t="s">
        <v>323</v>
      </c>
      <c r="C14" s="301">
        <v>64798</v>
      </c>
      <c r="D14" s="241" t="s">
        <v>163</v>
      </c>
      <c r="E14" s="299">
        <v>5</v>
      </c>
      <c r="F14" s="311" t="s">
        <v>320</v>
      </c>
      <c r="G14" s="312">
        <v>71746</v>
      </c>
      <c r="H14" s="313" t="s">
        <v>163</v>
      </c>
      <c r="I14" s="314">
        <v>5</v>
      </c>
      <c r="J14" s="300" t="s">
        <v>302</v>
      </c>
      <c r="K14" s="301">
        <v>82740</v>
      </c>
      <c r="L14" s="241" t="s">
        <v>163</v>
      </c>
      <c r="M14" s="299">
        <v>5</v>
      </c>
      <c r="N14" s="300" t="s">
        <v>302</v>
      </c>
      <c r="O14" s="301">
        <v>82974</v>
      </c>
      <c r="P14" s="241" t="s">
        <v>163</v>
      </c>
      <c r="Q14" s="299">
        <v>5</v>
      </c>
      <c r="R14" s="311" t="s">
        <v>341</v>
      </c>
      <c r="S14" s="312">
        <v>730.92</v>
      </c>
      <c r="T14" s="313" t="s">
        <v>178</v>
      </c>
      <c r="U14" s="314">
        <v>5</v>
      </c>
    </row>
    <row r="15" spans="1:21" ht="21.75" customHeight="1">
      <c r="A15" s="107" t="s">
        <v>77</v>
      </c>
      <c r="B15" s="230"/>
      <c r="C15" s="303">
        <f>400*(COUNTA(C10:C14))</f>
        <v>2000</v>
      </c>
      <c r="D15" s="304">
        <f>COUNTA(D10:D14)</f>
        <v>5</v>
      </c>
      <c r="E15" s="299">
        <f>SUM(E10:E14)</f>
        <v>25</v>
      </c>
      <c r="F15" s="305"/>
      <c r="G15" s="303">
        <f>400*(COUNTA(G10:G14))</f>
        <v>2000</v>
      </c>
      <c r="H15" s="304">
        <f>COUNTA(H10:H14)</f>
        <v>5</v>
      </c>
      <c r="I15" s="299">
        <f>SUM(I10:I14)</f>
        <v>25</v>
      </c>
      <c r="J15" s="305"/>
      <c r="K15" s="303">
        <f>400*(COUNTA(K10:K14))</f>
        <v>2000</v>
      </c>
      <c r="L15" s="304">
        <f>COUNTA(L10:L14)</f>
        <v>5</v>
      </c>
      <c r="M15" s="299">
        <f>SUM(M10:M14)</f>
        <v>25</v>
      </c>
      <c r="N15" s="305"/>
      <c r="O15" s="303">
        <f>400*(COUNTA(O10:O14))</f>
        <v>2000</v>
      </c>
      <c r="P15" s="304">
        <f>COUNTA(P10:P14)</f>
        <v>5</v>
      </c>
      <c r="Q15" s="299">
        <f>SUM(Q10:Q14)</f>
        <v>25</v>
      </c>
      <c r="R15" s="305"/>
      <c r="S15" s="303">
        <f>400*(COUNTA(S10:S14))</f>
        <v>2000</v>
      </c>
      <c r="T15" s="304">
        <f>COUNTA(T10:T14)</f>
        <v>5</v>
      </c>
      <c r="U15" s="299">
        <f>SUM(U10:U14)</f>
        <v>25</v>
      </c>
    </row>
    <row r="16" spans="1:21" ht="21.75" customHeight="1">
      <c r="A16" s="392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208"/>
    </row>
    <row r="17" spans="1:21" ht="21.75" customHeight="1">
      <c r="A17" s="113" t="s">
        <v>28</v>
      </c>
      <c r="B17" s="300" t="s">
        <v>199</v>
      </c>
      <c r="C17" s="301">
        <v>133334</v>
      </c>
      <c r="D17" s="241" t="s">
        <v>163</v>
      </c>
      <c r="E17" s="299">
        <v>10</v>
      </c>
      <c r="F17" s="300" t="s">
        <v>197</v>
      </c>
      <c r="G17" s="301">
        <v>150060</v>
      </c>
      <c r="H17" s="241" t="s">
        <v>163</v>
      </c>
      <c r="I17" s="299">
        <v>10</v>
      </c>
      <c r="J17" s="300" t="s">
        <v>207</v>
      </c>
      <c r="K17" s="301">
        <v>170447</v>
      </c>
      <c r="L17" s="241" t="s">
        <v>163</v>
      </c>
      <c r="M17" s="299">
        <v>10</v>
      </c>
      <c r="N17" s="300" t="s">
        <v>207</v>
      </c>
      <c r="O17" s="301">
        <v>162626</v>
      </c>
      <c r="P17" s="239" t="s">
        <v>163</v>
      </c>
      <c r="Q17" s="299">
        <v>10</v>
      </c>
      <c r="R17" s="300" t="s">
        <v>212</v>
      </c>
      <c r="S17" s="301">
        <v>151572</v>
      </c>
      <c r="T17" s="239" t="s">
        <v>163</v>
      </c>
      <c r="U17" s="299">
        <v>10</v>
      </c>
    </row>
    <row r="18" spans="1:21" ht="21.75" customHeight="1">
      <c r="A18" s="113" t="s">
        <v>28</v>
      </c>
      <c r="B18" s="300" t="s">
        <v>221</v>
      </c>
      <c r="C18" s="301">
        <v>133326</v>
      </c>
      <c r="D18" s="241" t="s">
        <v>163</v>
      </c>
      <c r="E18" s="299">
        <v>10</v>
      </c>
      <c r="F18" s="300" t="s">
        <v>253</v>
      </c>
      <c r="G18" s="301">
        <v>140779</v>
      </c>
      <c r="H18" s="241" t="s">
        <v>163</v>
      </c>
      <c r="I18" s="299">
        <v>10</v>
      </c>
      <c r="J18" s="300" t="s">
        <v>221</v>
      </c>
      <c r="K18" s="301">
        <v>165184</v>
      </c>
      <c r="L18" s="241" t="s">
        <v>163</v>
      </c>
      <c r="M18" s="299">
        <v>10</v>
      </c>
      <c r="N18" s="300" t="s">
        <v>253</v>
      </c>
      <c r="O18" s="301">
        <v>164776</v>
      </c>
      <c r="P18" s="241" t="s">
        <v>163</v>
      </c>
      <c r="Q18" s="299">
        <v>10</v>
      </c>
      <c r="R18" s="300" t="s">
        <v>253</v>
      </c>
      <c r="S18" s="301">
        <v>150150</v>
      </c>
      <c r="T18" s="241" t="s">
        <v>163</v>
      </c>
      <c r="U18" s="299">
        <v>10</v>
      </c>
    </row>
    <row r="19" spans="1:21" ht="21.75" customHeight="1">
      <c r="A19" s="113" t="s">
        <v>28</v>
      </c>
      <c r="B19" s="300" t="s">
        <v>255</v>
      </c>
      <c r="C19" s="301">
        <v>133645</v>
      </c>
      <c r="D19" s="241" t="s">
        <v>163</v>
      </c>
      <c r="E19" s="299">
        <v>10</v>
      </c>
      <c r="F19" s="300" t="s">
        <v>266</v>
      </c>
      <c r="G19" s="301">
        <v>143116</v>
      </c>
      <c r="H19" s="241" t="s">
        <v>163</v>
      </c>
      <c r="I19" s="299">
        <v>10</v>
      </c>
      <c r="J19" s="300" t="s">
        <v>264</v>
      </c>
      <c r="K19" s="301">
        <v>165644</v>
      </c>
      <c r="L19" s="241" t="s">
        <v>163</v>
      </c>
      <c r="M19" s="299">
        <v>10</v>
      </c>
      <c r="N19" s="300" t="s">
        <v>264</v>
      </c>
      <c r="O19" s="301">
        <v>165700</v>
      </c>
      <c r="P19" s="241" t="s">
        <v>163</v>
      </c>
      <c r="Q19" s="299">
        <v>10</v>
      </c>
      <c r="R19" s="300" t="s">
        <v>266</v>
      </c>
      <c r="S19" s="301">
        <v>145813</v>
      </c>
      <c r="T19" s="241" t="s">
        <v>163</v>
      </c>
      <c r="U19" s="299">
        <v>10</v>
      </c>
    </row>
    <row r="20" spans="1:21" ht="21.75" customHeight="1">
      <c r="A20" s="113" t="s">
        <v>28</v>
      </c>
      <c r="B20" s="300" t="s">
        <v>297</v>
      </c>
      <c r="C20" s="301">
        <v>133238</v>
      </c>
      <c r="D20" s="241" t="s">
        <v>163</v>
      </c>
      <c r="E20" s="299">
        <v>10</v>
      </c>
      <c r="F20" s="300" t="s">
        <v>307</v>
      </c>
      <c r="G20" s="301">
        <v>150605</v>
      </c>
      <c r="H20" s="241" t="s">
        <v>163</v>
      </c>
      <c r="I20" s="299">
        <v>10</v>
      </c>
      <c r="J20" s="300" t="s">
        <v>322</v>
      </c>
      <c r="K20" s="301">
        <v>170992</v>
      </c>
      <c r="L20" s="241" t="s">
        <v>163</v>
      </c>
      <c r="M20" s="299">
        <v>10</v>
      </c>
      <c r="N20" s="300" t="s">
        <v>307</v>
      </c>
      <c r="O20" s="301">
        <v>171903</v>
      </c>
      <c r="P20" s="241" t="s">
        <v>163</v>
      </c>
      <c r="Q20" s="299">
        <v>10</v>
      </c>
      <c r="R20" s="300" t="s">
        <v>281</v>
      </c>
      <c r="S20" s="301">
        <v>153618</v>
      </c>
      <c r="T20" s="241" t="s">
        <v>163</v>
      </c>
      <c r="U20" s="299">
        <v>10</v>
      </c>
    </row>
    <row r="21" spans="1:21" ht="21.75" customHeight="1">
      <c r="A21" s="113" t="s">
        <v>28</v>
      </c>
      <c r="B21" s="300" t="s">
        <v>322</v>
      </c>
      <c r="C21" s="301">
        <v>143790</v>
      </c>
      <c r="D21" s="241" t="s">
        <v>163</v>
      </c>
      <c r="E21" s="299">
        <v>10</v>
      </c>
      <c r="F21" s="300" t="s">
        <v>323</v>
      </c>
      <c r="G21" s="301">
        <v>145214</v>
      </c>
      <c r="H21" s="241" t="s">
        <v>163</v>
      </c>
      <c r="I21" s="299">
        <v>10</v>
      </c>
      <c r="J21" s="300" t="s">
        <v>347</v>
      </c>
      <c r="K21" s="301">
        <v>165804</v>
      </c>
      <c r="L21" s="241" t="s">
        <v>163</v>
      </c>
      <c r="M21" s="299">
        <v>10</v>
      </c>
      <c r="N21" s="311" t="s">
        <v>319</v>
      </c>
      <c r="O21" s="312">
        <v>160787</v>
      </c>
      <c r="P21" s="313" t="s">
        <v>163</v>
      </c>
      <c r="Q21" s="314">
        <v>10</v>
      </c>
      <c r="R21" s="300" t="s">
        <v>303</v>
      </c>
      <c r="S21" s="301">
        <v>145828</v>
      </c>
      <c r="T21" s="241" t="s">
        <v>163</v>
      </c>
      <c r="U21" s="299">
        <v>10</v>
      </c>
    </row>
    <row r="22" spans="1:21" ht="21.75" customHeight="1">
      <c r="A22" s="107" t="s">
        <v>77</v>
      </c>
      <c r="B22" s="307"/>
      <c r="C22" s="303">
        <f>800*(COUNTA(C17:C21))</f>
        <v>4000</v>
      </c>
      <c r="D22" s="308">
        <f>COUNTA(D17:D21)</f>
        <v>5</v>
      </c>
      <c r="E22" s="299">
        <f>SUM(E17:E21)</f>
        <v>50</v>
      </c>
      <c r="F22" s="307"/>
      <c r="G22" s="303">
        <f>800*(COUNTA(G17:G21))</f>
        <v>4000</v>
      </c>
      <c r="H22" s="308">
        <f>COUNTA(H17:H21)</f>
        <v>5</v>
      </c>
      <c r="I22" s="299">
        <f>SUM(I17:I21)</f>
        <v>50</v>
      </c>
      <c r="J22" s="307"/>
      <c r="K22" s="303">
        <f>800*(COUNTA(K17:K21))</f>
        <v>4000</v>
      </c>
      <c r="L22" s="308">
        <f>COUNTA(L17:L21)</f>
        <v>5</v>
      </c>
      <c r="M22" s="299">
        <f>SUM(M17:M21)</f>
        <v>50</v>
      </c>
      <c r="N22" s="307"/>
      <c r="O22" s="303">
        <f>800*(COUNTA(O17:O21))</f>
        <v>4000</v>
      </c>
      <c r="P22" s="308">
        <f>COUNTA(P17:P21)</f>
        <v>5</v>
      </c>
      <c r="Q22" s="299">
        <f>SUM(Q17:Q21)</f>
        <v>50</v>
      </c>
      <c r="R22" s="307"/>
      <c r="S22" s="303">
        <f>800*(COUNTA(S17:S21))</f>
        <v>4000</v>
      </c>
      <c r="T22" s="308">
        <f>COUNTA(T17:T21)</f>
        <v>5</v>
      </c>
      <c r="U22" s="299">
        <f>SUM(U17:U21)</f>
        <v>50</v>
      </c>
    </row>
    <row r="23" spans="1:21" ht="18.75" customHeight="1">
      <c r="A23" s="116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</row>
    <row r="24" spans="1:21" ht="18.75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367" t="s">
        <v>4</v>
      </c>
      <c r="S24" s="367"/>
      <c r="T24" s="401"/>
      <c r="U24" s="20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402"/>
      <c r="H25" s="369"/>
      <c r="I25" s="370"/>
      <c r="J25" s="368" t="s">
        <v>23</v>
      </c>
      <c r="K25" s="402"/>
      <c r="L25" s="369"/>
      <c r="M25" s="370"/>
      <c r="N25" s="118"/>
      <c r="O25" s="353" t="s">
        <v>29</v>
      </c>
      <c r="P25" s="403"/>
      <c r="Q25" s="403"/>
      <c r="R25" s="119">
        <f>SUM(E15+I15+M15+Q15+U15+E22+I22+M22+Q22+U22+E31+I31+M31)</f>
        <v>1005</v>
      </c>
      <c r="S25" s="215"/>
      <c r="T25" s="119" t="s">
        <v>4</v>
      </c>
      <c r="U25" s="208"/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54.7</v>
      </c>
      <c r="S26" s="124"/>
      <c r="T26" s="123" t="s">
        <v>4</v>
      </c>
      <c r="U26" s="208"/>
    </row>
    <row r="27" spans="1:21" ht="21.75" customHeight="1">
      <c r="A27" s="241" t="s">
        <v>32</v>
      </c>
      <c r="B27" s="300" t="s">
        <v>304</v>
      </c>
      <c r="C27" s="301">
        <v>273159</v>
      </c>
      <c r="D27" s="241" t="s">
        <v>163</v>
      </c>
      <c r="E27" s="299">
        <v>40</v>
      </c>
      <c r="F27" s="300" t="s">
        <v>300</v>
      </c>
      <c r="G27" s="301">
        <v>292932</v>
      </c>
      <c r="H27" s="309" t="s">
        <v>163</v>
      </c>
      <c r="I27" s="299">
        <v>40</v>
      </c>
      <c r="J27" s="300" t="s">
        <v>334</v>
      </c>
      <c r="K27" s="301">
        <v>333331</v>
      </c>
      <c r="L27" s="300" t="s">
        <v>163</v>
      </c>
      <c r="M27" s="299">
        <v>40</v>
      </c>
      <c r="N27" s="216"/>
      <c r="O27" s="353"/>
      <c r="P27" s="353"/>
      <c r="Q27" s="353"/>
      <c r="R27" s="124" t="s">
        <v>3</v>
      </c>
      <c r="S27" s="215"/>
      <c r="T27" s="128"/>
      <c r="U27" s="208"/>
    </row>
    <row r="28" spans="1:21" ht="21.75" customHeight="1">
      <c r="A28" s="241" t="s">
        <v>33</v>
      </c>
      <c r="B28" s="300" t="s">
        <v>350</v>
      </c>
      <c r="C28" s="310">
        <v>1750</v>
      </c>
      <c r="D28" s="241" t="s">
        <v>163</v>
      </c>
      <c r="E28" s="299">
        <v>40</v>
      </c>
      <c r="F28" s="300" t="s">
        <v>327</v>
      </c>
      <c r="G28" s="310">
        <v>1550</v>
      </c>
      <c r="H28" s="310" t="s">
        <v>163</v>
      </c>
      <c r="I28" s="299">
        <v>40</v>
      </c>
      <c r="J28" s="300" t="s">
        <v>256</v>
      </c>
      <c r="K28" s="310">
        <v>1375</v>
      </c>
      <c r="L28" s="300" t="s">
        <v>163</v>
      </c>
      <c r="M28" s="299">
        <v>40</v>
      </c>
      <c r="N28" s="217"/>
      <c r="O28" s="215"/>
      <c r="P28" s="218"/>
      <c r="Q28" s="218"/>
      <c r="R28" s="355"/>
      <c r="S28" s="355"/>
      <c r="T28" s="132"/>
      <c r="U28" s="208"/>
    </row>
    <row r="29" spans="1:21" ht="21" customHeight="1">
      <c r="A29" s="241" t="s">
        <v>34</v>
      </c>
      <c r="B29" s="300" t="s">
        <v>252</v>
      </c>
      <c r="C29" s="310">
        <v>2500</v>
      </c>
      <c r="D29" s="300" t="s">
        <v>163</v>
      </c>
      <c r="E29" s="299">
        <v>50</v>
      </c>
      <c r="F29" s="300" t="s">
        <v>339</v>
      </c>
      <c r="G29" s="310">
        <v>2400</v>
      </c>
      <c r="H29" s="310" t="s">
        <v>163</v>
      </c>
      <c r="I29" s="299">
        <v>50</v>
      </c>
      <c r="J29" s="126" t="s">
        <v>314</v>
      </c>
      <c r="K29" s="310">
        <v>1925</v>
      </c>
      <c r="L29" s="300" t="s">
        <v>163</v>
      </c>
      <c r="M29" s="299">
        <v>50</v>
      </c>
      <c r="N29" s="217"/>
      <c r="O29" s="208"/>
      <c r="P29" s="219">
        <f>SUM(D15+H15+L15+P15+T15+D22+H22+L22+P22+T22+D31+H31+L31)</f>
        <v>62</v>
      </c>
      <c r="Q29" s="208"/>
      <c r="R29" s="208"/>
      <c r="S29" s="357" t="s">
        <v>4</v>
      </c>
      <c r="T29" s="357"/>
      <c r="U29" s="357"/>
    </row>
    <row r="30" spans="1:21" ht="21.75" customHeight="1">
      <c r="A30" s="241" t="s">
        <v>36</v>
      </c>
      <c r="B30" s="300" t="s">
        <v>189</v>
      </c>
      <c r="C30" s="310">
        <v>3100</v>
      </c>
      <c r="D30" s="300" t="s">
        <v>163</v>
      </c>
      <c r="E30" s="299">
        <v>80</v>
      </c>
      <c r="F30" s="300" t="s">
        <v>179</v>
      </c>
      <c r="G30" s="310">
        <v>2950</v>
      </c>
      <c r="H30" s="310" t="s">
        <v>163</v>
      </c>
      <c r="I30" s="299">
        <v>80</v>
      </c>
      <c r="J30" s="300" t="s">
        <v>190</v>
      </c>
      <c r="K30" s="310">
        <v>2650</v>
      </c>
      <c r="L30" s="300" t="s">
        <v>163</v>
      </c>
      <c r="M30" s="299">
        <v>80</v>
      </c>
      <c r="N30" s="217"/>
      <c r="O30" s="208"/>
      <c r="P30" s="208"/>
      <c r="Q30" s="208"/>
      <c r="R30" s="132"/>
      <c r="S30" s="357"/>
      <c r="T30" s="404"/>
      <c r="U30" s="401"/>
    </row>
    <row r="31" spans="1:21" ht="21.75" customHeight="1">
      <c r="A31" s="240" t="s">
        <v>77</v>
      </c>
      <c r="B31" s="300"/>
      <c r="C31" s="303">
        <f>SUM(C30+C29+C28+(IF(COUNTBLANK(C27),0,1500)))</f>
        <v>8850</v>
      </c>
      <c r="D31" s="308">
        <f>COUNTA(D27:D30)</f>
        <v>4</v>
      </c>
      <c r="E31" s="299">
        <f>SUM(E26:E30)</f>
        <v>210</v>
      </c>
      <c r="F31" s="299"/>
      <c r="G31" s="303">
        <f>SUM(G30+G29+G28+(IF(COUNTBLANK(G27),0,1500)))</f>
        <v>8400</v>
      </c>
      <c r="H31" s="308">
        <f>COUNTA(H27:H30)</f>
        <v>4</v>
      </c>
      <c r="I31" s="299">
        <f>SUM(I26:I30)</f>
        <v>210</v>
      </c>
      <c r="J31" s="241"/>
      <c r="K31" s="303">
        <f>SUM(K30+K29+K28+(IF(COUNTBLANK(K27),0,1500)))</f>
        <v>7450</v>
      </c>
      <c r="L31" s="308">
        <f>COUNTA(L27:L30)</f>
        <v>4</v>
      </c>
      <c r="M31" s="299">
        <f>SUM(M26:M30)</f>
        <v>210</v>
      </c>
      <c r="N31" s="220"/>
      <c r="O31" s="208"/>
      <c r="P31" s="208"/>
      <c r="Q31" s="208"/>
      <c r="R31" s="208"/>
      <c r="S31" s="357" t="s">
        <v>35</v>
      </c>
      <c r="T31" s="404"/>
      <c r="U31" s="401"/>
    </row>
    <row r="32" spans="1:21">
      <c r="R32" s="359"/>
      <c r="S32" s="360"/>
      <c r="T32" s="361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U32"/>
  <sheetViews>
    <sheetView showZeros="0" topLeftCell="A10" zoomScale="110" zoomScaleNormal="110" workbookViewId="0">
      <selection activeCell="N5" sqref="N5:Q15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129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126" t="s">
        <v>316</v>
      </c>
      <c r="C10" s="151">
        <v>82587</v>
      </c>
      <c r="D10" s="125" t="s">
        <v>163</v>
      </c>
      <c r="E10" s="106">
        <v>5</v>
      </c>
      <c r="F10" s="126" t="s">
        <v>195</v>
      </c>
      <c r="G10" s="151">
        <v>85140</v>
      </c>
      <c r="H10" s="125" t="s">
        <v>163</v>
      </c>
      <c r="I10" s="106">
        <v>5</v>
      </c>
      <c r="J10" s="126" t="s">
        <v>159</v>
      </c>
      <c r="K10" s="151">
        <v>93764</v>
      </c>
      <c r="L10" s="125" t="s">
        <v>163</v>
      </c>
      <c r="M10" s="106">
        <v>5</v>
      </c>
      <c r="N10" s="126" t="s">
        <v>200</v>
      </c>
      <c r="O10" s="151">
        <v>115761</v>
      </c>
      <c r="P10" s="125" t="s">
        <v>163</v>
      </c>
      <c r="Q10" s="106">
        <v>5</v>
      </c>
      <c r="R10" s="126" t="s">
        <v>175</v>
      </c>
      <c r="S10" s="151">
        <v>92722</v>
      </c>
      <c r="T10" s="125" t="s">
        <v>163</v>
      </c>
      <c r="U10" s="106">
        <v>5</v>
      </c>
    </row>
    <row r="11" spans="1:21" ht="21.75" customHeight="1">
      <c r="A11" s="103" t="s">
        <v>27</v>
      </c>
      <c r="B11" s="126" t="s">
        <v>200</v>
      </c>
      <c r="C11" s="151">
        <v>82586</v>
      </c>
      <c r="D11" s="125" t="s">
        <v>163</v>
      </c>
      <c r="E11" s="106">
        <v>5</v>
      </c>
      <c r="F11" s="126" t="s">
        <v>206</v>
      </c>
      <c r="G11" s="151">
        <v>84750</v>
      </c>
      <c r="H11" s="125" t="s">
        <v>163</v>
      </c>
      <c r="I11" s="106">
        <v>5</v>
      </c>
      <c r="J11" s="126" t="s">
        <v>215</v>
      </c>
      <c r="K11" s="151">
        <v>93109</v>
      </c>
      <c r="L11" s="125" t="s">
        <v>163</v>
      </c>
      <c r="M11" s="106">
        <v>5</v>
      </c>
      <c r="N11" s="126" t="s">
        <v>248</v>
      </c>
      <c r="O11" s="151">
        <v>120285</v>
      </c>
      <c r="P11" s="125" t="s">
        <v>163</v>
      </c>
      <c r="Q11" s="106">
        <v>5</v>
      </c>
      <c r="R11" s="289" t="s">
        <v>196</v>
      </c>
      <c r="S11" s="151">
        <v>90556</v>
      </c>
      <c r="T11" s="125" t="s">
        <v>163</v>
      </c>
      <c r="U11" s="106">
        <v>5</v>
      </c>
    </row>
    <row r="12" spans="1:21" ht="21.75" customHeight="1">
      <c r="A12" s="103" t="s">
        <v>27</v>
      </c>
      <c r="B12" s="126" t="s">
        <v>205</v>
      </c>
      <c r="C12" s="151">
        <v>83050</v>
      </c>
      <c r="D12" s="125" t="s">
        <v>163</v>
      </c>
      <c r="E12" s="106">
        <v>5</v>
      </c>
      <c r="F12" s="126" t="s">
        <v>250</v>
      </c>
      <c r="G12" s="151">
        <v>85361</v>
      </c>
      <c r="H12" s="125" t="s">
        <v>163</v>
      </c>
      <c r="I12" s="106">
        <v>5</v>
      </c>
      <c r="J12" s="126" t="s">
        <v>229</v>
      </c>
      <c r="K12" s="151">
        <v>101282</v>
      </c>
      <c r="L12" s="125" t="s">
        <v>163</v>
      </c>
      <c r="M12" s="106">
        <v>5</v>
      </c>
      <c r="N12" s="126" t="s">
        <v>301</v>
      </c>
      <c r="O12" s="151">
        <v>114650</v>
      </c>
      <c r="P12" s="125" t="s">
        <v>163</v>
      </c>
      <c r="Q12" s="106">
        <v>5</v>
      </c>
      <c r="R12" s="126" t="s">
        <v>209</v>
      </c>
      <c r="S12" s="151">
        <v>90646</v>
      </c>
      <c r="T12" s="125" t="s">
        <v>163</v>
      </c>
      <c r="U12" s="106">
        <v>5</v>
      </c>
    </row>
    <row r="13" spans="1:21" ht="21.75" customHeight="1">
      <c r="A13" s="103" t="s">
        <v>27</v>
      </c>
      <c r="B13" s="126" t="s">
        <v>230</v>
      </c>
      <c r="C13" s="151">
        <v>83554</v>
      </c>
      <c r="D13" s="125" t="s">
        <v>163</v>
      </c>
      <c r="E13" s="106">
        <v>5</v>
      </c>
      <c r="F13" s="126" t="s">
        <v>288</v>
      </c>
      <c r="G13" s="151">
        <v>90040</v>
      </c>
      <c r="H13" s="125" t="s">
        <v>163</v>
      </c>
      <c r="I13" s="106">
        <v>5</v>
      </c>
      <c r="J13" s="126" t="s">
        <v>253</v>
      </c>
      <c r="K13" s="151">
        <v>90778</v>
      </c>
      <c r="L13" s="125" t="s">
        <v>163</v>
      </c>
      <c r="M13" s="106">
        <v>5</v>
      </c>
      <c r="N13" s="126" t="s">
        <v>315</v>
      </c>
      <c r="O13" s="151" t="s">
        <v>349</v>
      </c>
      <c r="P13" s="125" t="s">
        <v>163</v>
      </c>
      <c r="Q13" s="106">
        <v>5</v>
      </c>
      <c r="R13" s="126" t="s">
        <v>229</v>
      </c>
      <c r="S13" s="151">
        <v>102071</v>
      </c>
      <c r="T13" s="125" t="s">
        <v>163</v>
      </c>
      <c r="U13" s="106">
        <v>5</v>
      </c>
    </row>
    <row r="14" spans="1:21" ht="21.75" customHeight="1">
      <c r="A14" s="103" t="s">
        <v>27</v>
      </c>
      <c r="B14" s="126" t="s">
        <v>252</v>
      </c>
      <c r="C14" s="151">
        <v>83963</v>
      </c>
      <c r="D14" s="125" t="s">
        <v>163</v>
      </c>
      <c r="E14" s="106">
        <v>5</v>
      </c>
      <c r="F14" s="126" t="s">
        <v>301</v>
      </c>
      <c r="G14" s="151">
        <v>84088</v>
      </c>
      <c r="H14" s="125" t="s">
        <v>163</v>
      </c>
      <c r="I14" s="106">
        <v>5</v>
      </c>
      <c r="J14" s="126" t="s">
        <v>267</v>
      </c>
      <c r="K14" s="151">
        <v>91750</v>
      </c>
      <c r="L14" s="125" t="s">
        <v>163</v>
      </c>
      <c r="M14" s="106">
        <v>5</v>
      </c>
      <c r="N14" s="126" t="s">
        <v>335</v>
      </c>
      <c r="O14" s="151">
        <v>101607</v>
      </c>
      <c r="P14" s="125" t="s">
        <v>163</v>
      </c>
      <c r="Q14" s="106">
        <v>5</v>
      </c>
      <c r="R14" s="126" t="s">
        <v>252</v>
      </c>
      <c r="S14" s="151">
        <v>90965</v>
      </c>
      <c r="T14" s="125" t="s">
        <v>163</v>
      </c>
      <c r="U14" s="106">
        <v>5</v>
      </c>
    </row>
    <row r="15" spans="1:21" ht="21.75" customHeight="1">
      <c r="A15" s="107" t="s">
        <v>77</v>
      </c>
      <c r="B15" s="230"/>
      <c r="C15" s="109">
        <f>400*(COUNTA(C10:C14))</f>
        <v>2000</v>
      </c>
      <c r="D15" s="232">
        <f>COUNTA(D10:D14)</f>
        <v>5</v>
      </c>
      <c r="E15" s="106">
        <f>SUM(E10:E14)</f>
        <v>25</v>
      </c>
      <c r="F15" s="231"/>
      <c r="G15" s="109">
        <f>400*(COUNTA(G10:G14))</f>
        <v>2000</v>
      </c>
      <c r="H15" s="232">
        <f>COUNTA(H10:H14)</f>
        <v>5</v>
      </c>
      <c r="I15" s="106">
        <f>SUM(I10:I14)</f>
        <v>25</v>
      </c>
      <c r="J15" s="231"/>
      <c r="K15" s="109">
        <f>400*(COUNTA(K10:K14))</f>
        <v>2000</v>
      </c>
      <c r="L15" s="232">
        <f>COUNTA(L10:L14)</f>
        <v>5</v>
      </c>
      <c r="M15" s="106">
        <f>SUM(M10:M14)</f>
        <v>25</v>
      </c>
      <c r="N15" s="231"/>
      <c r="O15" s="109">
        <f>400*(COUNTA(O10:O14))</f>
        <v>2000</v>
      </c>
      <c r="P15" s="232">
        <f>COUNTA(P10:P14)</f>
        <v>5</v>
      </c>
      <c r="Q15" s="106">
        <f>SUM(Q10:Q14)</f>
        <v>25</v>
      </c>
      <c r="R15" s="231"/>
      <c r="S15" s="109">
        <f>400*(COUNTA(S10:S14))</f>
        <v>2000</v>
      </c>
      <c r="T15" s="232">
        <f>COUNTA(T10:T14)</f>
        <v>5</v>
      </c>
      <c r="U15" s="106">
        <f>SUM(U10:U14)</f>
        <v>25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26" t="s">
        <v>175</v>
      </c>
      <c r="C17" s="151">
        <v>175398</v>
      </c>
      <c r="D17" s="125" t="s">
        <v>163</v>
      </c>
      <c r="E17" s="106">
        <v>10</v>
      </c>
      <c r="F17" s="126" t="s">
        <v>209</v>
      </c>
      <c r="G17" s="151">
        <v>173734</v>
      </c>
      <c r="H17" s="125" t="s">
        <v>163</v>
      </c>
      <c r="I17" s="106">
        <v>10</v>
      </c>
      <c r="J17" s="126" t="s">
        <v>156</v>
      </c>
      <c r="K17" s="151">
        <v>192180</v>
      </c>
      <c r="L17" s="125" t="s">
        <v>157</v>
      </c>
      <c r="M17" s="106">
        <v>10</v>
      </c>
      <c r="N17" s="126" t="s">
        <v>253</v>
      </c>
      <c r="O17" s="151">
        <v>253425</v>
      </c>
      <c r="P17" s="226" t="s">
        <v>163</v>
      </c>
      <c r="Q17" s="106">
        <v>10</v>
      </c>
      <c r="R17" s="126" t="s">
        <v>195</v>
      </c>
      <c r="S17" s="151">
        <v>193919</v>
      </c>
      <c r="T17" s="226" t="s">
        <v>163</v>
      </c>
      <c r="U17" s="106">
        <v>10</v>
      </c>
    </row>
    <row r="18" spans="1:21" ht="21.75" customHeight="1">
      <c r="A18" s="113" t="s">
        <v>28</v>
      </c>
      <c r="B18" s="126" t="s">
        <v>215</v>
      </c>
      <c r="C18" s="151">
        <v>171531</v>
      </c>
      <c r="D18" s="125" t="s">
        <v>163</v>
      </c>
      <c r="E18" s="106">
        <v>10</v>
      </c>
      <c r="F18" s="126" t="s">
        <v>267</v>
      </c>
      <c r="G18" s="151">
        <v>175173</v>
      </c>
      <c r="H18" s="125" t="s">
        <v>163</v>
      </c>
      <c r="I18" s="106">
        <v>10</v>
      </c>
      <c r="J18" s="126" t="s">
        <v>196</v>
      </c>
      <c r="K18" s="151">
        <v>185993</v>
      </c>
      <c r="L18" s="125" t="s">
        <v>163</v>
      </c>
      <c r="M18" s="106">
        <v>10</v>
      </c>
      <c r="N18" s="126" t="s">
        <v>290</v>
      </c>
      <c r="O18" s="151">
        <v>272717</v>
      </c>
      <c r="P18" s="125" t="s">
        <v>163</v>
      </c>
      <c r="Q18" s="106">
        <v>10</v>
      </c>
      <c r="R18" s="126" t="s">
        <v>206</v>
      </c>
      <c r="S18" s="151">
        <v>182291</v>
      </c>
      <c r="T18" s="125" t="s">
        <v>163</v>
      </c>
      <c r="U18" s="106">
        <v>10</v>
      </c>
    </row>
    <row r="19" spans="1:21" ht="21.75" customHeight="1">
      <c r="A19" s="113" t="s">
        <v>28</v>
      </c>
      <c r="B19" s="126" t="s">
        <v>248</v>
      </c>
      <c r="C19" s="151">
        <v>173069</v>
      </c>
      <c r="D19" s="125" t="s">
        <v>163</v>
      </c>
      <c r="E19" s="106">
        <v>10</v>
      </c>
      <c r="F19" s="126" t="s">
        <v>283</v>
      </c>
      <c r="G19" s="151">
        <v>181546</v>
      </c>
      <c r="H19" s="125" t="s">
        <v>163</v>
      </c>
      <c r="I19" s="106">
        <v>10</v>
      </c>
      <c r="J19" s="126" t="s">
        <v>205</v>
      </c>
      <c r="K19" s="151">
        <v>183838</v>
      </c>
      <c r="L19" s="125" t="s">
        <v>163</v>
      </c>
      <c r="M19" s="106">
        <v>10</v>
      </c>
      <c r="N19" s="126" t="s">
        <v>303</v>
      </c>
      <c r="O19" s="151">
        <v>262303</v>
      </c>
      <c r="P19" s="125" t="s">
        <v>163</v>
      </c>
      <c r="Q19" s="106">
        <v>10</v>
      </c>
      <c r="R19" s="126" t="s">
        <v>230</v>
      </c>
      <c r="S19" s="151">
        <v>192789</v>
      </c>
      <c r="T19" s="125" t="s">
        <v>163</v>
      </c>
      <c r="U19" s="106">
        <v>10</v>
      </c>
    </row>
    <row r="20" spans="1:21" ht="21.75" customHeight="1">
      <c r="A20" s="113" t="s">
        <v>28</v>
      </c>
      <c r="B20" s="126" t="s">
        <v>292</v>
      </c>
      <c r="C20" s="151">
        <v>173154</v>
      </c>
      <c r="D20" s="125" t="s">
        <v>163</v>
      </c>
      <c r="E20" s="106">
        <v>10</v>
      </c>
      <c r="F20" s="126" t="s">
        <v>306</v>
      </c>
      <c r="G20" s="151">
        <v>172884</v>
      </c>
      <c r="H20" s="125" t="s">
        <v>163</v>
      </c>
      <c r="I20" s="106">
        <v>10</v>
      </c>
      <c r="J20" s="126" t="s">
        <v>303</v>
      </c>
      <c r="K20" s="151">
        <v>184833</v>
      </c>
      <c r="L20" s="125" t="s">
        <v>163</v>
      </c>
      <c r="M20" s="106">
        <v>10</v>
      </c>
      <c r="N20" s="126" t="s">
        <v>313</v>
      </c>
      <c r="O20" s="151">
        <v>252650</v>
      </c>
      <c r="P20" s="125" t="s">
        <v>163</v>
      </c>
      <c r="Q20" s="106">
        <v>10</v>
      </c>
      <c r="R20" s="126" t="s">
        <v>250</v>
      </c>
      <c r="S20" s="151">
        <v>190887</v>
      </c>
      <c r="T20" s="125" t="s">
        <v>163</v>
      </c>
      <c r="U20" s="106">
        <v>10</v>
      </c>
    </row>
    <row r="21" spans="1:21" ht="21.75" customHeight="1">
      <c r="A21" s="113" t="s">
        <v>28</v>
      </c>
      <c r="B21" s="126" t="s">
        <v>313</v>
      </c>
      <c r="C21" s="151">
        <v>171872</v>
      </c>
      <c r="D21" s="125" t="s">
        <v>163</v>
      </c>
      <c r="E21" s="106">
        <v>10</v>
      </c>
      <c r="F21" s="126" t="s">
        <v>315</v>
      </c>
      <c r="G21" s="151">
        <v>173533</v>
      </c>
      <c r="H21" s="125" t="s">
        <v>163</v>
      </c>
      <c r="I21" s="106">
        <v>10</v>
      </c>
      <c r="J21" s="126" t="s">
        <v>314</v>
      </c>
      <c r="K21" s="151">
        <v>182550</v>
      </c>
      <c r="L21" s="125" t="s">
        <v>163</v>
      </c>
      <c r="M21" s="106">
        <v>10</v>
      </c>
      <c r="N21" s="126" t="s">
        <v>330</v>
      </c>
      <c r="O21" s="151">
        <v>231876</v>
      </c>
      <c r="P21" s="125" t="s">
        <v>163</v>
      </c>
      <c r="Q21" s="106">
        <v>10</v>
      </c>
      <c r="R21" s="126" t="s">
        <v>288</v>
      </c>
      <c r="S21" s="151">
        <v>195433</v>
      </c>
      <c r="T21" s="125" t="s">
        <v>163</v>
      </c>
      <c r="U21" s="106">
        <v>10</v>
      </c>
    </row>
    <row r="22" spans="1:21" ht="21.75" customHeight="1">
      <c r="A22" s="107" t="s">
        <v>77</v>
      </c>
      <c r="B22" s="233"/>
      <c r="C22" s="109">
        <f>800*(COUNTA(C17:C21))</f>
        <v>4000</v>
      </c>
      <c r="D22" s="234">
        <f>COUNTA(D17:D21)</f>
        <v>5</v>
      </c>
      <c r="E22" s="106">
        <f>SUM(E17:E21)</f>
        <v>50</v>
      </c>
      <c r="F22" s="227"/>
      <c r="G22" s="109">
        <f>800*(COUNTA(G17:G21))</f>
        <v>4000</v>
      </c>
      <c r="H22" s="229">
        <f>COUNTA(H17:H21)</f>
        <v>5</v>
      </c>
      <c r="I22" s="106">
        <f>SUM(I17:I21)</f>
        <v>50</v>
      </c>
      <c r="J22" s="233"/>
      <c r="K22" s="109">
        <f>800*(COUNTA(K17:K21))</f>
        <v>4000</v>
      </c>
      <c r="L22" s="234">
        <f>COUNTA(L17:L21)</f>
        <v>5</v>
      </c>
      <c r="M22" s="106">
        <f>SUM(M17:M21)</f>
        <v>50</v>
      </c>
      <c r="N22" s="233"/>
      <c r="O22" s="109">
        <f>800*(COUNTA(O17:O21))</f>
        <v>4000</v>
      </c>
      <c r="P22" s="234">
        <f>COUNTA(P17:P21)</f>
        <v>5</v>
      </c>
      <c r="Q22" s="106">
        <f>SUM(Q17:Q21)</f>
        <v>50</v>
      </c>
      <c r="R22" s="233"/>
      <c r="S22" s="109">
        <f>800*(COUNTA(S17:S21))</f>
        <v>4000</v>
      </c>
      <c r="T22" s="234">
        <f>COUNTA(T17:T21)</f>
        <v>5</v>
      </c>
      <c r="U22" s="106">
        <f>SUM(U17:U21)</f>
        <v>50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1005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52.15</v>
      </c>
      <c r="S26" s="124"/>
      <c r="T26" s="123" t="s">
        <v>4</v>
      </c>
    </row>
    <row r="27" spans="1:21" ht="21.75" customHeight="1">
      <c r="A27" s="103" t="s">
        <v>32</v>
      </c>
      <c r="B27" s="126" t="s">
        <v>287</v>
      </c>
      <c r="C27" s="151">
        <v>342632</v>
      </c>
      <c r="D27" s="125" t="s">
        <v>163</v>
      </c>
      <c r="E27" s="106">
        <v>40</v>
      </c>
      <c r="F27" s="126" t="s">
        <v>321</v>
      </c>
      <c r="G27" s="151">
        <v>335831</v>
      </c>
      <c r="H27" s="263" t="s">
        <v>163</v>
      </c>
      <c r="I27" s="106">
        <v>40</v>
      </c>
      <c r="J27" s="126" t="s">
        <v>316</v>
      </c>
      <c r="K27" s="151">
        <v>360845</v>
      </c>
      <c r="L27" s="126" t="s">
        <v>163</v>
      </c>
      <c r="M27" s="106">
        <v>40</v>
      </c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26" t="s">
        <v>309</v>
      </c>
      <c r="C28" s="129">
        <v>1300</v>
      </c>
      <c r="D28" s="125" t="s">
        <v>163</v>
      </c>
      <c r="E28" s="106">
        <v>40</v>
      </c>
      <c r="F28" s="126" t="s">
        <v>314</v>
      </c>
      <c r="G28" s="129">
        <v>1375</v>
      </c>
      <c r="H28" s="129" t="s">
        <v>163</v>
      </c>
      <c r="I28" s="106">
        <v>40</v>
      </c>
      <c r="J28" s="126" t="s">
        <v>312</v>
      </c>
      <c r="K28" s="129">
        <v>1275</v>
      </c>
      <c r="L28" s="126" t="s">
        <v>163</v>
      </c>
      <c r="M28" s="106">
        <v>40</v>
      </c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26" t="s">
        <v>308</v>
      </c>
      <c r="C29" s="129">
        <v>2000</v>
      </c>
      <c r="D29" s="126" t="s">
        <v>251</v>
      </c>
      <c r="E29" s="106">
        <v>50</v>
      </c>
      <c r="F29" s="126" t="s">
        <v>329</v>
      </c>
      <c r="G29" s="129">
        <v>1925</v>
      </c>
      <c r="H29" s="129" t="s">
        <v>163</v>
      </c>
      <c r="I29" s="106">
        <v>50</v>
      </c>
      <c r="J29" s="126" t="s">
        <v>324</v>
      </c>
      <c r="K29" s="129">
        <v>1850</v>
      </c>
      <c r="L29" s="126" t="s">
        <v>163</v>
      </c>
      <c r="M29" s="106">
        <v>50</v>
      </c>
      <c r="N29" s="130"/>
      <c r="P29" s="198">
        <f>SUM(D15+H15+L15+P15+T15+D22+H22+L22+P22+T22+D31+H31+L31)</f>
        <v>62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26" t="s">
        <v>310</v>
      </c>
      <c r="C30" s="129">
        <v>2700</v>
      </c>
      <c r="D30" s="126" t="s">
        <v>163</v>
      </c>
      <c r="E30" s="106">
        <v>80</v>
      </c>
      <c r="F30" s="126" t="s">
        <v>334</v>
      </c>
      <c r="G30" s="129">
        <v>2700</v>
      </c>
      <c r="H30" s="129" t="s">
        <v>163</v>
      </c>
      <c r="I30" s="106">
        <v>80</v>
      </c>
      <c r="J30" s="126" t="s">
        <v>328</v>
      </c>
      <c r="K30" s="129">
        <v>2525</v>
      </c>
      <c r="L30" s="126" t="s">
        <v>163</v>
      </c>
      <c r="M30" s="106">
        <v>80</v>
      </c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126"/>
      <c r="C31" s="109">
        <f>SUM(C30+C29+C28+(IF(COUNTBLANK(C27),0,1500)))</f>
        <v>7500</v>
      </c>
      <c r="D31" s="229">
        <f>COUNTA(D27:D30)</f>
        <v>4</v>
      </c>
      <c r="E31" s="106">
        <f>SUM(E26:E30)</f>
        <v>210</v>
      </c>
      <c r="F31" s="106"/>
      <c r="G31" s="109">
        <f>SUM(G30+G29+G28+(IF(COUNTBLANK(G27),0,1500)))</f>
        <v>7500</v>
      </c>
      <c r="H31" s="229">
        <f>COUNTA(H27:H30)</f>
        <v>4</v>
      </c>
      <c r="I31" s="106">
        <f>SUM(I26:I30)</f>
        <v>210</v>
      </c>
      <c r="J31" s="125"/>
      <c r="K31" s="109">
        <f>SUM(K30+K29+K28+(IF(COUNTBLANK(K27),0,1500)))</f>
        <v>7150</v>
      </c>
      <c r="L31" s="229">
        <f>COUNTA(L27:L30)</f>
        <v>4</v>
      </c>
      <c r="M31" s="265">
        <f>SUM(M27:M30)</f>
        <v>210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2" verticalDpi="36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U32"/>
  <sheetViews>
    <sheetView showZeros="0" topLeftCell="A10" workbookViewId="0">
      <selection activeCell="E31" sqref="E31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109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126" t="s">
        <v>209</v>
      </c>
      <c r="C10" s="151">
        <v>84025</v>
      </c>
      <c r="D10" s="125" t="s">
        <v>163</v>
      </c>
      <c r="E10" s="106">
        <v>3</v>
      </c>
      <c r="F10" s="126"/>
      <c r="G10" s="151"/>
      <c r="H10" s="125"/>
      <c r="I10" s="106"/>
      <c r="J10" s="126"/>
      <c r="K10" s="151"/>
      <c r="L10" s="125"/>
      <c r="M10" s="106"/>
      <c r="N10" s="126"/>
      <c r="O10" s="151"/>
      <c r="P10" s="125"/>
      <c r="Q10" s="106"/>
      <c r="R10" s="126"/>
      <c r="S10" s="151"/>
      <c r="T10" s="125"/>
      <c r="U10" s="106"/>
    </row>
    <row r="11" spans="1:21" ht="21.75" customHeight="1">
      <c r="A11" s="103" t="s">
        <v>27</v>
      </c>
      <c r="B11" s="126"/>
      <c r="C11" s="151"/>
      <c r="D11" s="125"/>
      <c r="E11" s="106"/>
      <c r="F11" s="126"/>
      <c r="G11" s="151"/>
      <c r="H11" s="125"/>
      <c r="I11" s="106"/>
      <c r="J11" s="126"/>
      <c r="K11" s="151"/>
      <c r="L11" s="125"/>
      <c r="M11" s="106"/>
      <c r="N11" s="126"/>
      <c r="O11" s="151"/>
      <c r="P11" s="125"/>
      <c r="Q11" s="106"/>
      <c r="R11" s="126"/>
      <c r="S11" s="151"/>
      <c r="T11" s="125"/>
      <c r="U11" s="106"/>
    </row>
    <row r="12" spans="1:21" ht="21.75" customHeight="1">
      <c r="A12" s="103" t="s">
        <v>27</v>
      </c>
      <c r="B12" s="126"/>
      <c r="C12" s="151"/>
      <c r="D12" s="125"/>
      <c r="E12" s="106"/>
      <c r="F12" s="126"/>
      <c r="G12" s="151"/>
      <c r="H12" s="125"/>
      <c r="I12" s="106"/>
      <c r="J12" s="126"/>
      <c r="K12" s="151"/>
      <c r="L12" s="125"/>
      <c r="M12" s="106"/>
      <c r="N12" s="126"/>
      <c r="O12" s="151"/>
      <c r="P12" s="125"/>
      <c r="Q12" s="106"/>
      <c r="R12" s="126"/>
      <c r="S12" s="151"/>
      <c r="T12" s="125"/>
      <c r="U12" s="106"/>
    </row>
    <row r="13" spans="1:21" ht="21.75" customHeight="1">
      <c r="A13" s="103" t="s">
        <v>27</v>
      </c>
      <c r="B13" s="126"/>
      <c r="C13" s="151"/>
      <c r="D13" s="125"/>
      <c r="E13" s="106"/>
      <c r="F13" s="126"/>
      <c r="G13" s="151"/>
      <c r="H13" s="125"/>
      <c r="I13" s="106"/>
      <c r="J13" s="126"/>
      <c r="K13" s="151"/>
      <c r="L13" s="125"/>
      <c r="M13" s="106"/>
      <c r="N13" s="126"/>
      <c r="O13" s="151"/>
      <c r="P13" s="125"/>
      <c r="Q13" s="106"/>
      <c r="R13" s="126"/>
      <c r="S13" s="151"/>
      <c r="T13" s="125"/>
      <c r="U13" s="106"/>
    </row>
    <row r="14" spans="1:21" ht="21.75" customHeight="1">
      <c r="A14" s="103" t="s">
        <v>27</v>
      </c>
      <c r="B14" s="126"/>
      <c r="C14" s="151"/>
      <c r="D14" s="125"/>
      <c r="E14" s="106"/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26"/>
      <c r="S14" s="151"/>
      <c r="T14" s="125"/>
      <c r="U14" s="106"/>
    </row>
    <row r="15" spans="1:21" ht="21.75" customHeight="1">
      <c r="A15" s="107" t="s">
        <v>77</v>
      </c>
      <c r="B15" s="230"/>
      <c r="C15" s="109">
        <f>400*(COUNTA(C10:C14))</f>
        <v>400</v>
      </c>
      <c r="D15" s="232">
        <f>COUNTA(D10:D14)</f>
        <v>1</v>
      </c>
      <c r="E15" s="106">
        <f>SUM(E10:E14)</f>
        <v>3</v>
      </c>
      <c r="F15" s="231"/>
      <c r="G15" s="109">
        <f>400*(COUNTA(G10:G14))</f>
        <v>0</v>
      </c>
      <c r="H15" s="232">
        <f>COUNTA(H10:H14)</f>
        <v>0</v>
      </c>
      <c r="I15" s="265">
        <f>SUM(I10:I14)</f>
        <v>0</v>
      </c>
      <c r="J15" s="231"/>
      <c r="K15" s="109">
        <f>400*(COUNTA(K10:K14))</f>
        <v>0</v>
      </c>
      <c r="L15" s="232">
        <f>COUNTA(L10:L14)</f>
        <v>0</v>
      </c>
      <c r="M15" s="265">
        <f>SUM(M10:M14)</f>
        <v>0</v>
      </c>
      <c r="N15" s="231"/>
      <c r="O15" s="109">
        <f>400*(COUNTA(O10:O14))</f>
        <v>0</v>
      </c>
      <c r="P15" s="232">
        <f>COUNTA(P10:P14)</f>
        <v>0</v>
      </c>
      <c r="Q15" s="268">
        <f>SUM(Q10:Q14)</f>
        <v>0</v>
      </c>
      <c r="R15" s="231"/>
      <c r="S15" s="109">
        <f>400*(COUNTA(S10:S14))</f>
        <v>0</v>
      </c>
      <c r="T15" s="232">
        <f>COUNTA(T10:T14)</f>
        <v>0</v>
      </c>
      <c r="U15" s="272">
        <f>SUM(U10:U14)</f>
        <v>0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04"/>
      <c r="C17" s="151"/>
      <c r="D17" s="105"/>
      <c r="E17" s="106"/>
      <c r="F17" s="104"/>
      <c r="G17" s="151"/>
      <c r="H17" s="125"/>
      <c r="I17" s="106"/>
      <c r="J17" s="126" t="s">
        <v>159</v>
      </c>
      <c r="K17" s="151">
        <v>194153</v>
      </c>
      <c r="L17" s="125" t="s">
        <v>163</v>
      </c>
      <c r="M17" s="106">
        <v>10</v>
      </c>
      <c r="N17" s="126"/>
      <c r="O17" s="151"/>
      <c r="P17" s="226"/>
      <c r="Q17" s="106"/>
      <c r="R17" s="126"/>
      <c r="S17" s="151"/>
      <c r="T17" s="226"/>
      <c r="U17" s="106"/>
    </row>
    <row r="18" spans="1:21" ht="21.75" customHeight="1">
      <c r="A18" s="113" t="s">
        <v>28</v>
      </c>
      <c r="B18" s="104"/>
      <c r="C18" s="151"/>
      <c r="D18" s="105"/>
      <c r="E18" s="106"/>
      <c r="F18" s="104"/>
      <c r="G18" s="151"/>
      <c r="H18" s="125"/>
      <c r="I18" s="106"/>
      <c r="J18" s="126" t="s">
        <v>209</v>
      </c>
      <c r="K18" s="151">
        <v>201177</v>
      </c>
      <c r="L18" s="125" t="s">
        <v>163</v>
      </c>
      <c r="M18" s="106">
        <v>10</v>
      </c>
      <c r="N18" s="126"/>
      <c r="O18" s="151"/>
      <c r="P18" s="125"/>
      <c r="Q18" s="106"/>
      <c r="R18" s="126"/>
      <c r="S18" s="151"/>
      <c r="T18" s="125"/>
      <c r="U18" s="106"/>
    </row>
    <row r="19" spans="1:21" ht="21.75" customHeight="1">
      <c r="A19" s="113" t="s">
        <v>28</v>
      </c>
      <c r="B19" s="104"/>
      <c r="C19" s="151"/>
      <c r="D19" s="105"/>
      <c r="E19" s="106"/>
      <c r="F19" s="104"/>
      <c r="G19" s="151"/>
      <c r="H19" s="125"/>
      <c r="I19" s="106"/>
      <c r="J19" s="126" t="s">
        <v>288</v>
      </c>
      <c r="K19" s="151">
        <v>200368</v>
      </c>
      <c r="L19" s="125" t="s">
        <v>163</v>
      </c>
      <c r="M19" s="106">
        <v>10</v>
      </c>
      <c r="N19" s="126"/>
      <c r="O19" s="151"/>
      <c r="P19" s="125"/>
      <c r="Q19" s="106"/>
      <c r="R19" s="126"/>
      <c r="S19" s="151"/>
      <c r="T19" s="125"/>
      <c r="U19" s="106"/>
    </row>
    <row r="20" spans="1:21" ht="21.75" customHeight="1">
      <c r="A20" s="113" t="s">
        <v>28</v>
      </c>
      <c r="B20" s="104"/>
      <c r="C20" s="151"/>
      <c r="D20" s="105"/>
      <c r="E20" s="106"/>
      <c r="F20" s="104"/>
      <c r="G20" s="151"/>
      <c r="H20" s="125"/>
      <c r="I20" s="106"/>
      <c r="J20" s="126"/>
      <c r="K20" s="151"/>
      <c r="L20" s="125"/>
      <c r="M20" s="106"/>
      <c r="N20" s="126"/>
      <c r="O20" s="151"/>
      <c r="P20" s="125"/>
      <c r="Q20" s="106"/>
      <c r="R20" s="126"/>
      <c r="S20" s="151"/>
      <c r="T20" s="125"/>
      <c r="U20" s="106"/>
    </row>
    <row r="21" spans="1:21" ht="21.75" customHeight="1">
      <c r="A21" s="113" t="s">
        <v>28</v>
      </c>
      <c r="B21" s="104"/>
      <c r="C21" s="151"/>
      <c r="D21" s="105"/>
      <c r="E21" s="106"/>
      <c r="F21" s="104"/>
      <c r="G21" s="151"/>
      <c r="H21" s="125"/>
      <c r="I21" s="106"/>
      <c r="J21" s="126"/>
      <c r="K21" s="151"/>
      <c r="L21" s="125"/>
      <c r="M21" s="106"/>
      <c r="N21" s="126"/>
      <c r="O21" s="151"/>
      <c r="P21" s="125"/>
      <c r="Q21" s="106"/>
      <c r="R21" s="126"/>
      <c r="S21" s="151"/>
      <c r="T21" s="125"/>
      <c r="U21" s="106"/>
    </row>
    <row r="22" spans="1:21" ht="21.75" customHeight="1">
      <c r="A22" s="107" t="s">
        <v>77</v>
      </c>
      <c r="B22" s="115"/>
      <c r="C22" s="109">
        <f>800*(COUNTA(C17:C21))</f>
        <v>0</v>
      </c>
      <c r="D22" s="197">
        <f>COUNTA(D17:D21)</f>
        <v>0</v>
      </c>
      <c r="E22" s="265">
        <f>SUM(E17:E21)</f>
        <v>0</v>
      </c>
      <c r="F22" s="233"/>
      <c r="G22" s="109">
        <f>800*(COUNTA(G17:G21))</f>
        <v>0</v>
      </c>
      <c r="H22" s="234">
        <f>COUNTA(H17:H21)</f>
        <v>0</v>
      </c>
      <c r="I22" s="265">
        <f>SUM(I17:I21)</f>
        <v>0</v>
      </c>
      <c r="J22" s="233"/>
      <c r="K22" s="109">
        <f>800*(COUNTA(K17:K21))</f>
        <v>2400</v>
      </c>
      <c r="L22" s="234">
        <f>COUNTA(L17:L21)</f>
        <v>3</v>
      </c>
      <c r="M22" s="106">
        <f>SUM(M17:M21)</f>
        <v>30</v>
      </c>
      <c r="N22" s="233"/>
      <c r="O22" s="109">
        <f>800*(COUNTA(O17:O21))</f>
        <v>0</v>
      </c>
      <c r="P22" s="234">
        <f>COUNTA(P17:P21)</f>
        <v>0</v>
      </c>
      <c r="Q22" s="272">
        <f>SUM(Q17:Q21)</f>
        <v>0</v>
      </c>
      <c r="R22" s="233"/>
      <c r="S22" s="109">
        <f>800*(COUNTA(S17:S21))</f>
        <v>0</v>
      </c>
      <c r="T22" s="234">
        <f>COUNTA(T17:T21)</f>
        <v>0</v>
      </c>
      <c r="U22" s="272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31">
        <f>SUM(E15+I15+M15+Q15+U15+E22+I22+M22+Q22+U22+E31+I31+M31)</f>
        <v>33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243">
        <f>SUM((C15+G15+K15+O15+S15+C22+G22+K22+O22+S22+C31+G31+K31)/1000)</f>
        <v>2.8</v>
      </c>
      <c r="S26" s="124"/>
      <c r="T26" s="123" t="s">
        <v>4</v>
      </c>
    </row>
    <row r="27" spans="1:21" ht="21.75" customHeight="1">
      <c r="A27" s="103" t="s">
        <v>32</v>
      </c>
      <c r="B27" s="104"/>
      <c r="C27" s="151"/>
      <c r="D27" s="155"/>
      <c r="E27" s="106"/>
      <c r="F27" s="104"/>
      <c r="G27" s="151"/>
      <c r="H27" s="213"/>
      <c r="I27" s="106"/>
      <c r="J27" s="104"/>
      <c r="K27" s="151"/>
      <c r="L27" s="104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4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104"/>
      <c r="C31" s="109">
        <f>SUM(C30+C29+C28+(IF(COUNTBLANK(C27),0,1500)))</f>
        <v>0</v>
      </c>
      <c r="D31" s="197">
        <f>COUNTA(D27:D30)</f>
        <v>0</v>
      </c>
      <c r="E31" s="265">
        <f>SUM(E27:E30)</f>
        <v>0</v>
      </c>
      <c r="F31" s="106"/>
      <c r="G31" s="109">
        <f>SUM(G30+G29+G28+(IF(COUNTBLANK(G27),0,1500)))</f>
        <v>0</v>
      </c>
      <c r="H31" s="197">
        <f>COUNTA(H27:H30)</f>
        <v>0</v>
      </c>
      <c r="I31" s="264">
        <f>SUM(I27:I30)</f>
        <v>0</v>
      </c>
      <c r="J31" s="125"/>
      <c r="K31" s="109">
        <f>SUM(K30+K29+K28+(IF(COUNTBLANK(K27),0,1500)))</f>
        <v>0</v>
      </c>
      <c r="L31" s="197">
        <f>COUNTA(L27:L30)</f>
        <v>0</v>
      </c>
      <c r="M31" s="265">
        <f>SUM(M27:M30)</f>
        <v>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U32"/>
  <sheetViews>
    <sheetView showZeros="0" topLeftCell="A22" zoomScale="120" zoomScaleNormal="120" workbookViewId="0">
      <selection activeCell="S13" sqref="S13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366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255" t="s">
        <v>268</v>
      </c>
      <c r="C10" s="256">
        <v>53505</v>
      </c>
      <c r="D10" s="257" t="s">
        <v>163</v>
      </c>
      <c r="E10" s="258">
        <v>5</v>
      </c>
      <c r="F10" s="126" t="s">
        <v>197</v>
      </c>
      <c r="G10" s="151">
        <v>70094</v>
      </c>
      <c r="H10" s="125" t="s">
        <v>163</v>
      </c>
      <c r="I10" s="106">
        <v>5</v>
      </c>
      <c r="J10" s="126" t="s">
        <v>172</v>
      </c>
      <c r="K10" s="151">
        <v>73344</v>
      </c>
      <c r="L10" s="125" t="s">
        <v>163</v>
      </c>
      <c r="M10" s="106">
        <v>5</v>
      </c>
      <c r="N10" s="126"/>
      <c r="O10" s="151"/>
      <c r="P10" s="125"/>
      <c r="Q10" s="106"/>
      <c r="R10" s="126" t="s">
        <v>162</v>
      </c>
      <c r="S10" s="151">
        <v>65042</v>
      </c>
      <c r="T10" s="125" t="s">
        <v>163</v>
      </c>
      <c r="U10" s="106">
        <v>5</v>
      </c>
    </row>
    <row r="11" spans="1:21" ht="21.75" customHeight="1">
      <c r="A11" s="103" t="s">
        <v>27</v>
      </c>
      <c r="B11" s="255" t="s">
        <v>204</v>
      </c>
      <c r="C11" s="256">
        <v>53386</v>
      </c>
      <c r="D11" s="257" t="s">
        <v>163</v>
      </c>
      <c r="E11" s="258">
        <v>5</v>
      </c>
      <c r="F11" s="126" t="s">
        <v>249</v>
      </c>
      <c r="G11" s="151">
        <v>63534</v>
      </c>
      <c r="H11" s="125" t="s">
        <v>163</v>
      </c>
      <c r="I11" s="106">
        <v>5</v>
      </c>
      <c r="J11" s="126" t="s">
        <v>249</v>
      </c>
      <c r="K11" s="151">
        <v>73373</v>
      </c>
      <c r="L11" s="125" t="s">
        <v>163</v>
      </c>
      <c r="M11" s="106">
        <v>5</v>
      </c>
      <c r="N11" s="126"/>
      <c r="O11" s="151"/>
      <c r="P11" s="125"/>
      <c r="Q11" s="106"/>
      <c r="R11" s="126" t="s">
        <v>207</v>
      </c>
      <c r="S11" s="151">
        <v>63886</v>
      </c>
      <c r="T11" s="125" t="s">
        <v>163</v>
      </c>
      <c r="U11" s="106">
        <v>5</v>
      </c>
    </row>
    <row r="12" spans="1:21" ht="21.75" customHeight="1">
      <c r="A12" s="103" t="s">
        <v>27</v>
      </c>
      <c r="B12" s="126" t="s">
        <v>207</v>
      </c>
      <c r="C12" s="151">
        <v>53167</v>
      </c>
      <c r="D12" s="125" t="s">
        <v>163</v>
      </c>
      <c r="E12" s="106">
        <v>5</v>
      </c>
      <c r="F12" s="126" t="s">
        <v>278</v>
      </c>
      <c r="G12" s="151">
        <v>83256</v>
      </c>
      <c r="H12" s="125" t="s">
        <v>163</v>
      </c>
      <c r="I12" s="106">
        <v>5</v>
      </c>
      <c r="J12" s="126" t="s">
        <v>291</v>
      </c>
      <c r="K12" s="151">
        <v>75457</v>
      </c>
      <c r="L12" s="125" t="s">
        <v>163</v>
      </c>
      <c r="M12" s="106">
        <v>5</v>
      </c>
      <c r="N12" s="126"/>
      <c r="O12" s="151"/>
      <c r="P12" s="125"/>
      <c r="Q12" s="106"/>
      <c r="R12" s="255" t="s">
        <v>232</v>
      </c>
      <c r="S12" s="256">
        <v>62903</v>
      </c>
      <c r="T12" s="257" t="s">
        <v>163</v>
      </c>
      <c r="U12" s="258">
        <v>5</v>
      </c>
    </row>
    <row r="13" spans="1:21" ht="21.75" customHeight="1">
      <c r="A13" s="103" t="s">
        <v>27</v>
      </c>
      <c r="B13" s="255" t="s">
        <v>234</v>
      </c>
      <c r="C13" s="256">
        <v>52722</v>
      </c>
      <c r="D13" s="257" t="s">
        <v>163</v>
      </c>
      <c r="E13" s="258">
        <v>5</v>
      </c>
      <c r="F13" s="126"/>
      <c r="G13" s="151"/>
      <c r="H13" s="125"/>
      <c r="I13" s="106"/>
      <c r="J13" s="126" t="s">
        <v>305</v>
      </c>
      <c r="K13" s="151">
        <v>81753</v>
      </c>
      <c r="L13" s="125" t="s">
        <v>163</v>
      </c>
      <c r="M13" s="106">
        <v>5</v>
      </c>
      <c r="N13" s="126"/>
      <c r="O13" s="151"/>
      <c r="P13" s="125"/>
      <c r="Q13" s="106"/>
      <c r="R13" s="255" t="s">
        <v>259</v>
      </c>
      <c r="S13" s="256">
        <v>62983</v>
      </c>
      <c r="T13" s="257" t="s">
        <v>163</v>
      </c>
      <c r="U13" s="258">
        <v>5</v>
      </c>
    </row>
    <row r="14" spans="1:21" ht="21.75" customHeight="1">
      <c r="A14" s="103" t="s">
        <v>27</v>
      </c>
      <c r="B14" s="255" t="s">
        <v>255</v>
      </c>
      <c r="C14" s="256">
        <v>52929</v>
      </c>
      <c r="D14" s="257" t="s">
        <v>163</v>
      </c>
      <c r="E14" s="258">
        <v>5</v>
      </c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26"/>
      <c r="S14" s="151"/>
      <c r="T14" s="125"/>
      <c r="U14" s="106"/>
    </row>
    <row r="15" spans="1:21" ht="21.75" customHeight="1">
      <c r="A15" s="107" t="s">
        <v>77</v>
      </c>
      <c r="B15" s="230"/>
      <c r="C15" s="109">
        <f>400*(COUNTA(C10:C14))</f>
        <v>2000</v>
      </c>
      <c r="D15" s="232">
        <f>COUNTA(D10:D14)</f>
        <v>5</v>
      </c>
      <c r="E15" s="106">
        <f>SUM(E10:E14)</f>
        <v>25</v>
      </c>
      <c r="F15" s="231"/>
      <c r="G15" s="109">
        <f>400*(COUNTA(G10:G14))</f>
        <v>1200</v>
      </c>
      <c r="H15" s="232">
        <f>COUNTA(H10:H14)</f>
        <v>3</v>
      </c>
      <c r="I15" s="106">
        <f>SUM(I10:I14)</f>
        <v>15</v>
      </c>
      <c r="J15" s="231"/>
      <c r="K15" s="109">
        <f>400*(COUNTA(K10:K14))</f>
        <v>1600</v>
      </c>
      <c r="L15" s="232">
        <f>COUNTA(L10:L14)</f>
        <v>4</v>
      </c>
      <c r="M15" s="106">
        <f>SUM(M10:M14)</f>
        <v>20</v>
      </c>
      <c r="N15" s="231"/>
      <c r="O15" s="109">
        <f>400*(COUNTA(O10:O14))</f>
        <v>0</v>
      </c>
      <c r="P15" s="232">
        <f>COUNTA(P10:P14)</f>
        <v>0</v>
      </c>
      <c r="Q15" s="268">
        <f>SUM(Q10:Q14)</f>
        <v>0</v>
      </c>
      <c r="R15" s="231"/>
      <c r="S15" s="109">
        <f>400*(COUNTA(S10:S14))</f>
        <v>1600</v>
      </c>
      <c r="T15" s="232">
        <f>COUNTA(T10:T14)</f>
        <v>4</v>
      </c>
      <c r="U15" s="106">
        <f>SUM(U10:U14)</f>
        <v>20</v>
      </c>
    </row>
    <row r="16" spans="1:21" ht="21.75" customHeight="1">
      <c r="A16" s="392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208"/>
    </row>
    <row r="17" spans="1:21" ht="21.75" customHeight="1">
      <c r="A17" s="113" t="s">
        <v>28</v>
      </c>
      <c r="B17" s="126" t="s">
        <v>156</v>
      </c>
      <c r="C17" s="151">
        <v>113550</v>
      </c>
      <c r="D17" s="125" t="s">
        <v>163</v>
      </c>
      <c r="E17" s="106">
        <v>10</v>
      </c>
      <c r="F17" s="126" t="s">
        <v>305</v>
      </c>
      <c r="G17" s="151">
        <v>153090</v>
      </c>
      <c r="H17" s="125" t="s">
        <v>163</v>
      </c>
      <c r="I17" s="106">
        <v>10</v>
      </c>
      <c r="J17" s="126"/>
      <c r="K17" s="151"/>
      <c r="L17" s="125"/>
      <c r="M17" s="106"/>
      <c r="N17" s="126"/>
      <c r="O17" s="151"/>
      <c r="P17" s="226"/>
      <c r="Q17" s="106"/>
      <c r="R17" s="126" t="s">
        <v>172</v>
      </c>
      <c r="S17" s="151">
        <v>140531</v>
      </c>
      <c r="T17" s="226" t="s">
        <v>163</v>
      </c>
      <c r="U17" s="106">
        <v>10</v>
      </c>
    </row>
    <row r="18" spans="1:21" ht="21.75" customHeight="1">
      <c r="A18" s="113" t="s">
        <v>28</v>
      </c>
      <c r="B18" s="126" t="s">
        <v>197</v>
      </c>
      <c r="C18" s="151">
        <v>113394</v>
      </c>
      <c r="D18" s="125" t="s">
        <v>163</v>
      </c>
      <c r="E18" s="106">
        <v>10</v>
      </c>
      <c r="F18" s="126"/>
      <c r="G18" s="151"/>
      <c r="H18" s="125"/>
      <c r="I18" s="106"/>
      <c r="J18" s="126"/>
      <c r="K18" s="151"/>
      <c r="L18" s="125"/>
      <c r="M18" s="106"/>
      <c r="N18" s="126"/>
      <c r="O18" s="151"/>
      <c r="P18" s="125"/>
      <c r="Q18" s="106"/>
      <c r="R18" s="126" t="s">
        <v>224</v>
      </c>
      <c r="S18" s="151">
        <v>180409</v>
      </c>
      <c r="T18" s="125" t="s">
        <v>163</v>
      </c>
      <c r="U18" s="106">
        <v>10</v>
      </c>
    </row>
    <row r="19" spans="1:21" ht="21.75" customHeight="1">
      <c r="A19" s="113" t="s">
        <v>28</v>
      </c>
      <c r="B19" s="126" t="s">
        <v>214</v>
      </c>
      <c r="C19" s="151">
        <v>111715</v>
      </c>
      <c r="D19" s="125" t="s">
        <v>163</v>
      </c>
      <c r="E19" s="106">
        <v>10</v>
      </c>
      <c r="F19" s="126"/>
      <c r="G19" s="151"/>
      <c r="H19" s="125"/>
      <c r="I19" s="106"/>
      <c r="J19" s="126"/>
      <c r="K19" s="151"/>
      <c r="L19" s="125"/>
      <c r="M19" s="106"/>
      <c r="N19" s="126"/>
      <c r="O19" s="151"/>
      <c r="P19" s="125"/>
      <c r="Q19" s="106"/>
      <c r="R19" s="126" t="s">
        <v>291</v>
      </c>
      <c r="S19" s="151">
        <v>143235</v>
      </c>
      <c r="T19" s="125" t="s">
        <v>163</v>
      </c>
      <c r="U19" s="106">
        <v>10</v>
      </c>
    </row>
    <row r="20" spans="1:21" ht="21.75" customHeight="1">
      <c r="A20" s="113" t="s">
        <v>28</v>
      </c>
      <c r="B20" s="255" t="s">
        <v>235</v>
      </c>
      <c r="C20" s="256">
        <v>110849</v>
      </c>
      <c r="D20" s="257" t="s">
        <v>163</v>
      </c>
      <c r="E20" s="258">
        <v>10</v>
      </c>
      <c r="F20" s="126"/>
      <c r="G20" s="151"/>
      <c r="H20" s="125"/>
      <c r="I20" s="106"/>
      <c r="J20" s="126"/>
      <c r="K20" s="151"/>
      <c r="L20" s="125"/>
      <c r="M20" s="106"/>
      <c r="N20" s="126"/>
      <c r="O20" s="151"/>
      <c r="P20" s="125"/>
      <c r="Q20" s="106"/>
      <c r="R20" s="126"/>
      <c r="S20" s="151"/>
      <c r="T20" s="125"/>
      <c r="U20" s="106"/>
    </row>
    <row r="21" spans="1:21" ht="21.75" customHeight="1">
      <c r="A21" s="113" t="s">
        <v>28</v>
      </c>
      <c r="B21" s="255" t="s">
        <v>336</v>
      </c>
      <c r="C21" s="256">
        <v>113759</v>
      </c>
      <c r="D21" s="257" t="s">
        <v>178</v>
      </c>
      <c r="E21" s="258">
        <v>10</v>
      </c>
      <c r="F21" s="126"/>
      <c r="G21" s="151"/>
      <c r="H21" s="125"/>
      <c r="I21" s="106"/>
      <c r="J21" s="126"/>
      <c r="K21" s="151"/>
      <c r="L21" s="125"/>
      <c r="M21" s="106"/>
      <c r="N21" s="126"/>
      <c r="O21" s="151"/>
      <c r="P21" s="125"/>
      <c r="Q21" s="106"/>
      <c r="R21" s="126"/>
      <c r="S21" s="151"/>
      <c r="T21" s="125"/>
      <c r="U21" s="106"/>
    </row>
    <row r="22" spans="1:21" ht="21.75" customHeight="1">
      <c r="A22" s="107" t="s">
        <v>77</v>
      </c>
      <c r="B22" s="233"/>
      <c r="C22" s="109">
        <f>800*(COUNTA(C17:C21))</f>
        <v>4000</v>
      </c>
      <c r="D22" s="234">
        <f>COUNTA(D17:D21)</f>
        <v>5</v>
      </c>
      <c r="E22" s="106">
        <f>SUM(E17:E21)</f>
        <v>50</v>
      </c>
      <c r="F22" s="233"/>
      <c r="G22" s="109">
        <f>800*(COUNTA(G17:G21))</f>
        <v>800</v>
      </c>
      <c r="H22" s="234">
        <f>COUNTA(H17:H21)</f>
        <v>1</v>
      </c>
      <c r="I22" s="234">
        <f>SUM(I17:I21)</f>
        <v>10</v>
      </c>
      <c r="J22" s="233"/>
      <c r="K22" s="109">
        <f>800*(COUNTA(K17:K21))</f>
        <v>0</v>
      </c>
      <c r="L22" s="234">
        <f>COUNTA(L17:L21)</f>
        <v>0</v>
      </c>
      <c r="M22" s="233">
        <f>SUM(M17:M21)</f>
        <v>0</v>
      </c>
      <c r="N22" s="233"/>
      <c r="O22" s="109">
        <f>800*(COUNTA(O17:O21))</f>
        <v>0</v>
      </c>
      <c r="P22" s="234">
        <f>COUNTA(P17:P21)</f>
        <v>0</v>
      </c>
      <c r="Q22" s="234">
        <f>SUM(Q17:Q21)</f>
        <v>0</v>
      </c>
      <c r="R22" s="233"/>
      <c r="S22" s="109">
        <f>800*(COUNTA(S17:S21))</f>
        <v>2400</v>
      </c>
      <c r="T22" s="234">
        <f>COUNTA(T17:T21)</f>
        <v>3</v>
      </c>
      <c r="U22" s="106">
        <f>SUM(U17:U21)</f>
        <v>30</v>
      </c>
    </row>
    <row r="23" spans="1:21" ht="18.75" customHeight="1">
      <c r="A23" s="116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</row>
    <row r="24" spans="1:21" ht="18.75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367" t="s">
        <v>4</v>
      </c>
      <c r="S24" s="367"/>
      <c r="T24" s="401"/>
      <c r="U24" s="20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402"/>
      <c r="H25" s="369"/>
      <c r="I25" s="370"/>
      <c r="J25" s="368" t="s">
        <v>23</v>
      </c>
      <c r="K25" s="402"/>
      <c r="L25" s="369"/>
      <c r="M25" s="370"/>
      <c r="N25" s="118"/>
      <c r="O25" s="353" t="s">
        <v>29</v>
      </c>
      <c r="P25" s="403"/>
      <c r="Q25" s="403"/>
      <c r="R25" s="119">
        <f>SUM(E15+I15+M15+Q15+U15+E22+I22+M22+Q22+U22+E31+I31+M31)</f>
        <v>250</v>
      </c>
      <c r="S25" s="215"/>
      <c r="T25" s="119" t="s">
        <v>4</v>
      </c>
      <c r="U25" s="208"/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4"/>
      <c r="Q26" s="354"/>
      <c r="R26" s="243">
        <f>SUM((C15+G15+K15+O15+S15+C22+G22+K22+O22+S22+C31+G31+K31)/1000)</f>
        <v>16.600000000000001</v>
      </c>
      <c r="S26" s="124"/>
      <c r="T26" s="123" t="s">
        <v>4</v>
      </c>
      <c r="U26" s="208"/>
    </row>
    <row r="27" spans="1:21" ht="21.75" customHeight="1">
      <c r="A27" s="103" t="s">
        <v>32</v>
      </c>
      <c r="B27" s="126" t="s">
        <v>304</v>
      </c>
      <c r="C27" s="151">
        <v>231375</v>
      </c>
      <c r="D27" s="125" t="s">
        <v>163</v>
      </c>
      <c r="E27" s="106">
        <v>40</v>
      </c>
      <c r="F27" s="126" t="s">
        <v>291</v>
      </c>
      <c r="G27" s="151">
        <v>282403</v>
      </c>
      <c r="H27" s="263" t="s">
        <v>163</v>
      </c>
      <c r="I27" s="106">
        <v>40</v>
      </c>
      <c r="J27" s="126"/>
      <c r="K27" s="151"/>
      <c r="L27" s="126"/>
      <c r="M27" s="106"/>
      <c r="N27" s="216"/>
      <c r="O27" s="354"/>
      <c r="P27" s="354"/>
      <c r="Q27" s="354"/>
      <c r="R27" s="120" t="s">
        <v>3</v>
      </c>
      <c r="S27" s="215"/>
      <c r="T27" s="128"/>
      <c r="U27" s="208"/>
    </row>
    <row r="28" spans="1:21" ht="21.75" customHeight="1">
      <c r="A28" s="103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9"/>
      <c r="M28" s="106"/>
      <c r="N28" s="217"/>
      <c r="O28" s="215"/>
      <c r="P28" s="218"/>
      <c r="Q28" s="218"/>
      <c r="R28" s="355"/>
      <c r="S28" s="404"/>
      <c r="T28" s="132"/>
      <c r="U28" s="208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217"/>
      <c r="O29" s="208"/>
      <c r="P29" s="219">
        <f>SUM(D15+H15+L15+P15+T15+D22+H22+L22+P22+T22+D31+H31+L31)</f>
        <v>27</v>
      </c>
      <c r="Q29" s="208"/>
      <c r="R29" s="208"/>
      <c r="S29" s="357" t="s">
        <v>4</v>
      </c>
      <c r="T29" s="404"/>
      <c r="U29" s="401"/>
    </row>
    <row r="30" spans="1:21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217"/>
      <c r="O30" s="208"/>
      <c r="P30" s="208"/>
      <c r="Q30" s="208"/>
      <c r="R30" s="132"/>
      <c r="S30" s="357" t="s">
        <v>35</v>
      </c>
      <c r="T30" s="404"/>
      <c r="U30" s="401"/>
    </row>
    <row r="31" spans="1:21" ht="21.75" customHeight="1">
      <c r="A31" s="107" t="s">
        <v>77</v>
      </c>
      <c r="B31" s="126"/>
      <c r="C31" s="109">
        <f>SUM(C30+C29+C28+(IF(COUNTBLANK(C27),0,1500)))</f>
        <v>1500</v>
      </c>
      <c r="D31" s="229">
        <f>COUNTA(D27:D30)</f>
        <v>1</v>
      </c>
      <c r="E31" s="265">
        <f>SUM(E27:E30)</f>
        <v>40</v>
      </c>
      <c r="F31" s="106"/>
      <c r="G31" s="109">
        <f>SUM(G30+G29+G28+(IF(COUNTBLANK(G27),0,1500)))</f>
        <v>1500</v>
      </c>
      <c r="H31" s="229">
        <f>COUNTA(H27:H30)</f>
        <v>1</v>
      </c>
      <c r="I31" s="265">
        <f>SUM(I27:I30)</f>
        <v>40</v>
      </c>
      <c r="J31" s="125"/>
      <c r="K31" s="109">
        <f>SUM(K30+K29+K28+(IF(COUNTBLANK(K27),0,1500)))</f>
        <v>0</v>
      </c>
      <c r="L31" s="229">
        <f>COUNTA(L27:L30)</f>
        <v>0</v>
      </c>
      <c r="M31" s="265">
        <f>SUM(M27:M30)</f>
        <v>0</v>
      </c>
      <c r="N31" s="220"/>
      <c r="O31" s="208"/>
      <c r="P31" s="208"/>
      <c r="Q31" s="208"/>
      <c r="R31" s="208"/>
      <c r="S31" s="357" t="s">
        <v>4</v>
      </c>
      <c r="T31" s="404"/>
      <c r="U31" s="401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U32"/>
  <sheetViews>
    <sheetView showZeros="0" topLeftCell="A7" zoomScaleNormal="100" workbookViewId="0">
      <selection activeCell="E31" sqref="E31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147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126" t="s">
        <v>249</v>
      </c>
      <c r="C10" s="151">
        <v>61841</v>
      </c>
      <c r="D10" s="125" t="s">
        <v>163</v>
      </c>
      <c r="E10" s="106">
        <v>5</v>
      </c>
      <c r="F10" s="126" t="s">
        <v>252</v>
      </c>
      <c r="G10" s="151">
        <v>64356</v>
      </c>
      <c r="H10" s="125" t="s">
        <v>163</v>
      </c>
      <c r="I10" s="106">
        <v>5</v>
      </c>
      <c r="J10" s="126" t="s">
        <v>249</v>
      </c>
      <c r="K10" s="151">
        <v>72853</v>
      </c>
      <c r="L10" s="125" t="s">
        <v>163</v>
      </c>
      <c r="M10" s="106">
        <v>5</v>
      </c>
      <c r="N10" s="126" t="s">
        <v>249</v>
      </c>
      <c r="O10" s="151">
        <v>74498</v>
      </c>
      <c r="P10" s="125" t="s">
        <v>163</v>
      </c>
      <c r="Q10" s="106">
        <v>5</v>
      </c>
      <c r="R10" s="255" t="s">
        <v>234</v>
      </c>
      <c r="S10" s="312">
        <v>60278</v>
      </c>
      <c r="T10" s="257" t="s">
        <v>163</v>
      </c>
      <c r="U10" s="258">
        <v>5</v>
      </c>
    </row>
    <row r="11" spans="1:21" ht="21.75" customHeight="1">
      <c r="A11" s="103" t="s">
        <v>27</v>
      </c>
      <c r="B11" s="126" t="s">
        <v>264</v>
      </c>
      <c r="C11" s="151">
        <v>61128</v>
      </c>
      <c r="D11" s="125" t="s">
        <v>163</v>
      </c>
      <c r="E11" s="106">
        <v>5</v>
      </c>
      <c r="F11" s="126" t="s">
        <v>264</v>
      </c>
      <c r="G11" s="151">
        <v>62526</v>
      </c>
      <c r="H11" s="125" t="s">
        <v>163</v>
      </c>
      <c r="I11" s="106">
        <v>5</v>
      </c>
      <c r="J11" s="126" t="s">
        <v>291</v>
      </c>
      <c r="K11" s="151">
        <v>73593</v>
      </c>
      <c r="L11" s="125" t="s">
        <v>163</v>
      </c>
      <c r="M11" s="106">
        <v>5</v>
      </c>
      <c r="N11" s="126" t="s">
        <v>270</v>
      </c>
      <c r="O11" s="151" t="s">
        <v>280</v>
      </c>
      <c r="P11" s="125" t="s">
        <v>163</v>
      </c>
      <c r="Q11" s="106">
        <v>5</v>
      </c>
      <c r="R11" s="126" t="s">
        <v>254</v>
      </c>
      <c r="S11" s="301">
        <v>64681</v>
      </c>
      <c r="T11" s="125" t="s">
        <v>163</v>
      </c>
      <c r="U11" s="106">
        <v>5</v>
      </c>
    </row>
    <row r="12" spans="1:21" ht="21.75" customHeight="1">
      <c r="A12" s="103" t="s">
        <v>27</v>
      </c>
      <c r="B12" s="126" t="s">
        <v>281</v>
      </c>
      <c r="C12" s="151">
        <v>62374</v>
      </c>
      <c r="D12" s="125" t="s">
        <v>163</v>
      </c>
      <c r="E12" s="106">
        <v>5</v>
      </c>
      <c r="F12" s="126" t="s">
        <v>291</v>
      </c>
      <c r="G12" s="151">
        <v>63236</v>
      </c>
      <c r="H12" s="125" t="s">
        <v>163</v>
      </c>
      <c r="I12" s="106">
        <v>5</v>
      </c>
      <c r="J12" s="126" t="s">
        <v>270</v>
      </c>
      <c r="K12" s="151">
        <v>73598</v>
      </c>
      <c r="L12" s="125" t="s">
        <v>163</v>
      </c>
      <c r="M12" s="106">
        <v>5</v>
      </c>
      <c r="N12" s="126" t="s">
        <v>291</v>
      </c>
      <c r="O12" s="151">
        <v>80348</v>
      </c>
      <c r="P12" s="125" t="s">
        <v>163</v>
      </c>
      <c r="Q12" s="106">
        <v>5</v>
      </c>
      <c r="R12" s="126" t="s">
        <v>261</v>
      </c>
      <c r="S12" s="301" t="s">
        <v>279</v>
      </c>
      <c r="T12" s="125" t="s">
        <v>163</v>
      </c>
      <c r="U12" s="106">
        <v>5</v>
      </c>
    </row>
    <row r="13" spans="1:21" ht="21.75" customHeight="1">
      <c r="A13" s="103" t="s">
        <v>27</v>
      </c>
      <c r="B13" s="126" t="s">
        <v>302</v>
      </c>
      <c r="C13" s="151">
        <v>61231</v>
      </c>
      <c r="D13" s="125" t="s">
        <v>163</v>
      </c>
      <c r="E13" s="106">
        <v>5</v>
      </c>
      <c r="F13" s="126" t="s">
        <v>302</v>
      </c>
      <c r="G13" s="151">
        <v>64133</v>
      </c>
      <c r="H13" s="125" t="s">
        <v>163</v>
      </c>
      <c r="I13" s="106">
        <v>5</v>
      </c>
      <c r="J13" s="126" t="s">
        <v>304</v>
      </c>
      <c r="K13" s="151">
        <v>73869</v>
      </c>
      <c r="L13" s="125" t="s">
        <v>163</v>
      </c>
      <c r="M13" s="106">
        <v>5</v>
      </c>
      <c r="N13" s="300" t="s">
        <v>307</v>
      </c>
      <c r="O13" s="301">
        <v>81210</v>
      </c>
      <c r="P13" s="241" t="s">
        <v>163</v>
      </c>
      <c r="Q13" s="299">
        <v>5</v>
      </c>
      <c r="R13" s="126" t="s">
        <v>304</v>
      </c>
      <c r="S13" s="301">
        <v>65675</v>
      </c>
      <c r="T13" s="241" t="s">
        <v>163</v>
      </c>
      <c r="U13" s="299">
        <v>5</v>
      </c>
    </row>
    <row r="14" spans="1:21" ht="21.75" customHeight="1">
      <c r="A14" s="103" t="s">
        <v>27</v>
      </c>
      <c r="B14" s="126" t="s">
        <v>314</v>
      </c>
      <c r="C14" s="151">
        <v>62002</v>
      </c>
      <c r="D14" s="125" t="s">
        <v>163</v>
      </c>
      <c r="E14" s="106">
        <v>5</v>
      </c>
      <c r="F14" s="126" t="s">
        <v>326</v>
      </c>
      <c r="G14" s="151">
        <v>63455</v>
      </c>
      <c r="H14" s="125" t="s">
        <v>163</v>
      </c>
      <c r="I14" s="106">
        <v>5</v>
      </c>
      <c r="J14" s="126" t="s">
        <v>312</v>
      </c>
      <c r="K14" s="151">
        <v>73979</v>
      </c>
      <c r="L14" s="125" t="s">
        <v>163</v>
      </c>
      <c r="M14" s="106">
        <v>5</v>
      </c>
      <c r="N14" s="300" t="s">
        <v>327</v>
      </c>
      <c r="O14" s="301">
        <v>83481</v>
      </c>
      <c r="P14" s="241" t="s">
        <v>163</v>
      </c>
      <c r="Q14" s="299">
        <v>5</v>
      </c>
      <c r="R14" s="311" t="s">
        <v>340</v>
      </c>
      <c r="S14" s="312">
        <v>62676</v>
      </c>
      <c r="T14" s="313" t="s">
        <v>178</v>
      </c>
      <c r="U14" s="314">
        <v>5</v>
      </c>
    </row>
    <row r="15" spans="1:21" ht="21.75" customHeight="1">
      <c r="A15" s="107" t="s">
        <v>77</v>
      </c>
      <c r="B15" s="302"/>
      <c r="C15" s="303">
        <f>400*(COUNTA(C10:C14))</f>
        <v>2000</v>
      </c>
      <c r="D15" s="316">
        <f>COUNTA(D10:D14)</f>
        <v>5</v>
      </c>
      <c r="E15" s="106">
        <f>SUM(E10:E14)</f>
        <v>25</v>
      </c>
      <c r="F15" s="317"/>
      <c r="G15" s="303">
        <f>400*(COUNTA(G10:G14))</f>
        <v>2000</v>
      </c>
      <c r="H15" s="316">
        <f>COUNTA(H10:H14)</f>
        <v>5</v>
      </c>
      <c r="I15" s="106">
        <f>SUM(I10:I14)</f>
        <v>25</v>
      </c>
      <c r="J15" s="317"/>
      <c r="K15" s="303">
        <f>400*(COUNTA(K10:K14))</f>
        <v>2000</v>
      </c>
      <c r="L15" s="316">
        <f>COUNTA(L10:L14)</f>
        <v>5</v>
      </c>
      <c r="M15" s="106">
        <f>SUM(M10:M14)</f>
        <v>25</v>
      </c>
      <c r="N15" s="305"/>
      <c r="O15" s="303">
        <f>400*(COUNTA(O10:O14))</f>
        <v>2000</v>
      </c>
      <c r="P15" s="316">
        <f>COUNTA(P10:P14)</f>
        <v>5</v>
      </c>
      <c r="Q15" s="106">
        <f>SUM(Q10:Q14)</f>
        <v>25</v>
      </c>
      <c r="R15" s="317"/>
      <c r="S15" s="303">
        <f>400*(COUNTA(S10:S14))</f>
        <v>2000</v>
      </c>
      <c r="T15" s="316">
        <f>COUNTA(T10:T14)</f>
        <v>5</v>
      </c>
      <c r="U15" s="106">
        <f>SUM(U10:U14)</f>
        <v>25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26" t="s">
        <v>254</v>
      </c>
      <c r="C17" s="151">
        <v>123288</v>
      </c>
      <c r="D17" s="125" t="s">
        <v>163</v>
      </c>
      <c r="E17" s="106">
        <v>10</v>
      </c>
      <c r="F17" s="126" t="s">
        <v>249</v>
      </c>
      <c r="G17" s="151">
        <v>132445</v>
      </c>
      <c r="H17" s="125" t="s">
        <v>163</v>
      </c>
      <c r="I17" s="106">
        <v>10</v>
      </c>
      <c r="J17" s="126" t="s">
        <v>252</v>
      </c>
      <c r="K17" s="151">
        <v>154009</v>
      </c>
      <c r="L17" s="125" t="s">
        <v>163</v>
      </c>
      <c r="M17" s="106">
        <v>10</v>
      </c>
      <c r="N17" s="126" t="s">
        <v>252</v>
      </c>
      <c r="O17" s="151">
        <v>165975</v>
      </c>
      <c r="P17" s="226" t="s">
        <v>163</v>
      </c>
      <c r="Q17" s="106">
        <v>10</v>
      </c>
      <c r="R17" s="126" t="s">
        <v>261</v>
      </c>
      <c r="S17" s="151">
        <v>140231</v>
      </c>
      <c r="T17" s="226" t="s">
        <v>163</v>
      </c>
      <c r="U17" s="106">
        <v>10</v>
      </c>
    </row>
    <row r="18" spans="1:21" ht="21.75" customHeight="1">
      <c r="A18" s="113" t="s">
        <v>28</v>
      </c>
      <c r="B18" s="126" t="s">
        <v>261</v>
      </c>
      <c r="C18" s="151">
        <v>124017</v>
      </c>
      <c r="D18" s="125" t="s">
        <v>163</v>
      </c>
      <c r="E18" s="106">
        <v>10</v>
      </c>
      <c r="F18" s="126" t="s">
        <v>270</v>
      </c>
      <c r="G18" s="151">
        <v>133231</v>
      </c>
      <c r="H18" s="125" t="s">
        <v>163</v>
      </c>
      <c r="I18" s="106">
        <v>10</v>
      </c>
      <c r="J18" s="126" t="s">
        <v>264</v>
      </c>
      <c r="K18" s="151">
        <v>151891</v>
      </c>
      <c r="L18" s="125" t="s">
        <v>163</v>
      </c>
      <c r="M18" s="106">
        <v>10</v>
      </c>
      <c r="N18" s="126" t="s">
        <v>264</v>
      </c>
      <c r="O18" s="151">
        <v>164276</v>
      </c>
      <c r="P18" s="125" t="s">
        <v>163</v>
      </c>
      <c r="Q18" s="106">
        <v>10</v>
      </c>
      <c r="R18" s="126" t="s">
        <v>278</v>
      </c>
      <c r="S18" s="151">
        <v>142348</v>
      </c>
      <c r="T18" s="125" t="s">
        <v>163</v>
      </c>
      <c r="U18" s="106">
        <v>10</v>
      </c>
    </row>
    <row r="19" spans="1:21" ht="21.75" customHeight="1">
      <c r="A19" s="113" t="s">
        <v>28</v>
      </c>
      <c r="B19" s="126" t="s">
        <v>290</v>
      </c>
      <c r="C19" s="151">
        <v>123844</v>
      </c>
      <c r="D19" s="125" t="s">
        <v>163</v>
      </c>
      <c r="E19" s="106">
        <v>10</v>
      </c>
      <c r="F19" s="126" t="s">
        <v>281</v>
      </c>
      <c r="G19" s="151" t="s">
        <v>282</v>
      </c>
      <c r="H19" s="125" t="s">
        <v>163</v>
      </c>
      <c r="I19" s="106">
        <v>10</v>
      </c>
      <c r="J19" s="126" t="s">
        <v>278</v>
      </c>
      <c r="K19" s="151">
        <v>153064</v>
      </c>
      <c r="L19" s="125" t="s">
        <v>163</v>
      </c>
      <c r="M19" s="106">
        <v>10</v>
      </c>
      <c r="N19" s="126" t="s">
        <v>281</v>
      </c>
      <c r="O19" s="151">
        <v>170979</v>
      </c>
      <c r="P19" s="125" t="s">
        <v>163</v>
      </c>
      <c r="Q19" s="106">
        <v>10</v>
      </c>
      <c r="R19" s="126" t="s">
        <v>302</v>
      </c>
      <c r="S19" s="151">
        <v>141566</v>
      </c>
      <c r="T19" s="125" t="s">
        <v>163</v>
      </c>
      <c r="U19" s="106">
        <v>10</v>
      </c>
    </row>
    <row r="20" spans="1:21" ht="21.75" customHeight="1">
      <c r="A20" s="113" t="s">
        <v>28</v>
      </c>
      <c r="B20" s="126" t="s">
        <v>304</v>
      </c>
      <c r="C20" s="151">
        <v>125649</v>
      </c>
      <c r="D20" s="125" t="s">
        <v>163</v>
      </c>
      <c r="E20" s="106">
        <v>10</v>
      </c>
      <c r="F20" s="126" t="s">
        <v>307</v>
      </c>
      <c r="G20" s="151">
        <v>132178</v>
      </c>
      <c r="H20" s="125" t="s">
        <v>163</v>
      </c>
      <c r="I20" s="106">
        <v>10</v>
      </c>
      <c r="J20" s="126" t="s">
        <v>302</v>
      </c>
      <c r="K20" s="151">
        <v>151714</v>
      </c>
      <c r="L20" s="125" t="s">
        <v>163</v>
      </c>
      <c r="M20" s="106">
        <v>10</v>
      </c>
      <c r="N20" s="126" t="s">
        <v>304</v>
      </c>
      <c r="O20" s="151">
        <v>165853</v>
      </c>
      <c r="P20" s="125" t="s">
        <v>163</v>
      </c>
      <c r="Q20" s="106">
        <v>10</v>
      </c>
      <c r="R20" s="126" t="s">
        <v>312</v>
      </c>
      <c r="S20" s="151">
        <v>143293</v>
      </c>
      <c r="T20" s="125" t="s">
        <v>163</v>
      </c>
      <c r="U20" s="106">
        <v>10</v>
      </c>
    </row>
    <row r="21" spans="1:21" ht="21.75" customHeight="1">
      <c r="A21" s="113" t="s">
        <v>28</v>
      </c>
      <c r="B21" s="126" t="s">
        <v>325</v>
      </c>
      <c r="C21" s="151">
        <v>130025</v>
      </c>
      <c r="D21" s="125" t="s">
        <v>163</v>
      </c>
      <c r="E21" s="106">
        <v>10</v>
      </c>
      <c r="F21" s="126" t="s">
        <v>334</v>
      </c>
      <c r="G21" s="151">
        <v>132850</v>
      </c>
      <c r="H21" s="125" t="s">
        <v>163</v>
      </c>
      <c r="I21" s="106">
        <v>10</v>
      </c>
      <c r="J21" s="126" t="s">
        <v>323</v>
      </c>
      <c r="K21" s="151">
        <v>154903</v>
      </c>
      <c r="L21" s="125" t="s">
        <v>163</v>
      </c>
      <c r="M21" s="106">
        <v>10</v>
      </c>
      <c r="N21" s="126" t="s">
        <v>323</v>
      </c>
      <c r="O21" s="151">
        <v>171717</v>
      </c>
      <c r="P21" s="125" t="s">
        <v>163</v>
      </c>
      <c r="Q21" s="106">
        <v>10</v>
      </c>
      <c r="R21" s="126" t="s">
        <v>322</v>
      </c>
      <c r="S21" s="151">
        <v>143990</v>
      </c>
      <c r="T21" s="125" t="s">
        <v>163</v>
      </c>
      <c r="U21" s="106">
        <v>10</v>
      </c>
    </row>
    <row r="22" spans="1:21" ht="21.75" customHeight="1">
      <c r="A22" s="107" t="s">
        <v>77</v>
      </c>
      <c r="B22" s="227"/>
      <c r="C22" s="109">
        <f>800*(COUNTA(C17:C21))</f>
        <v>4000</v>
      </c>
      <c r="D22" s="229">
        <f>COUNTA(D17:D21)</f>
        <v>5</v>
      </c>
      <c r="E22" s="106">
        <f>SUM(E17:E21)</f>
        <v>50</v>
      </c>
      <c r="F22" s="227"/>
      <c r="G22" s="109">
        <f>800*(COUNTA(G17:G21))</f>
        <v>4000</v>
      </c>
      <c r="H22" s="229">
        <f>COUNTA(H17:H21)</f>
        <v>5</v>
      </c>
      <c r="I22" s="106">
        <f>SUM(I17:I21)</f>
        <v>50</v>
      </c>
      <c r="J22" s="227"/>
      <c r="K22" s="109">
        <f>800*(COUNTA(K17:K21))</f>
        <v>4000</v>
      </c>
      <c r="L22" s="229">
        <f>COUNTA(L17:L21)</f>
        <v>5</v>
      </c>
      <c r="M22" s="106">
        <f>SUM(M17:M21)</f>
        <v>50</v>
      </c>
      <c r="N22" s="227"/>
      <c r="O22" s="109">
        <f>800*(COUNTA(O17:O21))</f>
        <v>4000</v>
      </c>
      <c r="P22" s="229">
        <f>COUNTA(P17:P21)</f>
        <v>5</v>
      </c>
      <c r="Q22" s="106">
        <f>SUM(Q17:Q21)</f>
        <v>50</v>
      </c>
      <c r="R22" s="227"/>
      <c r="S22" s="109">
        <f>800*(COUNTA(S17:S21))</f>
        <v>4000</v>
      </c>
      <c r="T22" s="229">
        <f>COUNTA(T17:T21)</f>
        <v>5</v>
      </c>
      <c r="U22" s="106">
        <f>SUM(U17:U21)</f>
        <v>50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1005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4"/>
      <c r="Q26" s="354"/>
      <c r="R26" s="123">
        <f>SUM((C15+G15+K15+O15+S15+C22+G22+K22+O22+S22+C31+G31+K31)/1000)</f>
        <v>56.8</v>
      </c>
      <c r="S26" s="124"/>
      <c r="T26" s="123" t="s">
        <v>4</v>
      </c>
    </row>
    <row r="27" spans="1:21" ht="21.75" customHeight="1">
      <c r="A27" s="103" t="s">
        <v>32</v>
      </c>
      <c r="B27" s="126" t="s">
        <v>307</v>
      </c>
      <c r="C27" s="151">
        <v>244825</v>
      </c>
      <c r="D27" s="125" t="s">
        <v>163</v>
      </c>
      <c r="E27" s="106">
        <v>40</v>
      </c>
      <c r="F27" s="126" t="s">
        <v>291</v>
      </c>
      <c r="G27" s="151">
        <v>250416</v>
      </c>
      <c r="H27" s="263" t="s">
        <v>163</v>
      </c>
      <c r="I27" s="106">
        <v>40</v>
      </c>
      <c r="J27" s="126" t="s">
        <v>328</v>
      </c>
      <c r="K27" s="151">
        <v>294075</v>
      </c>
      <c r="L27" s="126" t="s">
        <v>163</v>
      </c>
      <c r="M27" s="106">
        <v>40</v>
      </c>
      <c r="N27" s="127"/>
      <c r="O27" s="354"/>
      <c r="P27" s="354"/>
      <c r="Q27" s="354"/>
      <c r="R27" s="124" t="s">
        <v>3</v>
      </c>
      <c r="S27" s="120"/>
      <c r="T27" s="128"/>
    </row>
    <row r="28" spans="1:21" ht="21.75" customHeight="1">
      <c r="A28" s="103" t="s">
        <v>33</v>
      </c>
      <c r="B28" s="126" t="s">
        <v>312</v>
      </c>
      <c r="C28" s="129">
        <v>1825</v>
      </c>
      <c r="D28" s="125" t="s">
        <v>163</v>
      </c>
      <c r="E28" s="106">
        <v>40</v>
      </c>
      <c r="F28" s="126" t="s">
        <v>322</v>
      </c>
      <c r="G28" s="129">
        <v>1750</v>
      </c>
      <c r="H28" s="129" t="s">
        <v>163</v>
      </c>
      <c r="I28" s="106">
        <v>40</v>
      </c>
      <c r="J28" s="126" t="s">
        <v>290</v>
      </c>
      <c r="K28" s="129">
        <v>1500</v>
      </c>
      <c r="L28" s="126" t="s">
        <v>163</v>
      </c>
      <c r="M28" s="106">
        <v>40</v>
      </c>
      <c r="N28" s="130"/>
      <c r="O28" s="120"/>
      <c r="P28" s="131"/>
      <c r="Q28" s="131"/>
      <c r="R28" s="355"/>
      <c r="S28" s="356"/>
      <c r="T28" s="132"/>
    </row>
    <row r="29" spans="1:21" ht="21.75" customHeight="1">
      <c r="A29" s="103" t="s">
        <v>34</v>
      </c>
      <c r="B29" s="126" t="s">
        <v>338</v>
      </c>
      <c r="C29" s="129">
        <v>2450</v>
      </c>
      <c r="D29" s="126" t="s">
        <v>178</v>
      </c>
      <c r="E29" s="106">
        <v>50</v>
      </c>
      <c r="F29" s="126" t="s">
        <v>327</v>
      </c>
      <c r="G29" s="129">
        <v>2550</v>
      </c>
      <c r="H29" s="129" t="s">
        <v>163</v>
      </c>
      <c r="I29" s="106">
        <v>50</v>
      </c>
      <c r="J29" s="126" t="s">
        <v>314</v>
      </c>
      <c r="K29" s="129">
        <v>2250</v>
      </c>
      <c r="L29" s="126" t="s">
        <v>163</v>
      </c>
      <c r="M29" s="106">
        <v>50</v>
      </c>
      <c r="N29" s="130"/>
      <c r="P29" s="198">
        <f>SUM(D15+H15+L15+P15+T15+D22+H22+L22+P22+T22+D31+H31+L31)</f>
        <v>62</v>
      </c>
      <c r="S29" s="357" t="s">
        <v>4</v>
      </c>
      <c r="T29" s="356"/>
      <c r="U29" s="358"/>
    </row>
    <row r="30" spans="1:21" ht="21.75" customHeight="1">
      <c r="A30" s="103" t="s">
        <v>36</v>
      </c>
      <c r="B30" s="126" t="s">
        <v>266</v>
      </c>
      <c r="C30" s="129">
        <v>3575</v>
      </c>
      <c r="D30" s="126" t="s">
        <v>163</v>
      </c>
      <c r="E30" s="106">
        <v>80</v>
      </c>
      <c r="F30" s="126" t="s">
        <v>308</v>
      </c>
      <c r="G30" s="129">
        <v>3425</v>
      </c>
      <c r="H30" s="129" t="s">
        <v>163</v>
      </c>
      <c r="I30" s="106">
        <v>80</v>
      </c>
      <c r="J30" s="126" t="s">
        <v>255</v>
      </c>
      <c r="K30" s="129">
        <v>2975</v>
      </c>
      <c r="L30" s="126" t="s">
        <v>163</v>
      </c>
      <c r="M30" s="106">
        <v>80</v>
      </c>
      <c r="N30" s="130"/>
      <c r="R30" s="132"/>
      <c r="S30" s="357" t="s">
        <v>35</v>
      </c>
      <c r="T30" s="356"/>
      <c r="U30" s="358"/>
    </row>
    <row r="31" spans="1:21" ht="21.75" customHeight="1">
      <c r="A31" s="107" t="s">
        <v>77</v>
      </c>
      <c r="B31" s="300"/>
      <c r="C31" s="303">
        <f>SUM(C30+C29+C28+(IF(COUNTBLANK(C27),0,1500)))</f>
        <v>9350</v>
      </c>
      <c r="D31" s="308">
        <f>COUNTA(D27:D30)</f>
        <v>4</v>
      </c>
      <c r="E31" s="106">
        <f>SUM(E26:E30)</f>
        <v>210</v>
      </c>
      <c r="F31" s="106"/>
      <c r="G31" s="109">
        <f>SUM(G30+G29+G28+(IF(COUNTBLANK(G27),0,1500)))</f>
        <v>9225</v>
      </c>
      <c r="H31" s="229">
        <f>COUNTA(H27:H30)</f>
        <v>4</v>
      </c>
      <c r="I31" s="106">
        <f>SUM(I26:I30)</f>
        <v>210</v>
      </c>
      <c r="J31" s="125"/>
      <c r="K31" s="109">
        <f>SUM(K30+K29+K28+(IF(COUNTBLANK(K27),0,1500)))</f>
        <v>8225</v>
      </c>
      <c r="L31" s="229">
        <f>COUNTA(L27:L30)</f>
        <v>4</v>
      </c>
      <c r="M31" s="106">
        <f>SUM(M26:M30)</f>
        <v>210</v>
      </c>
      <c r="N31" s="134"/>
      <c r="S31" s="357" t="s">
        <v>4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2" verticalDpi="36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U32"/>
  <sheetViews>
    <sheetView showZeros="0" zoomScaleNormal="100" workbookViewId="0">
      <selection activeCell="X14" sqref="X14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225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405" t="s">
        <v>7</v>
      </c>
      <c r="C8" s="405" t="s">
        <v>8</v>
      </c>
      <c r="D8" s="405" t="s">
        <v>18</v>
      </c>
      <c r="E8" s="406" t="s">
        <v>2</v>
      </c>
      <c r="F8" s="405" t="s">
        <v>7</v>
      </c>
      <c r="G8" s="405" t="s">
        <v>8</v>
      </c>
      <c r="H8" s="405" t="s">
        <v>18</v>
      </c>
      <c r="I8" s="406" t="s">
        <v>2</v>
      </c>
      <c r="J8" s="405" t="s">
        <v>7</v>
      </c>
      <c r="K8" s="405" t="s">
        <v>8</v>
      </c>
      <c r="L8" s="405" t="s">
        <v>18</v>
      </c>
      <c r="M8" s="406" t="s">
        <v>2</v>
      </c>
      <c r="N8" s="405" t="s">
        <v>7</v>
      </c>
      <c r="O8" s="405" t="s">
        <v>8</v>
      </c>
      <c r="P8" s="405" t="s">
        <v>18</v>
      </c>
      <c r="Q8" s="406" t="s">
        <v>2</v>
      </c>
      <c r="R8" s="405" t="s">
        <v>7</v>
      </c>
      <c r="S8" s="405" t="s">
        <v>8</v>
      </c>
      <c r="T8" s="405" t="s">
        <v>18</v>
      </c>
      <c r="U8" s="406" t="s">
        <v>2</v>
      </c>
    </row>
    <row r="9" spans="1:21">
      <c r="A9" s="364"/>
      <c r="B9" s="405"/>
      <c r="C9" s="405"/>
      <c r="D9" s="405"/>
      <c r="E9" s="407"/>
      <c r="F9" s="405"/>
      <c r="G9" s="405"/>
      <c r="H9" s="405"/>
      <c r="I9" s="407"/>
      <c r="J9" s="405"/>
      <c r="K9" s="405"/>
      <c r="L9" s="405"/>
      <c r="M9" s="407"/>
      <c r="N9" s="405"/>
      <c r="O9" s="405"/>
      <c r="P9" s="405"/>
      <c r="Q9" s="407"/>
      <c r="R9" s="405"/>
      <c r="S9" s="405"/>
      <c r="T9" s="405"/>
      <c r="U9" s="407"/>
    </row>
    <row r="10" spans="1:21" ht="21.75" customHeight="1">
      <c r="A10" s="103" t="s">
        <v>27</v>
      </c>
      <c r="B10" s="255" t="s">
        <v>234</v>
      </c>
      <c r="C10" s="256">
        <v>45516</v>
      </c>
      <c r="D10" s="257" t="s">
        <v>163</v>
      </c>
      <c r="E10" s="258">
        <v>5</v>
      </c>
      <c r="F10" s="126"/>
      <c r="G10" s="151"/>
      <c r="H10" s="125"/>
      <c r="I10" s="106"/>
      <c r="J10" s="126"/>
      <c r="K10" s="151"/>
      <c r="L10" s="125"/>
      <c r="M10" s="106"/>
      <c r="N10" s="126"/>
      <c r="O10" s="151"/>
      <c r="P10" s="125"/>
      <c r="Q10" s="106"/>
      <c r="R10" s="255" t="s">
        <v>232</v>
      </c>
      <c r="S10" s="256">
        <v>53929</v>
      </c>
      <c r="T10" s="257" t="s">
        <v>163</v>
      </c>
      <c r="U10" s="258">
        <v>5</v>
      </c>
    </row>
    <row r="11" spans="1:21" ht="21.75" customHeight="1">
      <c r="A11" s="103" t="s">
        <v>27</v>
      </c>
      <c r="B11" s="255" t="s">
        <v>337</v>
      </c>
      <c r="C11" s="256">
        <v>51152</v>
      </c>
      <c r="D11" s="257" t="s">
        <v>178</v>
      </c>
      <c r="E11" s="258">
        <v>5</v>
      </c>
      <c r="F11" s="126"/>
      <c r="G11" s="151"/>
      <c r="H11" s="125"/>
      <c r="I11" s="106"/>
      <c r="J11" s="126"/>
      <c r="K11" s="151"/>
      <c r="L11" s="125"/>
      <c r="M11" s="106"/>
      <c r="N11" s="126"/>
      <c r="O11" s="151"/>
      <c r="P11" s="125"/>
      <c r="Q11" s="106"/>
      <c r="R11" s="255" t="s">
        <v>341</v>
      </c>
      <c r="S11" s="256">
        <v>54668</v>
      </c>
      <c r="T11" s="257" t="s">
        <v>178</v>
      </c>
      <c r="U11" s="258">
        <v>5</v>
      </c>
    </row>
    <row r="12" spans="1:21" ht="21.75" customHeight="1">
      <c r="A12" s="103" t="s">
        <v>27</v>
      </c>
      <c r="B12" s="126"/>
      <c r="C12" s="151"/>
      <c r="D12" s="125"/>
      <c r="E12" s="106"/>
      <c r="F12" s="126"/>
      <c r="G12" s="151"/>
      <c r="H12" s="125"/>
      <c r="I12" s="106"/>
      <c r="J12" s="126"/>
      <c r="K12" s="151"/>
      <c r="L12" s="125"/>
      <c r="M12" s="106"/>
      <c r="N12" s="126"/>
      <c r="O12" s="151"/>
      <c r="P12" s="125"/>
      <c r="Q12" s="106"/>
      <c r="R12" s="126"/>
      <c r="S12" s="151"/>
      <c r="T12" s="125"/>
      <c r="U12" s="106"/>
    </row>
    <row r="13" spans="1:21" ht="21.75" customHeight="1">
      <c r="A13" s="103" t="s">
        <v>27</v>
      </c>
      <c r="B13" s="126"/>
      <c r="C13" s="151"/>
      <c r="D13" s="125"/>
      <c r="E13" s="106"/>
      <c r="F13" s="126"/>
      <c r="G13" s="151"/>
      <c r="H13" s="125"/>
      <c r="I13" s="106"/>
      <c r="J13" s="126"/>
      <c r="K13" s="151"/>
      <c r="L13" s="125"/>
      <c r="M13" s="106"/>
      <c r="N13" s="126"/>
      <c r="O13" s="151"/>
      <c r="P13" s="125"/>
      <c r="Q13" s="106"/>
      <c r="R13" s="126"/>
      <c r="S13" s="151"/>
      <c r="T13" s="125"/>
      <c r="U13" s="106"/>
    </row>
    <row r="14" spans="1:21" ht="21.75" customHeight="1">
      <c r="A14" s="103" t="s">
        <v>27</v>
      </c>
      <c r="B14" s="126"/>
      <c r="C14" s="151"/>
      <c r="D14" s="125"/>
      <c r="E14" s="106"/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26"/>
      <c r="S14" s="151"/>
      <c r="T14" s="125"/>
      <c r="U14" s="106"/>
    </row>
    <row r="15" spans="1:21" ht="21.75" customHeight="1">
      <c r="A15" s="107" t="s">
        <v>77</v>
      </c>
      <c r="B15" s="230"/>
      <c r="C15" s="109">
        <f>400*(COUNTA(C10:C14))</f>
        <v>800</v>
      </c>
      <c r="D15" s="232">
        <f>COUNTA(D10:D14)</f>
        <v>2</v>
      </c>
      <c r="E15" s="106">
        <f>SUM(E10:E14)</f>
        <v>10</v>
      </c>
      <c r="F15" s="231"/>
      <c r="G15" s="109">
        <f>400*(COUNTA(G10:G14))</f>
        <v>0</v>
      </c>
      <c r="H15" s="232">
        <f>COUNTA(H10:H14)</f>
        <v>0</v>
      </c>
      <c r="I15" s="268">
        <f>SUM(I10:I14)</f>
        <v>0</v>
      </c>
      <c r="J15" s="231"/>
      <c r="K15" s="109">
        <f>400*(COUNTA(K10:K14))</f>
        <v>0</v>
      </c>
      <c r="L15" s="232">
        <f>COUNTA(L10:L14)</f>
        <v>0</v>
      </c>
      <c r="M15" s="268">
        <f>SUM(M10:M14)</f>
        <v>0</v>
      </c>
      <c r="N15" s="231"/>
      <c r="O15" s="109">
        <f>400*(COUNTA(O10:O14))</f>
        <v>0</v>
      </c>
      <c r="P15" s="232">
        <f>COUNTA(P10:P14)</f>
        <v>0</v>
      </c>
      <c r="Q15" s="268">
        <f>SUM(Q10:Q14)</f>
        <v>0</v>
      </c>
      <c r="R15" s="231"/>
      <c r="S15" s="109">
        <f>400*(COUNTA(S10:S14))</f>
        <v>800</v>
      </c>
      <c r="T15" s="232">
        <f>COUNTA(T10:T14)</f>
        <v>2</v>
      </c>
      <c r="U15" s="106">
        <f>SUM(U10:U14)</f>
        <v>10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26"/>
      <c r="C17" s="151"/>
      <c r="D17" s="125"/>
      <c r="E17" s="106"/>
      <c r="F17" s="126"/>
      <c r="G17" s="151"/>
      <c r="H17" s="125"/>
      <c r="I17" s="106"/>
      <c r="J17" s="126"/>
      <c r="K17" s="151"/>
      <c r="L17" s="125"/>
      <c r="M17" s="106"/>
      <c r="N17" s="126"/>
      <c r="O17" s="151"/>
      <c r="P17" s="226"/>
      <c r="Q17" s="106"/>
      <c r="R17" s="126"/>
      <c r="S17" s="151"/>
      <c r="T17" s="226"/>
      <c r="U17" s="106"/>
    </row>
    <row r="18" spans="1:21" ht="21.75" customHeight="1">
      <c r="A18" s="113" t="s">
        <v>28</v>
      </c>
      <c r="B18" s="126"/>
      <c r="C18" s="151"/>
      <c r="D18" s="125"/>
      <c r="E18" s="106"/>
      <c r="F18" s="126"/>
      <c r="G18" s="151"/>
      <c r="H18" s="125"/>
      <c r="I18" s="106"/>
      <c r="J18" s="126"/>
      <c r="K18" s="151"/>
      <c r="L18" s="125"/>
      <c r="M18" s="106"/>
      <c r="N18" s="126"/>
      <c r="O18" s="151"/>
      <c r="P18" s="125"/>
      <c r="Q18" s="106"/>
      <c r="R18" s="126"/>
      <c r="S18" s="151"/>
      <c r="T18" s="125"/>
      <c r="U18" s="106"/>
    </row>
    <row r="19" spans="1:21" ht="21.75" customHeight="1">
      <c r="A19" s="113" t="s">
        <v>28</v>
      </c>
      <c r="B19" s="126"/>
      <c r="C19" s="151"/>
      <c r="D19" s="125"/>
      <c r="E19" s="106"/>
      <c r="F19" s="126"/>
      <c r="G19" s="151"/>
      <c r="H19" s="125"/>
      <c r="I19" s="106"/>
      <c r="J19" s="126"/>
      <c r="K19" s="151"/>
      <c r="L19" s="125"/>
      <c r="M19" s="106"/>
      <c r="N19" s="126"/>
      <c r="O19" s="151"/>
      <c r="P19" s="125"/>
      <c r="Q19" s="106"/>
      <c r="R19" s="126"/>
      <c r="S19" s="151"/>
      <c r="T19" s="125"/>
      <c r="U19" s="106"/>
    </row>
    <row r="20" spans="1:21" ht="21.75" customHeight="1">
      <c r="A20" s="113" t="s">
        <v>28</v>
      </c>
      <c r="B20" s="126"/>
      <c r="C20" s="151"/>
      <c r="D20" s="125"/>
      <c r="E20" s="106"/>
      <c r="F20" s="126"/>
      <c r="G20" s="151"/>
      <c r="H20" s="125"/>
      <c r="I20" s="106"/>
      <c r="J20" s="126"/>
      <c r="K20" s="151"/>
      <c r="L20" s="125"/>
      <c r="M20" s="106"/>
      <c r="N20" s="126"/>
      <c r="O20" s="151"/>
      <c r="P20" s="125"/>
      <c r="Q20" s="106"/>
      <c r="R20" s="126"/>
      <c r="S20" s="151"/>
      <c r="T20" s="125"/>
      <c r="U20" s="106"/>
    </row>
    <row r="21" spans="1:21" ht="21.75" customHeight="1">
      <c r="A21" s="113" t="s">
        <v>28</v>
      </c>
      <c r="B21" s="126"/>
      <c r="C21" s="151"/>
      <c r="D21" s="125"/>
      <c r="E21" s="106"/>
      <c r="F21" s="126"/>
      <c r="G21" s="151"/>
      <c r="H21" s="125"/>
      <c r="I21" s="106"/>
      <c r="J21" s="126"/>
      <c r="K21" s="151"/>
      <c r="L21" s="125"/>
      <c r="M21" s="106"/>
      <c r="N21" s="126"/>
      <c r="O21" s="151"/>
      <c r="P21" s="125"/>
      <c r="Q21" s="106"/>
      <c r="R21" s="126"/>
      <c r="S21" s="151"/>
      <c r="T21" s="125"/>
      <c r="U21" s="106"/>
    </row>
    <row r="22" spans="1:21" ht="21.75" customHeight="1">
      <c r="A22" s="107" t="s">
        <v>77</v>
      </c>
      <c r="B22" s="233"/>
      <c r="C22" s="109">
        <f>800*(COUNTA(C17:C21))</f>
        <v>0</v>
      </c>
      <c r="D22" s="234">
        <f>COUNTA(D17:D21)</f>
        <v>0</v>
      </c>
      <c r="E22" s="272">
        <f>SUM(E17:E21)</f>
        <v>0</v>
      </c>
      <c r="F22" s="233"/>
      <c r="G22" s="109">
        <f>800*(COUNTA(G17:G21))</f>
        <v>0</v>
      </c>
      <c r="H22" s="234">
        <f>COUNTA(H17:H21)</f>
        <v>0</v>
      </c>
      <c r="I22" s="272">
        <f>SUM(I17:I21)</f>
        <v>0</v>
      </c>
      <c r="J22" s="233"/>
      <c r="K22" s="109">
        <f>800*(COUNTA(K17:K21))</f>
        <v>0</v>
      </c>
      <c r="L22" s="234">
        <f>COUNTA(L17:L21)</f>
        <v>0</v>
      </c>
      <c r="M22" s="272">
        <f>SUM(M17:M21)</f>
        <v>0</v>
      </c>
      <c r="N22" s="233"/>
      <c r="O22" s="109">
        <f>800*(COUNTA(O17:O21))</f>
        <v>0</v>
      </c>
      <c r="P22" s="234">
        <f>COUNTA(P17:P21)</f>
        <v>0</v>
      </c>
      <c r="Q22" s="272">
        <f>SUM(Q17:Q21)</f>
        <v>0</v>
      </c>
      <c r="R22" s="233"/>
      <c r="S22" s="109">
        <f>800*(COUNTA(S17:S21))</f>
        <v>0</v>
      </c>
      <c r="T22" s="234">
        <f>COUNTA(T17:T21)</f>
        <v>0</v>
      </c>
      <c r="U22" s="272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20</v>
      </c>
      <c r="S25" s="120"/>
      <c r="T25" s="119" t="s">
        <v>4</v>
      </c>
    </row>
    <row r="26" spans="1:21" ht="24" customHeight="1">
      <c r="A26" s="113" t="s">
        <v>26</v>
      </c>
      <c r="B26" s="125" t="s">
        <v>7</v>
      </c>
      <c r="C26" s="125" t="s">
        <v>30</v>
      </c>
      <c r="D26" s="125" t="s">
        <v>18</v>
      </c>
      <c r="E26" s="125" t="s">
        <v>2</v>
      </c>
      <c r="F26" s="125" t="s">
        <v>7</v>
      </c>
      <c r="G26" s="125" t="s">
        <v>30</v>
      </c>
      <c r="H26" s="125" t="s">
        <v>18</v>
      </c>
      <c r="I26" s="125" t="s">
        <v>2</v>
      </c>
      <c r="J26" s="125" t="s">
        <v>7</v>
      </c>
      <c r="K26" s="125" t="s">
        <v>30</v>
      </c>
      <c r="L26" s="125" t="s">
        <v>18</v>
      </c>
      <c r="M26" s="247" t="s">
        <v>2</v>
      </c>
      <c r="N26" s="122"/>
      <c r="O26" s="353" t="s">
        <v>31</v>
      </c>
      <c r="P26" s="354"/>
      <c r="Q26" s="354"/>
      <c r="R26" s="123">
        <f>SUM((C15+G15+K15+O15+S15+C22+G22+K22+O22+S22+C31+G31+K31)/1000)</f>
        <v>1.6</v>
      </c>
      <c r="S26" s="124"/>
      <c r="T26" s="123" t="s">
        <v>4</v>
      </c>
    </row>
    <row r="27" spans="1:21" ht="21.75" customHeight="1">
      <c r="A27" s="103" t="s">
        <v>32</v>
      </c>
      <c r="B27" s="126"/>
      <c r="C27" s="151"/>
      <c r="D27" s="125"/>
      <c r="E27" s="106"/>
      <c r="F27" s="126"/>
      <c r="G27" s="151"/>
      <c r="H27" s="263"/>
      <c r="I27" s="106"/>
      <c r="J27" s="126"/>
      <c r="K27" s="151"/>
      <c r="L27" s="126"/>
      <c r="M27" s="106"/>
      <c r="N27" s="127"/>
      <c r="O27" s="354"/>
      <c r="P27" s="354"/>
      <c r="Q27" s="354"/>
      <c r="R27" s="120" t="s">
        <v>3</v>
      </c>
      <c r="S27" s="120"/>
      <c r="T27" s="128"/>
    </row>
    <row r="28" spans="1:21" ht="21.75" customHeight="1">
      <c r="A28" s="103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6"/>
      <c r="T28" s="132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4</v>
      </c>
      <c r="S29" s="357" t="s">
        <v>4</v>
      </c>
      <c r="T29" s="356"/>
      <c r="U29" s="358"/>
    </row>
    <row r="30" spans="1:21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 t="s">
        <v>35</v>
      </c>
      <c r="T30" s="356"/>
      <c r="U30" s="358"/>
    </row>
    <row r="31" spans="1:21" ht="21.75" customHeight="1">
      <c r="A31" s="107" t="s">
        <v>77</v>
      </c>
      <c r="B31" s="126"/>
      <c r="C31" s="109">
        <f>SUM(C30+C29+C28+(IF(COUNTBLANK(C27),0,1500)))</f>
        <v>0</v>
      </c>
      <c r="D31" s="229">
        <f>COUNTA(D27:D30)</f>
        <v>0</v>
      </c>
      <c r="E31" s="273">
        <f>SUM(E27:E30)</f>
        <v>0</v>
      </c>
      <c r="F31" s="106"/>
      <c r="G31" s="109">
        <f>SUM(G30+G29+G28+(IF(COUNTBLANK(G27),0,1500)))</f>
        <v>0</v>
      </c>
      <c r="H31" s="229">
        <f>COUNTA(H27:H30)</f>
        <v>0</v>
      </c>
      <c r="I31" s="273">
        <f>SUM(I27:I30)</f>
        <v>0</v>
      </c>
      <c r="J31" s="125"/>
      <c r="K31" s="109">
        <f>SUM(K30+K29+K28+(IF(COUNTBLANK(K27),0,1500)))</f>
        <v>0</v>
      </c>
      <c r="L31" s="229">
        <f>COUNTA(L27:L30)</f>
        <v>0</v>
      </c>
      <c r="M31" s="273">
        <f>SUM(M27:M30)</f>
        <v>0</v>
      </c>
      <c r="N31" s="134"/>
      <c r="S31" s="357" t="s">
        <v>4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U32"/>
  <sheetViews>
    <sheetView showZeros="0" topLeftCell="A13" zoomScaleNormal="100" workbookViewId="0">
      <selection activeCell="E22" sqref="E22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236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255" t="s">
        <v>234</v>
      </c>
      <c r="C10" s="256">
        <v>55299</v>
      </c>
      <c r="D10" s="257" t="s">
        <v>163</v>
      </c>
      <c r="E10" s="258">
        <v>5</v>
      </c>
      <c r="F10" s="126"/>
      <c r="G10" s="151"/>
      <c r="H10" s="125"/>
      <c r="I10" s="106"/>
      <c r="J10" s="126"/>
      <c r="K10" s="151"/>
      <c r="L10" s="125"/>
      <c r="M10" s="106"/>
      <c r="N10" s="126"/>
      <c r="O10" s="151"/>
      <c r="P10" s="125"/>
      <c r="Q10" s="106"/>
      <c r="R10" s="126"/>
      <c r="S10" s="151"/>
      <c r="T10" s="125"/>
      <c r="U10" s="106"/>
    </row>
    <row r="11" spans="1:21" ht="21.75" customHeight="1">
      <c r="A11" s="103" t="s">
        <v>27</v>
      </c>
      <c r="B11" s="126"/>
      <c r="C11" s="151"/>
      <c r="D11" s="125"/>
      <c r="E11" s="106"/>
      <c r="F11" s="126"/>
      <c r="G11" s="151"/>
      <c r="H11" s="125"/>
      <c r="I11" s="106"/>
      <c r="J11" s="126"/>
      <c r="K11" s="151"/>
      <c r="L11" s="125"/>
      <c r="M11" s="106"/>
      <c r="N11" s="126"/>
      <c r="O11" s="151"/>
      <c r="P11" s="125"/>
      <c r="Q11" s="106"/>
      <c r="R11" s="126"/>
      <c r="S11" s="151"/>
      <c r="T11" s="125"/>
      <c r="U11" s="106"/>
    </row>
    <row r="12" spans="1:21" ht="21.75" customHeight="1">
      <c r="A12" s="103" t="s">
        <v>27</v>
      </c>
      <c r="B12" s="126"/>
      <c r="C12" s="151"/>
      <c r="D12" s="125"/>
      <c r="E12" s="106"/>
      <c r="F12" s="126"/>
      <c r="G12" s="151"/>
      <c r="H12" s="125"/>
      <c r="I12" s="106"/>
      <c r="J12" s="126"/>
      <c r="K12" s="151"/>
      <c r="L12" s="125"/>
      <c r="M12" s="106"/>
      <c r="N12" s="126"/>
      <c r="O12" s="151"/>
      <c r="P12" s="125"/>
      <c r="Q12" s="106"/>
      <c r="R12" s="126"/>
      <c r="S12" s="151"/>
      <c r="T12" s="125"/>
      <c r="U12" s="106"/>
    </row>
    <row r="13" spans="1:21" ht="21.75" customHeight="1">
      <c r="A13" s="103" t="s">
        <v>27</v>
      </c>
      <c r="B13" s="126"/>
      <c r="C13" s="151"/>
      <c r="D13" s="125"/>
      <c r="E13" s="106"/>
      <c r="F13" s="126"/>
      <c r="G13" s="151"/>
      <c r="H13" s="125"/>
      <c r="I13" s="106"/>
      <c r="J13" s="126"/>
      <c r="K13" s="151"/>
      <c r="L13" s="125"/>
      <c r="M13" s="106"/>
      <c r="N13" s="126"/>
      <c r="O13" s="151"/>
      <c r="P13" s="125"/>
      <c r="Q13" s="106"/>
      <c r="R13" s="126"/>
      <c r="S13" s="151"/>
      <c r="T13" s="125"/>
      <c r="U13" s="106"/>
    </row>
    <row r="14" spans="1:21" ht="21.75" customHeight="1">
      <c r="A14" s="103" t="s">
        <v>27</v>
      </c>
      <c r="B14" s="126"/>
      <c r="C14" s="151"/>
      <c r="D14" s="125"/>
      <c r="E14" s="106"/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26"/>
      <c r="S14" s="151"/>
      <c r="T14" s="125"/>
      <c r="U14" s="106"/>
    </row>
    <row r="15" spans="1:21" ht="21.75" customHeight="1">
      <c r="A15" s="107" t="s">
        <v>77</v>
      </c>
      <c r="B15" s="235"/>
      <c r="C15" s="109">
        <f>400*(COUNTA(C10:C14))</f>
        <v>400</v>
      </c>
      <c r="D15" s="262">
        <f>COUNTA(D10:D14)</f>
        <v>1</v>
      </c>
      <c r="E15" s="106">
        <f>SUM(E10:E14)</f>
        <v>5</v>
      </c>
      <c r="F15" s="228"/>
      <c r="G15" s="109">
        <f>400*(COUNTA(G10:G14))</f>
        <v>0</v>
      </c>
      <c r="H15" s="262">
        <f>COUNTA(H10:H14)</f>
        <v>0</v>
      </c>
      <c r="I15" s="267">
        <f>SUM(I10:I14)</f>
        <v>0</v>
      </c>
      <c r="J15" s="228"/>
      <c r="K15" s="109">
        <f>400*(COUNTA(K10:K14))</f>
        <v>0</v>
      </c>
      <c r="L15" s="262">
        <f>COUNTA(L10:L14)</f>
        <v>0</v>
      </c>
      <c r="M15" s="269">
        <f>SUM(M10:M14)</f>
        <v>0</v>
      </c>
      <c r="N15" s="228"/>
      <c r="O15" s="109">
        <f>400*(COUNTA(O10:O14))</f>
        <v>0</v>
      </c>
      <c r="P15" s="262">
        <f>COUNTA(P10:P14)</f>
        <v>0</v>
      </c>
      <c r="Q15" s="267">
        <f>SUM(Q10:Q14)</f>
        <v>0</v>
      </c>
      <c r="R15" s="228"/>
      <c r="S15" s="109">
        <f>400*(COUNTA(S10:S14))</f>
        <v>0</v>
      </c>
      <c r="T15" s="262">
        <f>COUNTA(T10:T14)</f>
        <v>0</v>
      </c>
      <c r="U15" s="227">
        <f>SUM(U10:U14)</f>
        <v>0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255" t="s">
        <v>235</v>
      </c>
      <c r="C17" s="256">
        <v>120173</v>
      </c>
      <c r="D17" s="257" t="s">
        <v>163</v>
      </c>
      <c r="E17" s="258">
        <v>10</v>
      </c>
      <c r="F17" s="126"/>
      <c r="G17" s="151"/>
      <c r="H17" s="125"/>
      <c r="I17" s="106"/>
      <c r="J17" s="126"/>
      <c r="K17" s="151"/>
      <c r="L17" s="125"/>
      <c r="M17" s="106"/>
      <c r="N17" s="126"/>
      <c r="O17" s="151"/>
      <c r="P17" s="226"/>
      <c r="Q17" s="106"/>
      <c r="R17" s="126"/>
      <c r="S17" s="151"/>
      <c r="T17" s="226"/>
      <c r="U17" s="106"/>
    </row>
    <row r="18" spans="1:21" ht="21.75" customHeight="1">
      <c r="A18" s="113" t="s">
        <v>28</v>
      </c>
      <c r="B18" s="126"/>
      <c r="C18" s="151"/>
      <c r="D18" s="125"/>
      <c r="E18" s="106"/>
      <c r="F18" s="126"/>
      <c r="G18" s="151"/>
      <c r="H18" s="125"/>
      <c r="I18" s="106"/>
      <c r="J18" s="126"/>
      <c r="K18" s="151"/>
      <c r="L18" s="125"/>
      <c r="M18" s="106"/>
      <c r="N18" s="126"/>
      <c r="O18" s="151"/>
      <c r="P18" s="125"/>
      <c r="Q18" s="106"/>
      <c r="R18" s="126"/>
      <c r="S18" s="151"/>
      <c r="T18" s="125"/>
      <c r="U18" s="106"/>
    </row>
    <row r="19" spans="1:21" ht="21.75" customHeight="1">
      <c r="A19" s="113" t="s">
        <v>28</v>
      </c>
      <c r="B19" s="126"/>
      <c r="C19" s="151"/>
      <c r="D19" s="125"/>
      <c r="E19" s="106"/>
      <c r="F19" s="126"/>
      <c r="G19" s="151"/>
      <c r="H19" s="125"/>
      <c r="I19" s="106"/>
      <c r="J19" s="126"/>
      <c r="K19" s="151"/>
      <c r="L19" s="125"/>
      <c r="M19" s="106"/>
      <c r="N19" s="126"/>
      <c r="O19" s="151"/>
      <c r="P19" s="125"/>
      <c r="Q19" s="106"/>
      <c r="R19" s="126"/>
      <c r="S19" s="151"/>
      <c r="T19" s="125"/>
      <c r="U19" s="106"/>
    </row>
    <row r="20" spans="1:21" ht="21.75" customHeight="1">
      <c r="A20" s="113" t="s">
        <v>28</v>
      </c>
      <c r="B20" s="126"/>
      <c r="C20" s="151"/>
      <c r="D20" s="125"/>
      <c r="E20" s="106"/>
      <c r="F20" s="126"/>
      <c r="G20" s="151"/>
      <c r="H20" s="125"/>
      <c r="I20" s="106"/>
      <c r="J20" s="126"/>
      <c r="K20" s="151"/>
      <c r="L20" s="125"/>
      <c r="M20" s="106"/>
      <c r="N20" s="126"/>
      <c r="O20" s="151"/>
      <c r="P20" s="125"/>
      <c r="Q20" s="106"/>
      <c r="R20" s="126"/>
      <c r="S20" s="151"/>
      <c r="T20" s="125"/>
      <c r="U20" s="106"/>
    </row>
    <row r="21" spans="1:21" ht="21.75" customHeight="1">
      <c r="A21" s="113" t="s">
        <v>28</v>
      </c>
      <c r="B21" s="126"/>
      <c r="C21" s="151"/>
      <c r="D21" s="125"/>
      <c r="E21" s="106"/>
      <c r="F21" s="126"/>
      <c r="G21" s="151"/>
      <c r="H21" s="125"/>
      <c r="I21" s="106"/>
      <c r="J21" s="126"/>
      <c r="K21" s="151"/>
      <c r="L21" s="125"/>
      <c r="M21" s="106"/>
      <c r="N21" s="126"/>
      <c r="O21" s="151"/>
      <c r="P21" s="125"/>
      <c r="Q21" s="106"/>
      <c r="R21" s="126"/>
      <c r="S21" s="151"/>
      <c r="T21" s="125"/>
      <c r="U21" s="106"/>
    </row>
    <row r="22" spans="1:21" ht="21.75" customHeight="1">
      <c r="A22" s="107" t="s">
        <v>77</v>
      </c>
      <c r="B22" s="227"/>
      <c r="C22" s="109">
        <f>800*(COUNTA(C17:C21))</f>
        <v>800</v>
      </c>
      <c r="D22" s="229">
        <f>COUNTA(D17:D21)</f>
        <v>1</v>
      </c>
      <c r="E22" s="106">
        <f>SUM(E17:E21)</f>
        <v>10</v>
      </c>
      <c r="F22" s="227"/>
      <c r="G22" s="109">
        <f>800*(COUNTA(G17:G21))</f>
        <v>0</v>
      </c>
      <c r="H22" s="229">
        <f>COUNTA(H17:H21)</f>
        <v>0</v>
      </c>
      <c r="I22" s="229">
        <f>SUM(I17:I21)</f>
        <v>0</v>
      </c>
      <c r="J22" s="227"/>
      <c r="K22" s="109">
        <f>800*(COUNTA(K17:K21))</f>
        <v>0</v>
      </c>
      <c r="L22" s="229">
        <f>COUNTA(L17:L21)</f>
        <v>0</v>
      </c>
      <c r="M22" s="265">
        <f>SUM(M17:M21)</f>
        <v>0</v>
      </c>
      <c r="N22" s="227"/>
      <c r="O22" s="109">
        <f>800*(COUNTA(O17:O21))</f>
        <v>0</v>
      </c>
      <c r="P22" s="229">
        <f>COUNTA(P17:P21)</f>
        <v>0</v>
      </c>
      <c r="Q22" s="229">
        <f>SUM(Q17:Q21)</f>
        <v>0</v>
      </c>
      <c r="R22" s="227"/>
      <c r="S22" s="109">
        <f>800*(COUNTA(S17:S21))</f>
        <v>0</v>
      </c>
      <c r="T22" s="229">
        <f>COUNTA(T17:T21)</f>
        <v>0</v>
      </c>
      <c r="U22" s="229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15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4"/>
      <c r="Q26" s="354"/>
      <c r="R26" s="123">
        <f>SUM((C15+G15+K15+O15+S15+C22+G22+K22+O22+S22+C31+G31+K31)/1000)</f>
        <v>1.2</v>
      </c>
      <c r="S26" s="124"/>
      <c r="T26" s="123" t="s">
        <v>4</v>
      </c>
    </row>
    <row r="27" spans="1:21" ht="21.75" customHeight="1">
      <c r="A27" s="103" t="s">
        <v>32</v>
      </c>
      <c r="B27" s="104"/>
      <c r="C27" s="151"/>
      <c r="D27" s="155"/>
      <c r="E27" s="106"/>
      <c r="F27" s="104"/>
      <c r="G27" s="151"/>
      <c r="H27" s="213"/>
      <c r="I27" s="106"/>
      <c r="J27" s="104"/>
      <c r="K27" s="151"/>
      <c r="L27" s="104"/>
      <c r="M27" s="106"/>
      <c r="N27" s="127"/>
      <c r="O27" s="354"/>
      <c r="P27" s="354"/>
      <c r="Q27" s="354"/>
      <c r="R27" s="124" t="s">
        <v>3</v>
      </c>
      <c r="S27" s="120"/>
      <c r="T27" s="128"/>
    </row>
    <row r="28" spans="1:21" ht="21.75" customHeight="1">
      <c r="A28" s="103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6"/>
      <c r="T28" s="132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2</v>
      </c>
      <c r="S29" s="357" t="s">
        <v>4</v>
      </c>
      <c r="T29" s="356"/>
      <c r="U29" s="358"/>
    </row>
    <row r="30" spans="1:21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 t="s">
        <v>35</v>
      </c>
      <c r="T30" s="356"/>
      <c r="U30" s="358"/>
    </row>
    <row r="31" spans="1:21" ht="21.75" customHeight="1">
      <c r="A31" s="107" t="s">
        <v>77</v>
      </c>
      <c r="B31" s="126"/>
      <c r="C31" s="109">
        <f>SUM(C30+C29+C28+(IF(COUNTBLANK(C27),0,1500)))</f>
        <v>0</v>
      </c>
      <c r="D31" s="229">
        <f>COUNTA(D27:D30)</f>
        <v>0</v>
      </c>
      <c r="E31" s="265">
        <f>SUM(E27:E30)</f>
        <v>0</v>
      </c>
      <c r="F31" s="106"/>
      <c r="G31" s="109">
        <f>SUM(G30+G29+G28+(IF(COUNTBLANK(G27),0,1500)))</f>
        <v>0</v>
      </c>
      <c r="H31" s="229">
        <f>COUNTA(H27:H30)</f>
        <v>0</v>
      </c>
      <c r="I31" s="265">
        <f>SUM(I27:I30)</f>
        <v>0</v>
      </c>
      <c r="J31" s="125"/>
      <c r="K31" s="109">
        <f>SUM(K30+K29+K28+(IF(COUNTBLANK(K27),0,1500)))</f>
        <v>0</v>
      </c>
      <c r="L31" s="229">
        <f>COUNTA(L27:L30)</f>
        <v>0</v>
      </c>
      <c r="M31" s="265">
        <f>SUM(M27:M30)</f>
        <v>0</v>
      </c>
      <c r="N31" s="134"/>
      <c r="S31" s="357" t="s">
        <v>4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G8:G9"/>
    <mergeCell ref="H8:H9"/>
    <mergeCell ref="I8:I9"/>
    <mergeCell ref="J8:J9"/>
    <mergeCell ref="K8:K9"/>
    <mergeCell ref="L8:L9"/>
    <mergeCell ref="B8:B9"/>
    <mergeCell ref="S8:S9"/>
    <mergeCell ref="T8:T9"/>
    <mergeCell ref="U8:U9"/>
    <mergeCell ref="A16:T16"/>
    <mergeCell ref="R24:T24"/>
    <mergeCell ref="R8:R9"/>
    <mergeCell ref="A8:A9"/>
    <mergeCell ref="C8:C9"/>
    <mergeCell ref="D8:D9"/>
    <mergeCell ref="E8:E9"/>
    <mergeCell ref="F8:F9"/>
    <mergeCell ref="O26:Q27"/>
    <mergeCell ref="R28:S28"/>
    <mergeCell ref="S29:U29"/>
    <mergeCell ref="R32:T32"/>
    <mergeCell ref="S31:U31"/>
    <mergeCell ref="S30:U30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32"/>
  <sheetViews>
    <sheetView showZeros="0" topLeftCell="A4" workbookViewId="0">
      <selection activeCell="E15" sqref="E15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239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255" t="s">
        <v>234</v>
      </c>
      <c r="C10" s="256">
        <v>62205</v>
      </c>
      <c r="D10" s="257" t="s">
        <v>163</v>
      </c>
      <c r="E10" s="258">
        <v>5</v>
      </c>
      <c r="F10" s="126"/>
      <c r="G10" s="151"/>
      <c r="H10" s="125"/>
      <c r="I10" s="106"/>
      <c r="J10" s="126"/>
      <c r="K10" s="151"/>
      <c r="L10" s="125"/>
      <c r="M10" s="106"/>
      <c r="N10" s="126"/>
      <c r="O10" s="151"/>
      <c r="P10" s="125"/>
      <c r="Q10" s="106"/>
      <c r="R10" s="126"/>
      <c r="S10" s="151"/>
      <c r="T10" s="125"/>
      <c r="U10" s="106"/>
    </row>
    <row r="11" spans="1:21" ht="21.75" customHeight="1">
      <c r="A11" s="103" t="s">
        <v>27</v>
      </c>
      <c r="B11" s="126"/>
      <c r="C11" s="151"/>
      <c r="D11" s="125"/>
      <c r="E11" s="106"/>
      <c r="F11" s="126"/>
      <c r="G11" s="151"/>
      <c r="H11" s="125"/>
      <c r="I11" s="106"/>
      <c r="J11" s="126"/>
      <c r="K11" s="151"/>
      <c r="L11" s="125"/>
      <c r="M11" s="106"/>
      <c r="N11" s="126"/>
      <c r="O11" s="151"/>
      <c r="P11" s="125"/>
      <c r="Q11" s="106"/>
      <c r="R11" s="126"/>
      <c r="S11" s="151"/>
      <c r="T11" s="125"/>
      <c r="U11" s="106"/>
    </row>
    <row r="12" spans="1:21" ht="21.75" customHeight="1">
      <c r="A12" s="103" t="s">
        <v>27</v>
      </c>
      <c r="B12" s="126"/>
      <c r="C12" s="151"/>
      <c r="D12" s="125"/>
      <c r="E12" s="106"/>
      <c r="F12" s="126"/>
      <c r="G12" s="151"/>
      <c r="H12" s="125"/>
      <c r="I12" s="106"/>
      <c r="J12" s="126"/>
      <c r="K12" s="151"/>
      <c r="L12" s="125"/>
      <c r="M12" s="106"/>
      <c r="N12" s="126"/>
      <c r="O12" s="151"/>
      <c r="P12" s="125"/>
      <c r="Q12" s="106"/>
      <c r="R12" s="126"/>
      <c r="S12" s="151"/>
      <c r="T12" s="125"/>
      <c r="U12" s="106"/>
    </row>
    <row r="13" spans="1:21" ht="21.75" customHeight="1">
      <c r="A13" s="103" t="s">
        <v>27</v>
      </c>
      <c r="B13" s="126"/>
      <c r="C13" s="151"/>
      <c r="D13" s="125"/>
      <c r="E13" s="106"/>
      <c r="F13" s="126"/>
      <c r="G13" s="151"/>
      <c r="H13" s="125"/>
      <c r="I13" s="106"/>
      <c r="J13" s="126"/>
      <c r="K13" s="151"/>
      <c r="L13" s="125"/>
      <c r="M13" s="106"/>
      <c r="N13" s="126"/>
      <c r="O13" s="151"/>
      <c r="P13" s="125"/>
      <c r="Q13" s="106"/>
      <c r="R13" s="126"/>
      <c r="S13" s="151"/>
      <c r="T13" s="125"/>
      <c r="U13" s="106"/>
    </row>
    <row r="14" spans="1:21" ht="21.75" customHeight="1">
      <c r="A14" s="103" t="s">
        <v>27</v>
      </c>
      <c r="B14" s="126"/>
      <c r="C14" s="151"/>
      <c r="D14" s="125"/>
      <c r="E14" s="106"/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26"/>
      <c r="S14" s="151"/>
      <c r="T14" s="125"/>
      <c r="U14" s="106"/>
    </row>
    <row r="15" spans="1:21" ht="21.75" customHeight="1">
      <c r="A15" s="107" t="s">
        <v>77</v>
      </c>
      <c r="B15" s="230"/>
      <c r="C15" s="109">
        <f>400*(COUNTA(C10:C14))</f>
        <v>400</v>
      </c>
      <c r="D15" s="232">
        <f>COUNTA(D10:D14)</f>
        <v>1</v>
      </c>
      <c r="E15" s="106">
        <f>SUM(E10:E14)</f>
        <v>5</v>
      </c>
      <c r="F15" s="231"/>
      <c r="G15" s="109">
        <f>400*(COUNTA(G10:G14))</f>
        <v>0</v>
      </c>
      <c r="H15" s="232">
        <f>COUNTA(H10:H14)</f>
        <v>0</v>
      </c>
      <c r="I15" s="268">
        <f>SUM(I10:I14)</f>
        <v>0</v>
      </c>
      <c r="J15" s="231"/>
      <c r="K15" s="109">
        <f>400*(COUNTA(K10:K14))</f>
        <v>0</v>
      </c>
      <c r="L15" s="232">
        <f>COUNTA(L10:L14)</f>
        <v>0</v>
      </c>
      <c r="M15" s="268">
        <f>SUM(M10:M14)</f>
        <v>0</v>
      </c>
      <c r="N15" s="231"/>
      <c r="O15" s="109">
        <f>400*(COUNTA(O10:O14))</f>
        <v>0</v>
      </c>
      <c r="P15" s="232">
        <f>COUNTA(P10:P14)</f>
        <v>0</v>
      </c>
      <c r="Q15" s="268">
        <f>SUM(Q10:Q14)</f>
        <v>0</v>
      </c>
      <c r="R15" s="231"/>
      <c r="S15" s="109">
        <f>400*(COUNTA(S10:S14))</f>
        <v>0</v>
      </c>
      <c r="T15" s="232">
        <f>COUNTA(T10:T14)</f>
        <v>0</v>
      </c>
      <c r="U15" s="272">
        <f>SUM(U10:U14)</f>
        <v>0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04"/>
      <c r="C17" s="151"/>
      <c r="D17" s="105"/>
      <c r="E17" s="106"/>
      <c r="F17" s="104"/>
      <c r="G17" s="151"/>
      <c r="H17" s="105"/>
      <c r="I17" s="106"/>
      <c r="J17" s="104"/>
      <c r="K17" s="151"/>
      <c r="L17" s="105"/>
      <c r="M17" s="106"/>
      <c r="N17" s="104"/>
      <c r="O17" s="151"/>
      <c r="P17" s="114"/>
      <c r="Q17" s="106"/>
      <c r="R17" s="104"/>
      <c r="S17" s="151"/>
      <c r="T17" s="114"/>
      <c r="U17" s="106"/>
    </row>
    <row r="18" spans="1:21" ht="21.75" customHeight="1">
      <c r="A18" s="113" t="s">
        <v>28</v>
      </c>
      <c r="B18" s="104"/>
      <c r="C18" s="151"/>
      <c r="D18" s="105"/>
      <c r="E18" s="106"/>
      <c r="F18" s="104"/>
      <c r="G18" s="151"/>
      <c r="H18" s="105"/>
      <c r="I18" s="106"/>
      <c r="J18" s="104"/>
      <c r="K18" s="151"/>
      <c r="L18" s="105"/>
      <c r="M18" s="106"/>
      <c r="N18" s="104"/>
      <c r="O18" s="151"/>
      <c r="P18" s="105"/>
      <c r="Q18" s="106"/>
      <c r="R18" s="104"/>
      <c r="S18" s="151"/>
      <c r="T18" s="105"/>
      <c r="U18" s="106"/>
    </row>
    <row r="19" spans="1:21" ht="21.75" customHeight="1">
      <c r="A19" s="113" t="s">
        <v>28</v>
      </c>
      <c r="B19" s="104"/>
      <c r="C19" s="151"/>
      <c r="D19" s="105"/>
      <c r="E19" s="106"/>
      <c r="F19" s="104"/>
      <c r="G19" s="151"/>
      <c r="H19" s="105"/>
      <c r="I19" s="106"/>
      <c r="J19" s="104"/>
      <c r="K19" s="151"/>
      <c r="L19" s="105"/>
      <c r="M19" s="106"/>
      <c r="N19" s="104"/>
      <c r="O19" s="151"/>
      <c r="P19" s="105"/>
      <c r="Q19" s="106"/>
      <c r="R19" s="104"/>
      <c r="S19" s="151"/>
      <c r="T19" s="105"/>
      <c r="U19" s="106"/>
    </row>
    <row r="20" spans="1:21" ht="21.75" customHeight="1">
      <c r="A20" s="113" t="s">
        <v>28</v>
      </c>
      <c r="B20" s="104"/>
      <c r="C20" s="151"/>
      <c r="D20" s="105"/>
      <c r="E20" s="106"/>
      <c r="F20" s="104"/>
      <c r="G20" s="151"/>
      <c r="H20" s="105"/>
      <c r="I20" s="106"/>
      <c r="J20" s="104"/>
      <c r="K20" s="151"/>
      <c r="L20" s="105"/>
      <c r="M20" s="106"/>
      <c r="N20" s="104"/>
      <c r="O20" s="151"/>
      <c r="P20" s="105"/>
      <c r="Q20" s="106"/>
      <c r="R20" s="104"/>
      <c r="S20" s="151"/>
      <c r="T20" s="105"/>
      <c r="U20" s="106"/>
    </row>
    <row r="21" spans="1:21" ht="21.75" customHeight="1">
      <c r="A21" s="113" t="s">
        <v>28</v>
      </c>
      <c r="B21" s="104"/>
      <c r="C21" s="151"/>
      <c r="D21" s="105"/>
      <c r="E21" s="106"/>
      <c r="F21" s="104"/>
      <c r="G21" s="151"/>
      <c r="H21" s="105"/>
      <c r="I21" s="106"/>
      <c r="J21" s="104"/>
      <c r="K21" s="151"/>
      <c r="L21" s="105"/>
      <c r="M21" s="106"/>
      <c r="N21" s="104"/>
      <c r="O21" s="151"/>
      <c r="P21" s="105"/>
      <c r="Q21" s="106"/>
      <c r="R21" s="104"/>
      <c r="S21" s="151"/>
      <c r="T21" s="105"/>
      <c r="U21" s="106"/>
    </row>
    <row r="22" spans="1:21" ht="21.75" customHeight="1">
      <c r="A22" s="107" t="s">
        <v>77</v>
      </c>
      <c r="B22" s="115"/>
      <c r="C22" s="109">
        <f>800*(COUNTA(C17:C21))</f>
        <v>0</v>
      </c>
      <c r="D22" s="197">
        <f>COUNTA(D17:D21)</f>
        <v>0</v>
      </c>
      <c r="E22" s="271">
        <f>SUM(E17:E21)</f>
        <v>0</v>
      </c>
      <c r="F22" s="115"/>
      <c r="G22" s="109">
        <f>800*(COUNTA(G17:G21))</f>
        <v>0</v>
      </c>
      <c r="H22" s="197">
        <f>COUNTA(H17:H21)</f>
        <v>0</v>
      </c>
      <c r="I22" s="271">
        <f>SUM(I17:I21)</f>
        <v>0</v>
      </c>
      <c r="J22" s="115"/>
      <c r="K22" s="109">
        <f>800*(COUNTA(K17:K21))</f>
        <v>0</v>
      </c>
      <c r="L22" s="197">
        <f>COUNTA(L17:L21)</f>
        <v>0</v>
      </c>
      <c r="M22" s="112">
        <f>SUM(M17:M21)</f>
        <v>0</v>
      </c>
      <c r="N22" s="115"/>
      <c r="O22" s="109">
        <f>800*(COUNTA(O17:O21))</f>
        <v>0</v>
      </c>
      <c r="P22" s="197">
        <f>COUNTA(P17:P21)</f>
        <v>0</v>
      </c>
      <c r="Q22" s="271">
        <f>SUM(Q17:Q21)</f>
        <v>0</v>
      </c>
      <c r="R22" s="115"/>
      <c r="S22" s="109">
        <f>800*(COUNTA(S17:S21))</f>
        <v>0</v>
      </c>
      <c r="T22" s="197">
        <f>COUNTA(T17:T21)</f>
        <v>0</v>
      </c>
      <c r="U22" s="271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5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0.4</v>
      </c>
      <c r="S26" s="124"/>
      <c r="T26" s="123" t="s">
        <v>4</v>
      </c>
    </row>
    <row r="27" spans="1:21" ht="21.75" customHeight="1">
      <c r="A27" s="103" t="s">
        <v>32</v>
      </c>
      <c r="B27" s="104"/>
      <c r="C27" s="151"/>
      <c r="D27" s="155"/>
      <c r="E27" s="106"/>
      <c r="F27" s="104"/>
      <c r="G27" s="151"/>
      <c r="H27" s="213"/>
      <c r="I27" s="106"/>
      <c r="J27" s="104"/>
      <c r="K27" s="151"/>
      <c r="L27" s="104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04"/>
      <c r="C28" s="129"/>
      <c r="D28" s="125"/>
      <c r="E28" s="106"/>
      <c r="F28" s="104"/>
      <c r="G28" s="129"/>
      <c r="H28" s="129"/>
      <c r="I28" s="106"/>
      <c r="J28" s="104"/>
      <c r="K28" s="129"/>
      <c r="L28" s="104"/>
      <c r="M28" s="106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04"/>
      <c r="C29" s="129"/>
      <c r="D29" s="126"/>
      <c r="E29" s="106"/>
      <c r="F29" s="104"/>
      <c r="G29" s="129"/>
      <c r="H29" s="129"/>
      <c r="I29" s="106"/>
      <c r="J29" s="104"/>
      <c r="K29" s="129"/>
      <c r="L29" s="104"/>
      <c r="M29" s="106"/>
      <c r="N29" s="130"/>
      <c r="P29" s="198">
        <f>SUM(D15+H15+L15+P15+T15+D22+H22+L22+P22+T22+D31+H31+L31)</f>
        <v>1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04"/>
      <c r="C30" s="129"/>
      <c r="D30" s="126"/>
      <c r="E30" s="106"/>
      <c r="F30" s="104"/>
      <c r="G30" s="129"/>
      <c r="H30" s="154"/>
      <c r="I30" s="106"/>
      <c r="J30" s="104"/>
      <c r="K30" s="129"/>
      <c r="L30" s="104"/>
      <c r="M30" s="106"/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104"/>
      <c r="C31" s="109">
        <f>SUM(C30+C29+C28+(IF(COUNTBLANK(C27),0,1500)))</f>
        <v>0</v>
      </c>
      <c r="D31" s="197">
        <f>COUNTA(D27:D30)</f>
        <v>0</v>
      </c>
      <c r="E31" s="264">
        <f>SUM(E27:E30)</f>
        <v>0</v>
      </c>
      <c r="F31" s="106"/>
      <c r="G31" s="109">
        <f>SUM(G30+G29+G28+(IF(COUNTBLANK(G27),0,1500)))</f>
        <v>0</v>
      </c>
      <c r="H31" s="197">
        <f>COUNTA(H27:H30)</f>
        <v>0</v>
      </c>
      <c r="I31" s="264">
        <f>SUM(I27:I30)</f>
        <v>0</v>
      </c>
      <c r="J31" s="125"/>
      <c r="K31" s="109">
        <f>SUM(K30+K29+K28+(IF(COUNTBLANK(K27),0,1500)))</f>
        <v>0</v>
      </c>
      <c r="L31" s="197">
        <f>COUNTA(L27:L30)</f>
        <v>0</v>
      </c>
      <c r="M31" s="264">
        <f>SUM(M27:M30)</f>
        <v>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U32"/>
  <sheetViews>
    <sheetView showZeros="0" topLeftCell="A4" workbookViewId="0">
      <selection activeCell="F19" sqref="F19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245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300" t="s">
        <v>247</v>
      </c>
      <c r="C10" s="301">
        <v>71284</v>
      </c>
      <c r="D10" s="241" t="s">
        <v>163</v>
      </c>
      <c r="E10" s="299">
        <v>5</v>
      </c>
      <c r="F10" s="300" t="s">
        <v>247</v>
      </c>
      <c r="G10" s="301">
        <v>75875</v>
      </c>
      <c r="H10" s="241" t="s">
        <v>163</v>
      </c>
      <c r="I10" s="299">
        <v>5</v>
      </c>
      <c r="J10" s="300" t="s">
        <v>261</v>
      </c>
      <c r="K10" s="301">
        <v>92259</v>
      </c>
      <c r="L10" s="241" t="s">
        <v>163</v>
      </c>
      <c r="M10" s="299">
        <v>5</v>
      </c>
      <c r="N10" s="300"/>
      <c r="O10" s="301"/>
      <c r="P10" s="241"/>
      <c r="Q10" s="299"/>
      <c r="R10" s="300" t="s">
        <v>266</v>
      </c>
      <c r="S10" s="301">
        <v>82037</v>
      </c>
      <c r="T10" s="241" t="s">
        <v>163</v>
      </c>
      <c r="U10" s="299">
        <v>5</v>
      </c>
    </row>
    <row r="11" spans="1:21" ht="21.75" customHeight="1">
      <c r="A11" s="103" t="s">
        <v>27</v>
      </c>
      <c r="B11" s="300" t="s">
        <v>249</v>
      </c>
      <c r="C11" s="301">
        <v>70478</v>
      </c>
      <c r="D11" s="241" t="s">
        <v>163</v>
      </c>
      <c r="E11" s="299">
        <v>5</v>
      </c>
      <c r="F11" s="300" t="s">
        <v>252</v>
      </c>
      <c r="G11" s="301">
        <v>75549</v>
      </c>
      <c r="H11" s="241" t="s">
        <v>163</v>
      </c>
      <c r="I11" s="299">
        <v>5</v>
      </c>
      <c r="J11" s="300"/>
      <c r="K11" s="301"/>
      <c r="L11" s="241"/>
      <c r="M11" s="299"/>
      <c r="N11" s="300"/>
      <c r="O11" s="301"/>
      <c r="P11" s="241"/>
      <c r="Q11" s="299"/>
      <c r="R11" s="300" t="s">
        <v>288</v>
      </c>
      <c r="S11" s="301">
        <v>83262</v>
      </c>
      <c r="T11" s="241" t="s">
        <v>163</v>
      </c>
      <c r="U11" s="299">
        <v>5</v>
      </c>
    </row>
    <row r="12" spans="1:21" ht="21.75" customHeight="1">
      <c r="A12" s="103" t="s">
        <v>27</v>
      </c>
      <c r="B12" s="300" t="s">
        <v>261</v>
      </c>
      <c r="C12" s="301">
        <v>70458</v>
      </c>
      <c r="D12" s="241" t="s">
        <v>163</v>
      </c>
      <c r="E12" s="299">
        <v>5</v>
      </c>
      <c r="F12" s="300"/>
      <c r="G12" s="301"/>
      <c r="H12" s="241"/>
      <c r="I12" s="299"/>
      <c r="J12" s="300"/>
      <c r="K12" s="301"/>
      <c r="L12" s="241"/>
      <c r="M12" s="299"/>
      <c r="N12" s="300"/>
      <c r="O12" s="301"/>
      <c r="P12" s="241"/>
      <c r="Q12" s="299"/>
      <c r="R12" s="300"/>
      <c r="S12" s="301"/>
      <c r="T12" s="241"/>
      <c r="U12" s="299"/>
    </row>
    <row r="13" spans="1:21" ht="21.75" customHeight="1">
      <c r="A13" s="103" t="s">
        <v>27</v>
      </c>
      <c r="B13" s="300" t="s">
        <v>307</v>
      </c>
      <c r="C13" s="301">
        <v>70905</v>
      </c>
      <c r="D13" s="241" t="s">
        <v>163</v>
      </c>
      <c r="E13" s="299">
        <v>5</v>
      </c>
      <c r="F13" s="300"/>
      <c r="G13" s="301"/>
      <c r="H13" s="241"/>
      <c r="I13" s="299"/>
      <c r="J13" s="300"/>
      <c r="K13" s="301"/>
      <c r="L13" s="241"/>
      <c r="M13" s="299"/>
      <c r="N13" s="300"/>
      <c r="O13" s="301"/>
      <c r="P13" s="241"/>
      <c r="Q13" s="299"/>
      <c r="R13" s="300"/>
      <c r="S13" s="301"/>
      <c r="T13" s="241"/>
      <c r="U13" s="299"/>
    </row>
    <row r="14" spans="1:21" ht="21.75" customHeight="1">
      <c r="A14" s="103" t="s">
        <v>27</v>
      </c>
      <c r="B14" s="300"/>
      <c r="C14" s="301"/>
      <c r="D14" s="241"/>
      <c r="E14" s="299"/>
      <c r="F14" s="300"/>
      <c r="G14" s="301"/>
      <c r="H14" s="241"/>
      <c r="I14" s="299"/>
      <c r="J14" s="300"/>
      <c r="K14" s="301"/>
      <c r="L14" s="241"/>
      <c r="M14" s="299"/>
      <c r="N14" s="300"/>
      <c r="O14" s="301"/>
      <c r="P14" s="241"/>
      <c r="Q14" s="299"/>
      <c r="R14" s="300"/>
      <c r="S14" s="301"/>
      <c r="T14" s="241"/>
      <c r="U14" s="299"/>
    </row>
    <row r="15" spans="1:21" ht="21.75" customHeight="1">
      <c r="A15" s="107" t="s">
        <v>77</v>
      </c>
      <c r="B15" s="302"/>
      <c r="C15" s="303">
        <f>400*(COUNTA(C10:C14))</f>
        <v>1600</v>
      </c>
      <c r="D15" s="304">
        <f>COUNTA(D10:D14)</f>
        <v>4</v>
      </c>
      <c r="E15" s="106">
        <f>SUM(E10:E14)</f>
        <v>20</v>
      </c>
      <c r="F15" s="305"/>
      <c r="G15" s="303">
        <f>400*(COUNTA(G10:G14))</f>
        <v>800</v>
      </c>
      <c r="H15" s="304">
        <f>COUNTA(H10:H14)</f>
        <v>2</v>
      </c>
      <c r="I15" s="106">
        <f>SUM(I10:I14)</f>
        <v>10</v>
      </c>
      <c r="J15" s="305"/>
      <c r="K15" s="303">
        <f>400*(COUNTA(K10:K14))</f>
        <v>400</v>
      </c>
      <c r="L15" s="304">
        <f>COUNTA(L10:L14)</f>
        <v>1</v>
      </c>
      <c r="M15" s="106">
        <f>SUM(M10:M14)</f>
        <v>5</v>
      </c>
      <c r="N15" s="305"/>
      <c r="O15" s="303">
        <f>400*(COUNTA(O10:O14))</f>
        <v>0</v>
      </c>
      <c r="P15" s="304">
        <f>COUNTA(P10:P14)</f>
        <v>0</v>
      </c>
      <c r="Q15" s="315">
        <f>SUM(Q10:Q14)</f>
        <v>0</v>
      </c>
      <c r="R15" s="305"/>
      <c r="S15" s="303">
        <f>400*(COUNTA(S10:S14))</f>
        <v>800</v>
      </c>
      <c r="T15" s="304">
        <f>COUNTA(T10:T14)</f>
        <v>2</v>
      </c>
      <c r="U15" s="106">
        <f>SUM(U10:U14)</f>
        <v>10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300" t="s">
        <v>252</v>
      </c>
      <c r="C17" s="301">
        <v>140199</v>
      </c>
      <c r="D17" s="241" t="s">
        <v>163</v>
      </c>
      <c r="E17" s="299">
        <v>10</v>
      </c>
      <c r="F17" s="300" t="s">
        <v>287</v>
      </c>
      <c r="G17" s="301">
        <v>160579</v>
      </c>
      <c r="H17" s="241" t="s">
        <v>163</v>
      </c>
      <c r="I17" s="299">
        <v>10</v>
      </c>
      <c r="J17" s="300"/>
      <c r="K17" s="301"/>
      <c r="L17" s="241"/>
      <c r="M17" s="299"/>
      <c r="N17" s="300"/>
      <c r="O17" s="301"/>
      <c r="P17" s="241"/>
      <c r="Q17" s="299"/>
      <c r="R17" s="300" t="s">
        <v>302</v>
      </c>
      <c r="S17" s="301">
        <v>180143</v>
      </c>
      <c r="T17" s="241" t="s">
        <v>163</v>
      </c>
      <c r="U17" s="299">
        <v>10</v>
      </c>
    </row>
    <row r="18" spans="1:21" ht="21.75" customHeight="1">
      <c r="A18" s="113" t="s">
        <v>28</v>
      </c>
      <c r="B18" s="300" t="s">
        <v>266</v>
      </c>
      <c r="C18" s="301">
        <v>141919</v>
      </c>
      <c r="D18" s="241" t="s">
        <v>163</v>
      </c>
      <c r="E18" s="299">
        <v>10</v>
      </c>
      <c r="F18" s="300" t="s">
        <v>327</v>
      </c>
      <c r="G18" s="301">
        <v>140857</v>
      </c>
      <c r="H18" s="241" t="s">
        <v>163</v>
      </c>
      <c r="I18" s="299">
        <v>10</v>
      </c>
      <c r="J18" s="300"/>
      <c r="K18" s="301"/>
      <c r="L18" s="241"/>
      <c r="M18" s="299"/>
      <c r="N18" s="300"/>
      <c r="O18" s="301"/>
      <c r="P18" s="241"/>
      <c r="Q18" s="299"/>
      <c r="R18" s="300"/>
      <c r="S18" s="301"/>
      <c r="T18" s="241"/>
      <c r="U18" s="299"/>
    </row>
    <row r="19" spans="1:21" ht="21.75" customHeight="1">
      <c r="A19" s="113" t="s">
        <v>28</v>
      </c>
      <c r="B19" s="300"/>
      <c r="C19" s="301"/>
      <c r="D19" s="241"/>
      <c r="E19" s="299"/>
      <c r="F19" s="300"/>
      <c r="G19" s="301"/>
      <c r="H19" s="241"/>
      <c r="I19" s="299"/>
      <c r="J19" s="300"/>
      <c r="K19" s="301"/>
      <c r="L19" s="241"/>
      <c r="M19" s="299"/>
      <c r="N19" s="300"/>
      <c r="O19" s="301"/>
      <c r="P19" s="241"/>
      <c r="Q19" s="299"/>
      <c r="R19" s="300"/>
      <c r="S19" s="301"/>
      <c r="T19" s="241"/>
      <c r="U19" s="299"/>
    </row>
    <row r="20" spans="1:21" ht="21.75" customHeight="1">
      <c r="A20" s="113" t="s">
        <v>28</v>
      </c>
      <c r="B20" s="300"/>
      <c r="C20" s="301"/>
      <c r="D20" s="241"/>
      <c r="E20" s="299"/>
      <c r="F20" s="300"/>
      <c r="G20" s="301"/>
      <c r="H20" s="241"/>
      <c r="I20" s="299"/>
      <c r="J20" s="300"/>
      <c r="K20" s="301"/>
      <c r="L20" s="241"/>
      <c r="M20" s="299"/>
      <c r="N20" s="300"/>
      <c r="O20" s="301"/>
      <c r="P20" s="241"/>
      <c r="Q20" s="299"/>
      <c r="R20" s="300"/>
      <c r="S20" s="301"/>
      <c r="T20" s="241"/>
      <c r="U20" s="299"/>
    </row>
    <row r="21" spans="1:21" ht="21.75" customHeight="1">
      <c r="A21" s="113" t="s">
        <v>28</v>
      </c>
      <c r="B21" s="300"/>
      <c r="C21" s="301"/>
      <c r="D21" s="241"/>
      <c r="E21" s="299"/>
      <c r="F21" s="300"/>
      <c r="G21" s="301"/>
      <c r="H21" s="241"/>
      <c r="I21" s="299"/>
      <c r="J21" s="300"/>
      <c r="K21" s="301"/>
      <c r="L21" s="241"/>
      <c r="M21" s="299"/>
      <c r="N21" s="300"/>
      <c r="O21" s="301"/>
      <c r="P21" s="241"/>
      <c r="Q21" s="299"/>
      <c r="R21" s="300"/>
      <c r="S21" s="301"/>
      <c r="T21" s="241"/>
      <c r="U21" s="299"/>
    </row>
    <row r="22" spans="1:21" ht="21.75" customHeight="1">
      <c r="A22" s="107" t="s">
        <v>77</v>
      </c>
      <c r="B22" s="322"/>
      <c r="C22" s="303">
        <f>800*(COUNTA(C17:C21))</f>
        <v>1600</v>
      </c>
      <c r="D22" s="308">
        <f>COUNTA(D17:D21)</f>
        <v>2</v>
      </c>
      <c r="E22" s="106">
        <f>SUM(E17:E21)</f>
        <v>20</v>
      </c>
      <c r="F22" s="307"/>
      <c r="G22" s="303">
        <f>800*(COUNTA(G17:G21))</f>
        <v>1600</v>
      </c>
      <c r="H22" s="308">
        <f>COUNTA(H17:H21)</f>
        <v>2</v>
      </c>
      <c r="I22" s="106">
        <f>SUM(I17:I21)</f>
        <v>20</v>
      </c>
      <c r="J22" s="307"/>
      <c r="K22" s="303">
        <f>800*(COUNTA(K17:K21))</f>
        <v>0</v>
      </c>
      <c r="L22" s="308">
        <f>COUNTA(L17:L21)</f>
        <v>0</v>
      </c>
      <c r="M22" s="323">
        <f>SUM(M17:M21)</f>
        <v>0</v>
      </c>
      <c r="N22" s="307"/>
      <c r="O22" s="303">
        <f>800*(COUNTA(O17:O21))</f>
        <v>0</v>
      </c>
      <c r="P22" s="308">
        <f>COUNTA(P17:P21)</f>
        <v>0</v>
      </c>
      <c r="Q22" s="323">
        <f>SUM(Q17:Q21)</f>
        <v>0</v>
      </c>
      <c r="R22" s="307"/>
      <c r="S22" s="303">
        <f>800*(COUNTA(S17:S21))</f>
        <v>800</v>
      </c>
      <c r="T22" s="308">
        <f>COUNTA(T17:T21)</f>
        <v>1</v>
      </c>
      <c r="U22" s="321">
        <f>SUM(U17:U21)</f>
        <v>10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215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324">
        <f>SUM((C15+G15+K15+O15+S15+C22+G22+K22+O22+S22+C31+G31+K31)/1000)</f>
        <v>11.975</v>
      </c>
      <c r="S26" s="124"/>
      <c r="T26" s="123" t="s">
        <v>4</v>
      </c>
    </row>
    <row r="27" spans="1:21" ht="21.75" customHeight="1">
      <c r="A27" s="103" t="s">
        <v>32</v>
      </c>
      <c r="B27" s="300" t="s">
        <v>288</v>
      </c>
      <c r="C27" s="301" t="s">
        <v>296</v>
      </c>
      <c r="D27" s="241" t="s">
        <v>163</v>
      </c>
      <c r="E27" s="299">
        <v>40</v>
      </c>
      <c r="F27" s="300"/>
      <c r="G27" s="301"/>
      <c r="H27" s="309"/>
      <c r="I27" s="299"/>
      <c r="J27" s="300"/>
      <c r="K27" s="301"/>
      <c r="L27" s="300"/>
      <c r="M27" s="299"/>
      <c r="N27" s="127"/>
      <c r="O27" s="353"/>
      <c r="P27" s="353"/>
      <c r="Q27" s="353"/>
      <c r="R27" s="325" t="s">
        <v>3</v>
      </c>
      <c r="S27" s="120"/>
      <c r="T27" s="128"/>
    </row>
    <row r="28" spans="1:21" ht="21.75" customHeight="1">
      <c r="A28" s="103" t="s">
        <v>33</v>
      </c>
      <c r="B28" s="300" t="s">
        <v>290</v>
      </c>
      <c r="C28" s="310">
        <v>1625</v>
      </c>
      <c r="D28" s="241" t="s">
        <v>163</v>
      </c>
      <c r="E28" s="299">
        <v>40</v>
      </c>
      <c r="F28" s="300"/>
      <c r="G28" s="310"/>
      <c r="H28" s="310"/>
      <c r="I28" s="299"/>
      <c r="J28" s="300" t="s">
        <v>270</v>
      </c>
      <c r="K28" s="310">
        <v>1250</v>
      </c>
      <c r="L28" s="300" t="s">
        <v>163</v>
      </c>
      <c r="M28" s="299">
        <v>40</v>
      </c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300"/>
      <c r="C29" s="310"/>
      <c r="D29" s="300"/>
      <c r="E29" s="299"/>
      <c r="F29" s="300"/>
      <c r="G29" s="310"/>
      <c r="H29" s="310"/>
      <c r="I29" s="299"/>
      <c r="J29" s="300"/>
      <c r="K29" s="310"/>
      <c r="L29" s="300"/>
      <c r="M29" s="299"/>
      <c r="N29" s="130"/>
      <c r="P29" s="198">
        <f>SUM(D15+H15+L15+P15+T15+D22+H22+L22+P22+T22+D31+H31+L31)</f>
        <v>17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300"/>
      <c r="C30" s="310"/>
      <c r="D30" s="300"/>
      <c r="E30" s="299"/>
      <c r="F30" s="300"/>
      <c r="G30" s="310"/>
      <c r="H30" s="310"/>
      <c r="I30" s="299"/>
      <c r="J30" s="300"/>
      <c r="K30" s="310"/>
      <c r="L30" s="300"/>
      <c r="M30" s="299"/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300"/>
      <c r="C31" s="303">
        <f>SUM(C30+C29+C28+(IF(COUNTBLANK(C27),0,1500)))</f>
        <v>3125</v>
      </c>
      <c r="D31" s="308">
        <f>COUNTA(D27:D30)</f>
        <v>2</v>
      </c>
      <c r="E31" s="320">
        <f>SUM(E27:E30)</f>
        <v>80</v>
      </c>
      <c r="F31" s="299"/>
      <c r="G31" s="303">
        <f>SUM(G30+G29+G28+(IF(COUNTBLANK(G27),0,1500)))</f>
        <v>0</v>
      </c>
      <c r="H31" s="308">
        <f>COUNTA(H27:H30)</f>
        <v>0</v>
      </c>
      <c r="I31" s="320">
        <f>SUM(I27:I30)</f>
        <v>0</v>
      </c>
      <c r="J31" s="241"/>
      <c r="K31" s="303">
        <f>SUM(K30+K29+K28+(IF(COUNTBLANK(K27),0,1500)))</f>
        <v>1250</v>
      </c>
      <c r="L31" s="308">
        <f>COUNTA(L27:L30)</f>
        <v>1</v>
      </c>
      <c r="M31" s="106">
        <f>SUM(M27:M30)</f>
        <v>40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U32"/>
  <sheetViews>
    <sheetView showZeros="0" topLeftCell="A10" zoomScale="110" zoomScaleNormal="110" workbookViewId="0">
      <selection activeCell="V19" sqref="V19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142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126" t="s">
        <v>162</v>
      </c>
      <c r="C10" s="151">
        <v>74791</v>
      </c>
      <c r="D10" s="125" t="s">
        <v>163</v>
      </c>
      <c r="E10" s="106">
        <v>3</v>
      </c>
      <c r="F10" s="126" t="s">
        <v>255</v>
      </c>
      <c r="G10" s="151">
        <v>90396</v>
      </c>
      <c r="H10" s="125" t="s">
        <v>163</v>
      </c>
      <c r="I10" s="106">
        <v>3</v>
      </c>
      <c r="J10" s="126" t="s">
        <v>223</v>
      </c>
      <c r="K10" s="151">
        <v>85428</v>
      </c>
      <c r="L10" s="125" t="s">
        <v>163</v>
      </c>
      <c r="M10" s="106">
        <v>5</v>
      </c>
      <c r="N10" s="126"/>
      <c r="O10" s="151"/>
      <c r="P10" s="125"/>
      <c r="Q10" s="106"/>
      <c r="R10" s="126" t="s">
        <v>256</v>
      </c>
      <c r="S10" s="151">
        <v>82427</v>
      </c>
      <c r="T10" s="125" t="s">
        <v>163</v>
      </c>
      <c r="U10" s="106">
        <v>5</v>
      </c>
    </row>
    <row r="11" spans="1:21" ht="21.75" customHeight="1">
      <c r="A11" s="103" t="s">
        <v>27</v>
      </c>
      <c r="B11" s="126" t="s">
        <v>213</v>
      </c>
      <c r="C11" s="151">
        <v>73784</v>
      </c>
      <c r="D11" s="125" t="s">
        <v>163</v>
      </c>
      <c r="E11" s="106">
        <v>3</v>
      </c>
      <c r="F11" s="126" t="s">
        <v>307</v>
      </c>
      <c r="G11" s="151">
        <v>85192</v>
      </c>
      <c r="H11" s="125" t="s">
        <v>163</v>
      </c>
      <c r="I11" s="106">
        <v>5</v>
      </c>
      <c r="J11" s="126" t="s">
        <v>261</v>
      </c>
      <c r="K11" s="151">
        <v>83619</v>
      </c>
      <c r="L11" s="125" t="s">
        <v>163</v>
      </c>
      <c r="M11" s="106">
        <v>5</v>
      </c>
      <c r="N11" s="126"/>
      <c r="O11" s="151"/>
      <c r="P11" s="125"/>
      <c r="Q11" s="106"/>
      <c r="R11" s="126" t="s">
        <v>266</v>
      </c>
      <c r="S11" s="151">
        <v>81925</v>
      </c>
      <c r="T11" s="125" t="s">
        <v>163</v>
      </c>
      <c r="U11" s="106">
        <v>5</v>
      </c>
    </row>
    <row r="12" spans="1:21" ht="21.75" customHeight="1">
      <c r="A12" s="103" t="s">
        <v>27</v>
      </c>
      <c r="B12" s="126" t="s">
        <v>255</v>
      </c>
      <c r="C12" s="151">
        <v>73044</v>
      </c>
      <c r="D12" s="125" t="s">
        <v>163</v>
      </c>
      <c r="E12" s="106">
        <v>3</v>
      </c>
      <c r="F12" s="126" t="s">
        <v>328</v>
      </c>
      <c r="G12" s="151">
        <v>90870</v>
      </c>
      <c r="H12" s="125" t="s">
        <v>163</v>
      </c>
      <c r="I12" s="106">
        <v>3</v>
      </c>
      <c r="J12" s="126" t="s">
        <v>302</v>
      </c>
      <c r="K12" s="151">
        <v>84848</v>
      </c>
      <c r="L12" s="125" t="s">
        <v>163</v>
      </c>
      <c r="M12" s="106">
        <v>5</v>
      </c>
      <c r="N12" s="126"/>
      <c r="O12" s="151"/>
      <c r="P12" s="125"/>
      <c r="Q12" s="106"/>
      <c r="R12" s="126" t="s">
        <v>290</v>
      </c>
      <c r="S12" s="151">
        <v>82261</v>
      </c>
      <c r="T12" s="125" t="s">
        <v>163</v>
      </c>
      <c r="U12" s="106">
        <v>5</v>
      </c>
    </row>
    <row r="13" spans="1:21" ht="21.75" customHeight="1">
      <c r="A13" s="103" t="s">
        <v>27</v>
      </c>
      <c r="B13" s="126" t="s">
        <v>261</v>
      </c>
      <c r="C13" s="151">
        <v>71800</v>
      </c>
      <c r="D13" s="125" t="s">
        <v>163</v>
      </c>
      <c r="E13" s="106">
        <v>5</v>
      </c>
      <c r="F13" s="126" t="s">
        <v>341</v>
      </c>
      <c r="G13" s="151">
        <v>90643</v>
      </c>
      <c r="H13" s="125" t="s">
        <v>163</v>
      </c>
      <c r="I13" s="106">
        <v>3</v>
      </c>
      <c r="J13" s="126" t="s">
        <v>312</v>
      </c>
      <c r="K13" s="151">
        <v>84446</v>
      </c>
      <c r="L13" s="125" t="s">
        <v>163</v>
      </c>
      <c r="M13" s="106">
        <v>5</v>
      </c>
      <c r="N13" s="126"/>
      <c r="O13" s="151"/>
      <c r="P13" s="125"/>
      <c r="Q13" s="106"/>
      <c r="R13" s="126" t="s">
        <v>307</v>
      </c>
      <c r="S13" s="151">
        <v>82221</v>
      </c>
      <c r="T13" s="125" t="s">
        <v>163</v>
      </c>
      <c r="U13" s="106">
        <v>5</v>
      </c>
    </row>
    <row r="14" spans="1:21" ht="21.75" customHeight="1">
      <c r="A14" s="103" t="s">
        <v>27</v>
      </c>
      <c r="B14" s="126" t="s">
        <v>328</v>
      </c>
      <c r="C14" s="151">
        <v>72645</v>
      </c>
      <c r="D14" s="125" t="s">
        <v>163</v>
      </c>
      <c r="E14" s="106">
        <v>5</v>
      </c>
      <c r="F14" s="126" t="s">
        <v>347</v>
      </c>
      <c r="G14" s="151">
        <v>90515</v>
      </c>
      <c r="H14" s="125" t="s">
        <v>163</v>
      </c>
      <c r="I14" s="106">
        <v>3</v>
      </c>
      <c r="J14" s="126" t="s">
        <v>343</v>
      </c>
      <c r="K14" s="151">
        <v>90059</v>
      </c>
      <c r="L14" s="125" t="s">
        <v>345</v>
      </c>
      <c r="M14" s="106">
        <v>5</v>
      </c>
      <c r="N14" s="126"/>
      <c r="O14" s="151"/>
      <c r="P14" s="125"/>
      <c r="Q14" s="106"/>
      <c r="R14" s="126" t="s">
        <v>341</v>
      </c>
      <c r="S14" s="151">
        <v>83164</v>
      </c>
      <c r="T14" s="125" t="s">
        <v>163</v>
      </c>
      <c r="U14" s="106">
        <v>5</v>
      </c>
    </row>
    <row r="15" spans="1:21" ht="21.75" customHeight="1">
      <c r="A15" s="107" t="s">
        <v>77</v>
      </c>
      <c r="B15" s="230"/>
      <c r="C15" s="109">
        <f>400*(COUNTA(C10:C14))</f>
        <v>2000</v>
      </c>
      <c r="D15" s="232">
        <f>COUNTA(D10:D14)</f>
        <v>5</v>
      </c>
      <c r="E15" s="106">
        <f>SUM(E10:E14)</f>
        <v>19</v>
      </c>
      <c r="F15" s="231"/>
      <c r="G15" s="109">
        <f>400*(COUNTA(G10:G14))</f>
        <v>2000</v>
      </c>
      <c r="H15" s="232">
        <f>COUNTA(H10:H14)</f>
        <v>5</v>
      </c>
      <c r="I15" s="106">
        <f>SUM(I10:I14)</f>
        <v>17</v>
      </c>
      <c r="J15" s="231"/>
      <c r="K15" s="109">
        <f>400*(COUNTA(K10:K14))</f>
        <v>2000</v>
      </c>
      <c r="L15" s="232">
        <f>COUNTA(L10:L14)</f>
        <v>5</v>
      </c>
      <c r="M15" s="106">
        <f>SUM(M10:M14)</f>
        <v>25</v>
      </c>
      <c r="N15" s="231"/>
      <c r="O15" s="109">
        <f>400*(COUNTA(O10:O14))</f>
        <v>0</v>
      </c>
      <c r="P15" s="232">
        <f>COUNTA(P10:P14)</f>
        <v>0</v>
      </c>
      <c r="Q15" s="268">
        <f>SUM(Q10:Q14)</f>
        <v>0</v>
      </c>
      <c r="R15" s="231"/>
      <c r="S15" s="109">
        <f>400*(COUNTA(S10:S14))</f>
        <v>2000</v>
      </c>
      <c r="T15" s="232">
        <f>COUNTA(T10:T14)</f>
        <v>5</v>
      </c>
      <c r="U15" s="106">
        <f>SUM(U10:U14)</f>
        <v>25</v>
      </c>
    </row>
    <row r="16" spans="1:21" ht="21.75" customHeight="1">
      <c r="A16" s="392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208"/>
    </row>
    <row r="17" spans="1:21" ht="21.75" customHeight="1">
      <c r="A17" s="113" t="s">
        <v>28</v>
      </c>
      <c r="B17" s="126" t="s">
        <v>266</v>
      </c>
      <c r="C17" s="151">
        <v>145589</v>
      </c>
      <c r="D17" s="125" t="s">
        <v>163</v>
      </c>
      <c r="E17" s="106">
        <v>10</v>
      </c>
      <c r="F17" s="126" t="s">
        <v>162</v>
      </c>
      <c r="G17" s="151">
        <v>184117</v>
      </c>
      <c r="H17" s="125" t="s">
        <v>163</v>
      </c>
      <c r="I17" s="106">
        <v>10</v>
      </c>
      <c r="J17" s="126" t="s">
        <v>256</v>
      </c>
      <c r="K17" s="151">
        <v>191884</v>
      </c>
      <c r="L17" s="125" t="s">
        <v>163</v>
      </c>
      <c r="M17" s="106">
        <v>10</v>
      </c>
      <c r="N17" s="126"/>
      <c r="O17" s="151"/>
      <c r="P17" s="226"/>
      <c r="Q17" s="106"/>
      <c r="R17" s="126" t="s">
        <v>266</v>
      </c>
      <c r="S17" s="151">
        <v>181041</v>
      </c>
      <c r="T17" s="226" t="s">
        <v>163</v>
      </c>
      <c r="U17" s="106">
        <v>10</v>
      </c>
    </row>
    <row r="18" spans="1:21" ht="21.75" customHeight="1">
      <c r="A18" s="113" t="s">
        <v>28</v>
      </c>
      <c r="B18" s="126" t="s">
        <v>290</v>
      </c>
      <c r="C18" s="151">
        <v>145206</v>
      </c>
      <c r="D18" s="125" t="s">
        <v>163</v>
      </c>
      <c r="E18" s="106">
        <v>10</v>
      </c>
      <c r="F18" s="126" t="s">
        <v>261</v>
      </c>
      <c r="G18" s="151">
        <v>174213</v>
      </c>
      <c r="H18" s="125" t="s">
        <v>163</v>
      </c>
      <c r="I18" s="106">
        <v>10</v>
      </c>
      <c r="J18" s="126" t="s">
        <v>304</v>
      </c>
      <c r="K18" s="151">
        <v>175460</v>
      </c>
      <c r="L18" s="125" t="s">
        <v>163</v>
      </c>
      <c r="M18" s="106">
        <v>10</v>
      </c>
      <c r="N18" s="126"/>
      <c r="O18" s="151"/>
      <c r="P18" s="125"/>
      <c r="Q18" s="106"/>
      <c r="R18" s="126" t="s">
        <v>304</v>
      </c>
      <c r="S18" s="151">
        <v>175767</v>
      </c>
      <c r="T18" s="125" t="s">
        <v>163</v>
      </c>
      <c r="U18" s="106">
        <v>10</v>
      </c>
    </row>
    <row r="19" spans="1:21" ht="21.75" customHeight="1">
      <c r="A19" s="113" t="s">
        <v>28</v>
      </c>
      <c r="B19" s="126" t="s">
        <v>307</v>
      </c>
      <c r="C19" s="151">
        <v>150814</v>
      </c>
      <c r="D19" s="125" t="s">
        <v>163</v>
      </c>
      <c r="E19" s="106">
        <v>10</v>
      </c>
      <c r="F19" s="126" t="s">
        <v>352</v>
      </c>
      <c r="G19" s="151">
        <v>201614</v>
      </c>
      <c r="H19" s="125" t="s">
        <v>178</v>
      </c>
      <c r="I19" s="106">
        <v>6</v>
      </c>
      <c r="J19" s="126" t="s">
        <v>328</v>
      </c>
      <c r="K19" s="151">
        <v>175509</v>
      </c>
      <c r="L19" s="125" t="s">
        <v>163</v>
      </c>
      <c r="M19" s="106">
        <v>10</v>
      </c>
      <c r="N19" s="126"/>
      <c r="O19" s="151"/>
      <c r="P19" s="125"/>
      <c r="Q19" s="106"/>
      <c r="R19" s="126" t="s">
        <v>365</v>
      </c>
      <c r="S19" s="151">
        <v>174759</v>
      </c>
      <c r="T19" s="125" t="s">
        <v>163</v>
      </c>
      <c r="U19" s="106">
        <v>10</v>
      </c>
    </row>
    <row r="20" spans="1:21" ht="21.75" customHeight="1">
      <c r="A20" s="113" t="s">
        <v>28</v>
      </c>
      <c r="B20" s="126" t="s">
        <v>341</v>
      </c>
      <c r="C20" s="151">
        <v>145088</v>
      </c>
      <c r="D20" s="125" t="s">
        <v>163</v>
      </c>
      <c r="E20" s="106">
        <v>10</v>
      </c>
      <c r="F20" s="126"/>
      <c r="G20" s="151"/>
      <c r="H20" s="125"/>
      <c r="I20" s="106"/>
      <c r="J20" s="126" t="s">
        <v>341</v>
      </c>
      <c r="K20" s="151">
        <v>180225</v>
      </c>
      <c r="L20" s="125" t="s">
        <v>163</v>
      </c>
      <c r="M20" s="106">
        <v>10</v>
      </c>
      <c r="N20" s="126"/>
      <c r="O20" s="151"/>
      <c r="P20" s="125"/>
      <c r="Q20" s="106"/>
      <c r="R20" s="126"/>
      <c r="S20" s="151"/>
      <c r="T20" s="125"/>
      <c r="U20" s="106"/>
    </row>
    <row r="21" spans="1:21" ht="21.75" customHeight="1">
      <c r="A21" s="113" t="s">
        <v>28</v>
      </c>
      <c r="B21" s="126" t="s">
        <v>351</v>
      </c>
      <c r="C21" s="151">
        <v>155014</v>
      </c>
      <c r="D21" s="125" t="s">
        <v>178</v>
      </c>
      <c r="E21" s="106">
        <v>10</v>
      </c>
      <c r="F21" s="126"/>
      <c r="G21" s="151"/>
      <c r="H21" s="125"/>
      <c r="I21" s="106"/>
      <c r="J21" s="126" t="s">
        <v>347</v>
      </c>
      <c r="K21" s="151">
        <v>174847</v>
      </c>
      <c r="L21" s="125" t="s">
        <v>163</v>
      </c>
      <c r="M21" s="106">
        <v>10</v>
      </c>
      <c r="N21" s="126"/>
      <c r="O21" s="151"/>
      <c r="P21" s="125"/>
      <c r="Q21" s="106"/>
      <c r="R21" s="126"/>
      <c r="S21" s="151"/>
      <c r="T21" s="125"/>
      <c r="U21" s="106"/>
    </row>
    <row r="22" spans="1:21" ht="21.75" customHeight="1">
      <c r="A22" s="107" t="s">
        <v>77</v>
      </c>
      <c r="B22" s="233"/>
      <c r="C22" s="109">
        <f>800*(COUNTA(C17:C21))</f>
        <v>4000</v>
      </c>
      <c r="D22" s="234">
        <f>COUNTA(D17:D21)</f>
        <v>5</v>
      </c>
      <c r="E22" s="106">
        <f>SUM(E17:E21)</f>
        <v>50</v>
      </c>
      <c r="F22" s="233"/>
      <c r="G22" s="109">
        <f>800*(COUNTA(G17:G21))</f>
        <v>2400</v>
      </c>
      <c r="H22" s="234">
        <f>COUNTA(H17:H21)</f>
        <v>3</v>
      </c>
      <c r="I22" s="106">
        <f>SUM(I17:I21)</f>
        <v>26</v>
      </c>
      <c r="J22" s="233"/>
      <c r="K22" s="109">
        <f>800*(COUNTA(K17:K21))</f>
        <v>4000</v>
      </c>
      <c r="L22" s="234">
        <f>COUNTA(L17:L21)</f>
        <v>5</v>
      </c>
      <c r="M22" s="106">
        <f>SUM(M17:M21)</f>
        <v>50</v>
      </c>
      <c r="N22" s="233"/>
      <c r="O22" s="109">
        <f>800*(COUNTA(O17:O21))</f>
        <v>0</v>
      </c>
      <c r="P22" s="234">
        <f>COUNTA(P17:P21)</f>
        <v>0</v>
      </c>
      <c r="Q22" s="234">
        <f>SUM(Q17:Q21)</f>
        <v>0</v>
      </c>
      <c r="R22" s="233"/>
      <c r="S22" s="109">
        <f>800*(COUNTA(S17:S21))</f>
        <v>2400</v>
      </c>
      <c r="T22" s="234">
        <f>COUNTA(T17:T21)</f>
        <v>3</v>
      </c>
      <c r="U22" s="106">
        <f>SUM(U17:U21)</f>
        <v>30</v>
      </c>
    </row>
    <row r="23" spans="1:21" ht="18.75" customHeight="1">
      <c r="A23" s="116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</row>
    <row r="24" spans="1:21" ht="18.75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367" t="s">
        <v>4</v>
      </c>
      <c r="S24" s="367"/>
      <c r="T24" s="401"/>
      <c r="U24" s="20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402"/>
      <c r="H25" s="369"/>
      <c r="I25" s="370"/>
      <c r="J25" s="368" t="s">
        <v>23</v>
      </c>
      <c r="K25" s="402"/>
      <c r="L25" s="369"/>
      <c r="M25" s="370"/>
      <c r="N25" s="118"/>
      <c r="O25" s="353" t="s">
        <v>29</v>
      </c>
      <c r="P25" s="403"/>
      <c r="Q25" s="403"/>
      <c r="R25" s="119">
        <f>SUM(E15+I15+M15+Q15+U15+E22+I22+M22+Q22+U22+E31+I31+M31)</f>
        <v>442</v>
      </c>
      <c r="S25" s="215"/>
      <c r="T25" s="119" t="s">
        <v>4</v>
      </c>
      <c r="U25" s="208"/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28.173999999999999</v>
      </c>
      <c r="S26" s="124"/>
      <c r="T26" s="123" t="s">
        <v>4</v>
      </c>
      <c r="U26" s="208"/>
    </row>
    <row r="27" spans="1:21" ht="21.75" customHeight="1">
      <c r="A27" s="125" t="s">
        <v>32</v>
      </c>
      <c r="B27" s="126" t="s">
        <v>334</v>
      </c>
      <c r="C27" s="151">
        <v>294973</v>
      </c>
      <c r="D27" s="125" t="s">
        <v>163</v>
      </c>
      <c r="E27" s="106">
        <v>40</v>
      </c>
      <c r="F27" s="126" t="s">
        <v>302</v>
      </c>
      <c r="G27" s="151">
        <v>352125</v>
      </c>
      <c r="H27" s="263" t="s">
        <v>163</v>
      </c>
      <c r="I27" s="106">
        <v>40</v>
      </c>
      <c r="J27" s="126" t="s">
        <v>342</v>
      </c>
      <c r="K27" s="151">
        <v>343640</v>
      </c>
      <c r="L27" s="126" t="s">
        <v>178</v>
      </c>
      <c r="M27" s="106">
        <v>40</v>
      </c>
      <c r="N27" s="216"/>
      <c r="O27" s="353"/>
      <c r="P27" s="353"/>
      <c r="Q27" s="353"/>
      <c r="R27" s="124" t="s">
        <v>3</v>
      </c>
      <c r="S27" s="215"/>
      <c r="T27" s="128"/>
      <c r="U27" s="208"/>
    </row>
    <row r="28" spans="1:21" ht="21.75" customHeight="1">
      <c r="A28" s="103" t="s">
        <v>33</v>
      </c>
      <c r="B28" s="126" t="s">
        <v>312</v>
      </c>
      <c r="C28" s="129">
        <v>1574</v>
      </c>
      <c r="D28" s="125" t="s">
        <v>163</v>
      </c>
      <c r="E28" s="106">
        <v>40</v>
      </c>
      <c r="F28" s="126" t="s">
        <v>314</v>
      </c>
      <c r="G28" s="129">
        <v>1300</v>
      </c>
      <c r="H28" s="129" t="s">
        <v>163</v>
      </c>
      <c r="I28" s="106">
        <v>40</v>
      </c>
      <c r="J28" s="126"/>
      <c r="K28" s="129"/>
      <c r="L28" s="126"/>
      <c r="M28" s="106"/>
      <c r="N28" s="217"/>
      <c r="O28" s="215"/>
      <c r="P28" s="218"/>
      <c r="Q28" s="218"/>
      <c r="R28" s="355"/>
      <c r="S28" s="355"/>
      <c r="T28" s="132"/>
      <c r="U28" s="208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217"/>
      <c r="O29" s="208"/>
      <c r="P29" s="219">
        <f>SUM(D15+H15+L15+P15+T15+D22+H22+L22+P22+T22+D31+H31+L31)</f>
        <v>41</v>
      </c>
      <c r="Q29" s="208"/>
      <c r="R29" s="208"/>
      <c r="S29" s="357" t="s">
        <v>4</v>
      </c>
      <c r="T29" s="357"/>
      <c r="U29" s="357"/>
    </row>
    <row r="30" spans="1:21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217"/>
      <c r="O30" s="208"/>
      <c r="P30" s="208"/>
      <c r="Q30" s="208"/>
      <c r="R30" s="132"/>
      <c r="S30" s="357"/>
      <c r="T30" s="404"/>
      <c r="U30" s="401"/>
    </row>
    <row r="31" spans="1:21" ht="21.75" customHeight="1">
      <c r="A31" s="107" t="s">
        <v>77</v>
      </c>
      <c r="B31" s="126"/>
      <c r="C31" s="109">
        <f>SUM(C30+C29+C28+(IF(COUNTBLANK(C27),0,1500)))</f>
        <v>3074</v>
      </c>
      <c r="D31" s="229">
        <f>COUNTA(D27:D30)</f>
        <v>2</v>
      </c>
      <c r="E31" s="265">
        <f>SUM(E27:E30)</f>
        <v>80</v>
      </c>
      <c r="F31" s="106"/>
      <c r="G31" s="109">
        <f>SUM(G30+G29+G28+(IF(COUNTBLANK(G27),0,1500)))</f>
        <v>2800</v>
      </c>
      <c r="H31" s="229">
        <f>COUNTA(H27:H30)</f>
        <v>2</v>
      </c>
      <c r="I31" s="265">
        <f>SUM(I27:I30)</f>
        <v>80</v>
      </c>
      <c r="J31" s="125"/>
      <c r="K31" s="109">
        <f>SUM(K30+K29+K28+(IF(COUNTBLANK(K27),0,1500)))</f>
        <v>1500</v>
      </c>
      <c r="L31" s="229">
        <f>COUNTA(L27:L30)</f>
        <v>1</v>
      </c>
      <c r="M31" s="265">
        <f>SUM(M27:M30)</f>
        <v>40</v>
      </c>
      <c r="N31" s="220"/>
      <c r="O31" s="208"/>
      <c r="P31" s="208"/>
      <c r="Q31" s="208"/>
      <c r="R31" s="208"/>
      <c r="S31" s="357" t="s">
        <v>35</v>
      </c>
      <c r="T31" s="404"/>
      <c r="U31" s="401"/>
    </row>
    <row r="32" spans="1:21">
      <c r="R32" s="359"/>
      <c r="S32" s="360"/>
      <c r="T32" s="361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2:R36"/>
  <sheetViews>
    <sheetView topLeftCell="A7" zoomScale="125" zoomScaleNormal="125" workbookViewId="0">
      <selection activeCell="E16" sqref="E16"/>
    </sheetView>
  </sheetViews>
  <sheetFormatPr defaultColWidth="8.85546875" defaultRowHeight="12.75"/>
  <cols>
    <col min="9" max="9" width="10.7109375" customWidth="1"/>
    <col min="10" max="10" width="11.28515625" customWidth="1"/>
    <col min="12" max="12" width="10.140625" bestFit="1" customWidth="1"/>
  </cols>
  <sheetData>
    <row r="2" spans="1:14" ht="18" customHeight="1">
      <c r="A2" s="350" t="s">
        <v>188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1:14" ht="13.5" thickBot="1"/>
    <row r="4" spans="1:14" ht="13.5" thickBot="1">
      <c r="A4" s="344" t="s">
        <v>37</v>
      </c>
      <c r="B4" s="346" t="s">
        <v>38</v>
      </c>
      <c r="C4" s="347"/>
      <c r="D4" s="348"/>
      <c r="E4" s="346" t="s">
        <v>39</v>
      </c>
      <c r="F4" s="347"/>
      <c r="G4" s="348"/>
      <c r="H4" s="349" t="s">
        <v>40</v>
      </c>
      <c r="I4" s="347"/>
      <c r="J4" s="348"/>
      <c r="K4" s="351" t="s">
        <v>106</v>
      </c>
      <c r="L4" s="44" t="s">
        <v>17</v>
      </c>
    </row>
    <row r="5" spans="1:14" ht="39" thickBot="1">
      <c r="A5" s="345"/>
      <c r="B5" s="45" t="s">
        <v>41</v>
      </c>
      <c r="C5" s="46" t="s">
        <v>42</v>
      </c>
      <c r="D5" s="47" t="s">
        <v>29</v>
      </c>
      <c r="E5" s="45" t="s">
        <v>41</v>
      </c>
      <c r="F5" s="46" t="s">
        <v>42</v>
      </c>
      <c r="G5" s="47" t="s">
        <v>43</v>
      </c>
      <c r="H5" s="48" t="s">
        <v>44</v>
      </c>
      <c r="I5" s="49" t="s">
        <v>45</v>
      </c>
      <c r="J5" s="47" t="s">
        <v>46</v>
      </c>
      <c r="K5" s="352"/>
      <c r="L5" s="51" t="s">
        <v>47</v>
      </c>
    </row>
    <row r="6" spans="1:14" ht="18" customHeight="1">
      <c r="A6" s="44">
        <v>2012</v>
      </c>
      <c r="B6" s="52">
        <v>5</v>
      </c>
      <c r="C6" s="53">
        <v>2</v>
      </c>
      <c r="D6" s="96">
        <v>13352</v>
      </c>
      <c r="E6" s="52">
        <v>10</v>
      </c>
      <c r="F6" s="53">
        <v>5</v>
      </c>
      <c r="G6" s="84">
        <v>190.74</v>
      </c>
      <c r="H6" s="55">
        <v>70</v>
      </c>
      <c r="I6" s="56">
        <v>44</v>
      </c>
      <c r="J6" s="57">
        <f>I6*100/H6</f>
        <v>62.857142857142854</v>
      </c>
      <c r="K6" s="44"/>
      <c r="L6" s="82">
        <v>751.68</v>
      </c>
    </row>
    <row r="7" spans="1:14" ht="18" customHeight="1">
      <c r="A7" s="59">
        <v>2013</v>
      </c>
      <c r="B7" s="52">
        <v>3</v>
      </c>
      <c r="C7" s="53">
        <v>1</v>
      </c>
      <c r="D7" s="96">
        <v>14446</v>
      </c>
      <c r="E7" s="52">
        <v>12</v>
      </c>
      <c r="F7" s="53">
        <v>4</v>
      </c>
      <c r="G7" s="84">
        <f>D7/H7</f>
        <v>160.51111111111112</v>
      </c>
      <c r="H7" s="61">
        <v>90</v>
      </c>
      <c r="I7" s="3">
        <v>49</v>
      </c>
      <c r="J7" s="62">
        <f>I7*100/H7</f>
        <v>54.444444444444443</v>
      </c>
      <c r="K7" s="59"/>
      <c r="L7" s="82">
        <v>812.45</v>
      </c>
    </row>
    <row r="8" spans="1:14" ht="18" customHeight="1">
      <c r="A8" s="59">
        <v>2014</v>
      </c>
      <c r="B8" s="52">
        <v>4</v>
      </c>
      <c r="C8" s="53">
        <v>2</v>
      </c>
      <c r="D8" s="96">
        <v>13362</v>
      </c>
      <c r="E8" s="52">
        <v>13</v>
      </c>
      <c r="F8" s="53">
        <v>6</v>
      </c>
      <c r="G8" s="84">
        <v>148.47</v>
      </c>
      <c r="H8" s="61">
        <v>90</v>
      </c>
      <c r="I8" s="3">
        <v>43</v>
      </c>
      <c r="J8" s="62">
        <v>47.78</v>
      </c>
      <c r="K8" s="59"/>
      <c r="L8" s="82">
        <v>755.6</v>
      </c>
    </row>
    <row r="9" spans="1:14" ht="18">
      <c r="A9" s="59">
        <v>2015</v>
      </c>
      <c r="B9" s="52">
        <v>5</v>
      </c>
      <c r="C9" s="53">
        <v>2</v>
      </c>
      <c r="D9" s="96">
        <v>12165</v>
      </c>
      <c r="E9" s="200">
        <v>19</v>
      </c>
      <c r="F9" s="53">
        <v>8</v>
      </c>
      <c r="G9" s="84">
        <f>D9/H9</f>
        <v>126.71875</v>
      </c>
      <c r="H9" s="61">
        <v>96</v>
      </c>
      <c r="I9" s="3">
        <v>55</v>
      </c>
      <c r="J9" s="62">
        <f>I9*100/H9</f>
        <v>57.291666666666664</v>
      </c>
      <c r="K9" s="59">
        <v>928</v>
      </c>
      <c r="L9" s="82">
        <v>690.8</v>
      </c>
      <c r="N9" s="190"/>
    </row>
    <row r="10" spans="1:14" ht="17.100000000000001" customHeight="1">
      <c r="A10" s="59">
        <v>2016</v>
      </c>
      <c r="B10" s="52">
        <v>5</v>
      </c>
      <c r="C10" s="53">
        <v>2</v>
      </c>
      <c r="D10" s="96">
        <v>10130</v>
      </c>
      <c r="E10" s="52">
        <v>17</v>
      </c>
      <c r="F10" s="53">
        <v>7</v>
      </c>
      <c r="G10" s="84">
        <f>D10/H10</f>
        <v>107.76595744680851</v>
      </c>
      <c r="H10" s="61">
        <v>94</v>
      </c>
      <c r="I10" s="3">
        <v>38</v>
      </c>
      <c r="J10" s="62">
        <f>I10*100/H10</f>
        <v>40.425531914893618</v>
      </c>
      <c r="K10" s="199">
        <v>719</v>
      </c>
      <c r="L10" s="82">
        <v>578.65</v>
      </c>
    </row>
    <row r="11" spans="1:14" ht="17.100000000000001" customHeight="1">
      <c r="A11" s="59">
        <v>2017</v>
      </c>
      <c r="B11" s="52">
        <v>3</v>
      </c>
      <c r="C11" s="53">
        <v>1</v>
      </c>
      <c r="D11" s="96">
        <v>15641</v>
      </c>
      <c r="E11" s="52">
        <v>12</v>
      </c>
      <c r="F11" s="53">
        <v>5</v>
      </c>
      <c r="G11" s="84">
        <f>D11/H11</f>
        <v>156.41</v>
      </c>
      <c r="H11" s="61">
        <v>100</v>
      </c>
      <c r="I11" s="3">
        <v>49</v>
      </c>
      <c r="J11" s="62">
        <f>I11*100/H11</f>
        <v>49</v>
      </c>
      <c r="K11" s="199">
        <v>1121</v>
      </c>
      <c r="L11" s="82">
        <v>906.58</v>
      </c>
    </row>
    <row r="12" spans="1:14" ht="17.100000000000001" customHeight="1">
      <c r="A12" s="59">
        <v>2018</v>
      </c>
      <c r="B12" s="52">
        <v>3</v>
      </c>
      <c r="C12" s="53">
        <v>1</v>
      </c>
      <c r="D12" s="96">
        <v>16911</v>
      </c>
      <c r="E12" s="52">
        <v>13</v>
      </c>
      <c r="F12" s="53">
        <v>7</v>
      </c>
      <c r="G12" s="84">
        <f>D12/H12</f>
        <v>174.34020618556701</v>
      </c>
      <c r="H12" s="61">
        <v>97</v>
      </c>
      <c r="I12" s="3">
        <v>41</v>
      </c>
      <c r="J12" s="62">
        <f>100*I12/H12</f>
        <v>42.268041237113401</v>
      </c>
      <c r="K12" s="211">
        <v>1170</v>
      </c>
      <c r="L12" s="209">
        <v>955.8</v>
      </c>
    </row>
    <row r="13" spans="1:14" ht="17.100000000000001" customHeight="1">
      <c r="A13" s="59">
        <v>2019</v>
      </c>
      <c r="B13" s="52">
        <v>3</v>
      </c>
      <c r="C13" s="53">
        <v>2</v>
      </c>
      <c r="D13" s="96">
        <v>15803</v>
      </c>
      <c r="E13" s="52">
        <v>12</v>
      </c>
      <c r="F13" s="53">
        <v>6</v>
      </c>
      <c r="G13" s="84">
        <v>185.92</v>
      </c>
      <c r="H13" s="61">
        <v>86</v>
      </c>
      <c r="I13" s="3">
        <v>39</v>
      </c>
      <c r="J13" s="62">
        <f>100*I13/H13</f>
        <v>45.348837209302324</v>
      </c>
      <c r="K13" s="211">
        <v>1044</v>
      </c>
      <c r="L13" s="209">
        <v>855.21</v>
      </c>
    </row>
    <row r="14" spans="1:14" ht="17.100000000000001" customHeight="1">
      <c r="A14" s="59">
        <v>2020</v>
      </c>
      <c r="B14" s="52">
        <v>4</v>
      </c>
      <c r="C14" s="53">
        <v>3</v>
      </c>
      <c r="D14" s="96">
        <v>7601</v>
      </c>
      <c r="E14" s="52">
        <v>10</v>
      </c>
      <c r="F14" s="53">
        <v>6</v>
      </c>
      <c r="G14" s="84">
        <v>107.06</v>
      </c>
      <c r="H14" s="61">
        <v>71</v>
      </c>
      <c r="I14" s="8">
        <v>26</v>
      </c>
      <c r="J14" s="62">
        <f>100*I14/H14</f>
        <v>36.619718309859152</v>
      </c>
      <c r="K14" s="224"/>
      <c r="L14" s="223"/>
    </row>
    <row r="15" spans="1:14" ht="17.100000000000001" customHeight="1">
      <c r="A15" s="59">
        <v>2021</v>
      </c>
      <c r="B15" s="52">
        <v>4</v>
      </c>
      <c r="C15" s="53">
        <v>2</v>
      </c>
      <c r="D15" s="96">
        <v>11405</v>
      </c>
      <c r="E15" s="52">
        <v>11</v>
      </c>
      <c r="F15" s="53">
        <v>6</v>
      </c>
      <c r="G15" s="84">
        <f>D15/H15</f>
        <v>158.40277777777777</v>
      </c>
      <c r="H15" s="61">
        <v>72</v>
      </c>
      <c r="I15" s="8">
        <v>31</v>
      </c>
      <c r="J15" s="62">
        <f>100*I15/H15</f>
        <v>43.055555555555557</v>
      </c>
      <c r="K15" s="224"/>
      <c r="L15" s="223"/>
    </row>
    <row r="16" spans="1:14" ht="17.100000000000001" customHeight="1">
      <c r="A16" s="59">
        <v>2022</v>
      </c>
      <c r="B16" s="52"/>
      <c r="C16" s="53"/>
      <c r="D16" s="96">
        <f>Summary!D43</f>
        <v>10962</v>
      </c>
      <c r="E16" s="52"/>
      <c r="F16" s="53"/>
      <c r="G16" s="84"/>
      <c r="H16" s="61">
        <v>68</v>
      </c>
      <c r="I16" s="8">
        <f>Summary!D56</f>
        <v>34</v>
      </c>
      <c r="J16" s="62">
        <f>100*I16/H16</f>
        <v>50</v>
      </c>
      <c r="K16" s="224">
        <f>Summary!G43</f>
        <v>780</v>
      </c>
      <c r="L16" s="223">
        <f>Summary!E43</f>
        <v>603.24900000000002</v>
      </c>
    </row>
    <row r="17" spans="1:18" ht="17.100000000000001" customHeight="1">
      <c r="A17" s="59"/>
      <c r="B17" s="52"/>
      <c r="C17" s="53"/>
      <c r="D17" s="96"/>
      <c r="E17" s="52"/>
      <c r="F17" s="53"/>
      <c r="G17" s="84"/>
      <c r="H17" s="61"/>
      <c r="I17" s="8"/>
      <c r="J17" s="62"/>
      <c r="K17" s="224"/>
      <c r="L17" s="223"/>
    </row>
    <row r="18" spans="1:18" ht="17.100000000000001" customHeight="1">
      <c r="A18" s="59"/>
      <c r="B18" s="52"/>
      <c r="C18" s="53"/>
      <c r="D18" s="96"/>
      <c r="E18" s="52"/>
      <c r="F18" s="53"/>
      <c r="G18" s="84"/>
      <c r="H18" s="61"/>
      <c r="I18" s="8"/>
      <c r="J18" s="62"/>
      <c r="K18" s="224"/>
      <c r="L18" s="223"/>
    </row>
    <row r="19" spans="1:18" ht="17.100000000000001" customHeight="1" thickBot="1">
      <c r="A19" s="274" t="s">
        <v>4</v>
      </c>
      <c r="B19" s="67"/>
      <c r="C19" s="68"/>
      <c r="D19" s="275" t="s">
        <v>4</v>
      </c>
      <c r="E19" s="67"/>
      <c r="F19" s="68"/>
      <c r="G19" s="97"/>
      <c r="H19" s="276" t="s">
        <v>4</v>
      </c>
      <c r="I19" s="277" t="s">
        <v>4</v>
      </c>
      <c r="J19" s="278" t="s">
        <v>4</v>
      </c>
      <c r="K19" s="261" t="s">
        <v>4</v>
      </c>
      <c r="L19" s="260" t="s">
        <v>4</v>
      </c>
      <c r="M19" s="11"/>
    </row>
    <row r="20" spans="1:18">
      <c r="A20" s="259"/>
      <c r="H20" s="3"/>
    </row>
    <row r="22" spans="1:18">
      <c r="A22" s="350" t="s">
        <v>48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</row>
    <row r="23" spans="1:18" ht="13.5" thickBot="1">
      <c r="F23" s="3" t="s">
        <v>67</v>
      </c>
    </row>
    <row r="24" spans="1:18" ht="13.5" thickBot="1">
      <c r="A24" s="344" t="s">
        <v>37</v>
      </c>
      <c r="B24" s="346" t="s">
        <v>38</v>
      </c>
      <c r="C24" s="347"/>
      <c r="D24" s="348"/>
      <c r="E24" s="346" t="s">
        <v>39</v>
      </c>
      <c r="F24" s="347"/>
      <c r="G24" s="348"/>
      <c r="H24" s="349" t="s">
        <v>40</v>
      </c>
      <c r="I24" s="347"/>
      <c r="J24" s="347"/>
      <c r="K24" s="348"/>
      <c r="L24" s="44" t="s">
        <v>17</v>
      </c>
    </row>
    <row r="25" spans="1:18" ht="39" thickBot="1">
      <c r="A25" s="345"/>
      <c r="B25" s="45" t="s">
        <v>41</v>
      </c>
      <c r="C25" s="46" t="s">
        <v>42</v>
      </c>
      <c r="D25" s="47" t="s">
        <v>29</v>
      </c>
      <c r="E25" s="45" t="s">
        <v>41</v>
      </c>
      <c r="F25" s="46" t="s">
        <v>42</v>
      </c>
      <c r="G25" s="47" t="s">
        <v>43</v>
      </c>
      <c r="H25" s="48" t="s">
        <v>44</v>
      </c>
      <c r="I25" s="49" t="s">
        <v>45</v>
      </c>
      <c r="J25" s="49" t="s">
        <v>46</v>
      </c>
      <c r="K25" s="50" t="s">
        <v>42</v>
      </c>
      <c r="L25" s="51" t="s">
        <v>47</v>
      </c>
    </row>
    <row r="26" spans="1:18" ht="20.25">
      <c r="A26" s="44">
        <v>2003</v>
      </c>
      <c r="B26" s="52">
        <v>71</v>
      </c>
      <c r="C26" s="60" t="s">
        <v>49</v>
      </c>
      <c r="D26" s="54">
        <v>175</v>
      </c>
      <c r="E26" s="52">
        <v>84</v>
      </c>
      <c r="F26" s="60" t="s">
        <v>49</v>
      </c>
      <c r="G26" s="54">
        <v>1.68</v>
      </c>
      <c r="H26" s="55">
        <v>104</v>
      </c>
      <c r="I26" s="56">
        <v>11</v>
      </c>
      <c r="J26" s="57">
        <v>10.58</v>
      </c>
      <c r="K26" s="58" t="s">
        <v>49</v>
      </c>
      <c r="L26" s="64"/>
    </row>
    <row r="27" spans="1:18" ht="20.25">
      <c r="A27" s="59">
        <v>2004</v>
      </c>
      <c r="B27" s="52">
        <v>55</v>
      </c>
      <c r="C27" s="60" t="s">
        <v>49</v>
      </c>
      <c r="D27" s="54">
        <v>440</v>
      </c>
      <c r="E27" s="52">
        <v>76</v>
      </c>
      <c r="F27" s="60" t="s">
        <v>49</v>
      </c>
      <c r="G27" s="54">
        <v>4.9400000000000004</v>
      </c>
      <c r="H27" s="61">
        <v>89</v>
      </c>
      <c r="I27" s="3">
        <v>13</v>
      </c>
      <c r="J27" s="62">
        <v>14.61</v>
      </c>
      <c r="K27" s="63" t="s">
        <v>49</v>
      </c>
      <c r="L27" s="64"/>
      <c r="R27">
        <v>16</v>
      </c>
    </row>
    <row r="28" spans="1:18" ht="20.25">
      <c r="A28" s="59">
        <v>2005</v>
      </c>
      <c r="B28" s="52">
        <v>27</v>
      </c>
      <c r="C28" s="60" t="s">
        <v>49</v>
      </c>
      <c r="D28" s="54">
        <v>1928</v>
      </c>
      <c r="E28" s="52">
        <v>37</v>
      </c>
      <c r="F28" s="60" t="s">
        <v>49</v>
      </c>
      <c r="G28" s="54">
        <v>26.05</v>
      </c>
      <c r="H28" s="61">
        <v>74</v>
      </c>
      <c r="I28" s="3">
        <v>15</v>
      </c>
      <c r="J28" s="62">
        <v>20.27</v>
      </c>
      <c r="K28" s="63" t="s">
        <v>49</v>
      </c>
      <c r="L28" s="64"/>
    </row>
    <row r="29" spans="1:18" ht="20.25">
      <c r="A29" s="59">
        <v>2006</v>
      </c>
      <c r="B29" s="52">
        <v>19</v>
      </c>
      <c r="C29" s="60" t="s">
        <v>49</v>
      </c>
      <c r="D29" s="54">
        <v>2521</v>
      </c>
      <c r="E29" s="52">
        <v>25</v>
      </c>
      <c r="F29" s="60" t="s">
        <v>49</v>
      </c>
      <c r="G29" s="54">
        <v>37.630000000000003</v>
      </c>
      <c r="H29" s="61">
        <v>67</v>
      </c>
      <c r="I29" s="3">
        <v>14</v>
      </c>
      <c r="J29" s="62">
        <v>20.9</v>
      </c>
      <c r="K29" s="63" t="s">
        <v>49</v>
      </c>
      <c r="L29" s="64"/>
    </row>
    <row r="30" spans="1:18" ht="20.25">
      <c r="A30" s="69" t="s">
        <v>50</v>
      </c>
      <c r="B30" s="70">
        <v>19</v>
      </c>
      <c r="C30" s="71">
        <v>5</v>
      </c>
      <c r="D30" s="72">
        <v>2281</v>
      </c>
      <c r="E30" s="70">
        <v>17</v>
      </c>
      <c r="F30" s="71">
        <v>5</v>
      </c>
      <c r="G30" s="72">
        <v>44.73</v>
      </c>
      <c r="H30" s="70">
        <v>51</v>
      </c>
      <c r="I30" s="71">
        <v>11</v>
      </c>
      <c r="J30" s="73">
        <f>I30*100/H30</f>
        <v>21.568627450980394</v>
      </c>
      <c r="K30" s="74">
        <v>11</v>
      </c>
      <c r="L30" s="66" t="s">
        <v>4</v>
      </c>
    </row>
    <row r="31" spans="1:18" ht="20.25">
      <c r="A31" s="59">
        <v>2007</v>
      </c>
      <c r="B31" s="52">
        <v>19</v>
      </c>
      <c r="C31" s="53">
        <v>5</v>
      </c>
      <c r="D31" s="54">
        <v>2236</v>
      </c>
      <c r="E31" s="52">
        <v>18</v>
      </c>
      <c r="F31" s="53">
        <v>5</v>
      </c>
      <c r="G31" s="54">
        <v>43.84</v>
      </c>
      <c r="H31" s="61">
        <v>51</v>
      </c>
      <c r="I31" s="3">
        <v>11</v>
      </c>
      <c r="J31" s="62">
        <v>21.57</v>
      </c>
      <c r="K31" s="65">
        <v>11</v>
      </c>
      <c r="L31" s="66"/>
    </row>
    <row r="32" spans="1:18" ht="20.25" customHeight="1">
      <c r="A32" s="59">
        <v>2008</v>
      </c>
      <c r="B32" s="52">
        <v>17</v>
      </c>
      <c r="C32" s="53">
        <v>4</v>
      </c>
      <c r="D32" s="75">
        <v>2176</v>
      </c>
      <c r="E32" s="76" t="s">
        <v>51</v>
      </c>
      <c r="F32" s="77" t="s">
        <v>52</v>
      </c>
      <c r="G32" s="78">
        <v>42.67</v>
      </c>
      <c r="H32" s="79">
        <v>51</v>
      </c>
      <c r="I32" s="80">
        <v>16</v>
      </c>
      <c r="J32" s="81">
        <v>31.37</v>
      </c>
      <c r="K32" s="65" t="s">
        <v>53</v>
      </c>
      <c r="L32" s="82">
        <v>351.8</v>
      </c>
    </row>
    <row r="33" spans="1:12" ht="20.25" customHeight="1">
      <c r="A33" s="59">
        <v>2009</v>
      </c>
      <c r="B33" s="83">
        <v>7</v>
      </c>
      <c r="C33" s="53">
        <v>2</v>
      </c>
      <c r="D33" s="75">
        <v>4282</v>
      </c>
      <c r="E33" s="83">
        <v>9</v>
      </c>
      <c r="F33" s="53">
        <v>4</v>
      </c>
      <c r="G33" s="84">
        <v>66.91</v>
      </c>
      <c r="H33" s="61">
        <v>64</v>
      </c>
      <c r="I33" s="3">
        <v>28</v>
      </c>
      <c r="J33" s="81">
        <v>43.75</v>
      </c>
      <c r="K33" s="53">
        <v>4</v>
      </c>
      <c r="L33" s="85">
        <v>671.2</v>
      </c>
    </row>
    <row r="34" spans="1:12" ht="20.25" customHeight="1">
      <c r="A34" s="59">
        <v>2010</v>
      </c>
      <c r="B34" s="52">
        <v>7</v>
      </c>
      <c r="C34" s="53">
        <v>2</v>
      </c>
      <c r="D34" s="75">
        <v>4516</v>
      </c>
      <c r="E34" s="52">
        <v>8</v>
      </c>
      <c r="F34" s="53">
        <v>4</v>
      </c>
      <c r="G34" s="84">
        <v>76.540000000000006</v>
      </c>
      <c r="H34" s="61">
        <v>59</v>
      </c>
      <c r="I34" s="3">
        <v>30</v>
      </c>
      <c r="J34" s="81">
        <v>50.85</v>
      </c>
      <c r="K34" s="65" t="s">
        <v>54</v>
      </c>
      <c r="L34" s="85">
        <v>680.95</v>
      </c>
    </row>
    <row r="35" spans="1:12" ht="20.25" customHeight="1" thickBot="1">
      <c r="A35" s="86">
        <v>2011</v>
      </c>
      <c r="B35" s="87">
        <v>2</v>
      </c>
      <c r="C35" s="88">
        <v>1</v>
      </c>
      <c r="D35" s="89">
        <v>5567</v>
      </c>
      <c r="E35" s="87">
        <v>8</v>
      </c>
      <c r="F35" s="88">
        <v>4</v>
      </c>
      <c r="G35" s="89">
        <v>78.41</v>
      </c>
      <c r="H35" s="90">
        <v>71</v>
      </c>
      <c r="I35" s="91">
        <v>35</v>
      </c>
      <c r="J35" s="92">
        <v>49.3</v>
      </c>
      <c r="K35" s="93" t="s">
        <v>55</v>
      </c>
      <c r="L35" s="94">
        <v>824.09</v>
      </c>
    </row>
    <row r="36" spans="1:12" ht="20.25">
      <c r="A36" s="95" t="s">
        <v>56</v>
      </c>
      <c r="B36" t="s">
        <v>64</v>
      </c>
    </row>
  </sheetData>
  <mergeCells count="11">
    <mergeCell ref="A24:A25"/>
    <mergeCell ref="B24:D24"/>
    <mergeCell ref="E24:G24"/>
    <mergeCell ref="H24:K24"/>
    <mergeCell ref="A2:K2"/>
    <mergeCell ref="A4:A5"/>
    <mergeCell ref="B4:D4"/>
    <mergeCell ref="E4:G4"/>
    <mergeCell ref="A22:K22"/>
    <mergeCell ref="H4:J4"/>
    <mergeCell ref="K4:K5"/>
  </mergeCells>
  <pageMargins left="0.7" right="0.7" top="0.75" bottom="0.75" header="0.3" footer="0.3"/>
  <pageSetup paperSize="9" orientation="portrait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Y32"/>
  <sheetViews>
    <sheetView showZeros="0" workbookViewId="0">
      <selection activeCell="E15" sqref="E15"/>
    </sheetView>
  </sheetViews>
  <sheetFormatPr defaultColWidth="8.85546875" defaultRowHeight="12.75"/>
  <cols>
    <col min="1" max="2" width="9.14062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</cols>
  <sheetData>
    <row r="1" spans="1:21" ht="32.1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5.5">
      <c r="A2" s="378"/>
      <c r="B2" s="378"/>
      <c r="C2" s="378"/>
      <c r="D2" s="378"/>
      <c r="E2" s="379"/>
      <c r="G2" s="100"/>
      <c r="H2" s="383" t="s">
        <v>180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5.5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1.75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3.1" customHeight="1">
      <c r="A5" s="380"/>
      <c r="B5" s="380"/>
      <c r="C5" s="380"/>
      <c r="D5" s="380"/>
      <c r="E5" s="381"/>
    </row>
    <row r="6" spans="1:2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255" t="s">
        <v>183</v>
      </c>
      <c r="C10" s="256">
        <v>55418</v>
      </c>
      <c r="D10" s="257" t="s">
        <v>178</v>
      </c>
      <c r="E10" s="258">
        <v>3</v>
      </c>
      <c r="F10" s="126"/>
      <c r="G10" s="151"/>
      <c r="H10" s="125"/>
      <c r="I10" s="106"/>
      <c r="J10" s="126"/>
      <c r="K10" s="151"/>
      <c r="L10" s="125"/>
      <c r="M10" s="106"/>
      <c r="N10" s="126"/>
      <c r="O10" s="151"/>
      <c r="P10" s="125"/>
      <c r="Q10" s="106"/>
      <c r="R10" s="126"/>
      <c r="S10" s="151"/>
      <c r="T10" s="125"/>
      <c r="U10" s="106"/>
    </row>
    <row r="11" spans="1:21" ht="21.75" customHeight="1">
      <c r="A11" s="103" t="s">
        <v>27</v>
      </c>
      <c r="B11" s="255" t="s">
        <v>268</v>
      </c>
      <c r="C11" s="256">
        <v>50658</v>
      </c>
      <c r="D11" s="257" t="s">
        <v>251</v>
      </c>
      <c r="E11" s="258">
        <v>5</v>
      </c>
      <c r="F11" s="126"/>
      <c r="G11" s="151"/>
      <c r="H11" s="125"/>
      <c r="I11" s="106"/>
      <c r="J11" s="126"/>
      <c r="K11" s="151"/>
      <c r="L11" s="125"/>
      <c r="M11" s="106"/>
      <c r="N11" s="126"/>
      <c r="O11" s="151"/>
      <c r="P11" s="125"/>
      <c r="Q11" s="106"/>
      <c r="R11" s="126"/>
      <c r="S11" s="151"/>
      <c r="T11" s="125"/>
      <c r="U11" s="106"/>
    </row>
    <row r="12" spans="1:21" ht="21.75" customHeight="1">
      <c r="A12" s="103" t="s">
        <v>27</v>
      </c>
      <c r="B12" s="126"/>
      <c r="C12" s="151"/>
      <c r="D12" s="125"/>
      <c r="E12" s="106"/>
      <c r="F12" s="126"/>
      <c r="G12" s="151"/>
      <c r="H12" s="125"/>
      <c r="I12" s="106"/>
      <c r="J12" s="126"/>
      <c r="K12" s="151"/>
      <c r="L12" s="125"/>
      <c r="M12" s="106"/>
      <c r="N12" s="126"/>
      <c r="O12" s="151"/>
      <c r="P12" s="125"/>
      <c r="Q12" s="106"/>
      <c r="R12" s="126"/>
      <c r="S12" s="151"/>
      <c r="T12" s="125"/>
      <c r="U12" s="106"/>
    </row>
    <row r="13" spans="1:21" ht="21.75" customHeight="1">
      <c r="A13" s="103" t="s">
        <v>27</v>
      </c>
      <c r="B13" s="126"/>
      <c r="C13" s="151"/>
      <c r="D13" s="125"/>
      <c r="E13" s="106"/>
      <c r="F13" s="126"/>
      <c r="G13" s="151"/>
      <c r="H13" s="125"/>
      <c r="I13" s="106"/>
      <c r="J13" s="126"/>
      <c r="K13" s="151"/>
      <c r="L13" s="125"/>
      <c r="M13" s="106"/>
      <c r="N13" s="126"/>
      <c r="O13" s="151"/>
      <c r="P13" s="125"/>
      <c r="Q13" s="106"/>
      <c r="R13" s="126"/>
      <c r="S13" s="151"/>
      <c r="T13" s="125"/>
      <c r="U13" s="106"/>
    </row>
    <row r="14" spans="1:21" ht="21.75" customHeight="1">
      <c r="A14" s="103" t="s">
        <v>27</v>
      </c>
      <c r="B14" s="126"/>
      <c r="C14" s="151"/>
      <c r="D14" s="125"/>
      <c r="E14" s="106"/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26"/>
      <c r="S14" s="151"/>
      <c r="T14" s="125"/>
      <c r="U14" s="106"/>
    </row>
    <row r="15" spans="1:21" ht="21.75" customHeight="1">
      <c r="A15" s="107" t="s">
        <v>77</v>
      </c>
      <c r="B15" s="230"/>
      <c r="C15" s="109">
        <f>400*(COUNTA(C10:C14))</f>
        <v>800</v>
      </c>
      <c r="D15" s="232">
        <f>COUNTA(D10:D14)</f>
        <v>2</v>
      </c>
      <c r="E15" s="106">
        <f>SUM(E10:E14)</f>
        <v>8</v>
      </c>
      <c r="F15" s="231"/>
      <c r="G15" s="109">
        <f>400*(COUNTA(G10:G14))</f>
        <v>0</v>
      </c>
      <c r="H15" s="232">
        <f>COUNTA(H10:H14)</f>
        <v>0</v>
      </c>
      <c r="I15" s="268"/>
      <c r="J15" s="231"/>
      <c r="K15" s="109">
        <f>400*(COUNTA(K10:K14))</f>
        <v>0</v>
      </c>
      <c r="L15" s="232">
        <f>COUNTA(L10:L14)</f>
        <v>0</v>
      </c>
      <c r="M15" s="268">
        <f>SUM(M10:M14)</f>
        <v>0</v>
      </c>
      <c r="N15" s="231"/>
      <c r="O15" s="109">
        <f>400*(COUNTA(O10:O14))</f>
        <v>0</v>
      </c>
      <c r="P15" s="232">
        <f>COUNTA(P10:P14)</f>
        <v>0</v>
      </c>
      <c r="Q15" s="268">
        <f>SUM(Q10:Q14)</f>
        <v>0</v>
      </c>
      <c r="R15" s="231"/>
      <c r="S15" s="109">
        <f>400*(COUNTA(S10:S14))</f>
        <v>0</v>
      </c>
      <c r="T15" s="232">
        <f>COUNTA(T10:T14)</f>
        <v>0</v>
      </c>
      <c r="U15" s="265">
        <f>SUM(U10:U14)</f>
        <v>0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5" ht="21.75" customHeight="1">
      <c r="A17" s="113" t="s">
        <v>28</v>
      </c>
      <c r="B17" s="104"/>
      <c r="C17" s="151"/>
      <c r="D17" s="105"/>
      <c r="E17" s="106"/>
      <c r="F17" s="104"/>
      <c r="G17" s="151"/>
      <c r="H17" s="105"/>
      <c r="I17" s="106"/>
      <c r="J17" s="104"/>
      <c r="K17" s="151"/>
      <c r="L17" s="105"/>
      <c r="M17" s="106"/>
      <c r="N17" s="104"/>
      <c r="O17" s="151"/>
      <c r="P17" s="114"/>
      <c r="Q17" s="106"/>
      <c r="R17" s="104"/>
      <c r="S17" s="151"/>
      <c r="T17" s="114"/>
      <c r="U17" s="106"/>
    </row>
    <row r="18" spans="1:25" ht="21.75" customHeight="1">
      <c r="A18" s="113" t="s">
        <v>28</v>
      </c>
      <c r="B18" s="104"/>
      <c r="C18" s="151"/>
      <c r="D18" s="105"/>
      <c r="E18" s="106"/>
      <c r="F18" s="104"/>
      <c r="G18" s="151"/>
      <c r="H18" s="105"/>
      <c r="I18" s="106"/>
      <c r="J18" s="104"/>
      <c r="K18" s="151"/>
      <c r="L18" s="105"/>
      <c r="M18" s="106"/>
      <c r="N18" s="104"/>
      <c r="O18" s="151"/>
      <c r="P18" s="105"/>
      <c r="Q18" s="106"/>
      <c r="R18" s="104"/>
      <c r="S18" s="151"/>
      <c r="T18" s="105"/>
      <c r="U18" s="106"/>
      <c r="Y18" s="6">
        <f>R25</f>
        <v>8</v>
      </c>
    </row>
    <row r="19" spans="1:25" ht="21.75" customHeight="1">
      <c r="A19" s="113" t="s">
        <v>28</v>
      </c>
      <c r="B19" s="104"/>
      <c r="C19" s="151"/>
      <c r="D19" s="105"/>
      <c r="E19" s="106"/>
      <c r="F19" s="104"/>
      <c r="G19" s="151"/>
      <c r="H19" s="105"/>
      <c r="I19" s="106"/>
      <c r="J19" s="104"/>
      <c r="K19" s="151"/>
      <c r="L19" s="105"/>
      <c r="M19" s="106"/>
      <c r="N19" s="104"/>
      <c r="O19" s="151"/>
      <c r="P19" s="105"/>
      <c r="Q19" s="106"/>
      <c r="R19" s="104"/>
      <c r="S19" s="151"/>
      <c r="T19" s="105"/>
      <c r="U19" s="106"/>
    </row>
    <row r="20" spans="1:25" ht="21.75" customHeight="1">
      <c r="A20" s="113" t="s">
        <v>28</v>
      </c>
      <c r="B20" s="104"/>
      <c r="C20" s="151"/>
      <c r="D20" s="105"/>
      <c r="E20" s="106"/>
      <c r="F20" s="104"/>
      <c r="G20" s="151"/>
      <c r="H20" s="105"/>
      <c r="I20" s="106"/>
      <c r="J20" s="104"/>
      <c r="K20" s="151"/>
      <c r="L20" s="105"/>
      <c r="M20" s="106"/>
      <c r="N20" s="104"/>
      <c r="O20" s="151"/>
      <c r="P20" s="105"/>
      <c r="Q20" s="106"/>
      <c r="R20" s="104"/>
      <c r="S20" s="151"/>
      <c r="T20" s="105"/>
      <c r="U20" s="106"/>
    </row>
    <row r="21" spans="1:25" ht="21.75" customHeight="1">
      <c r="A21" s="113" t="s">
        <v>28</v>
      </c>
      <c r="B21" s="104"/>
      <c r="C21" s="151"/>
      <c r="D21" s="105"/>
      <c r="E21" s="106"/>
      <c r="F21" s="104"/>
      <c r="G21" s="151"/>
      <c r="H21" s="105"/>
      <c r="I21" s="106"/>
      <c r="J21" s="104"/>
      <c r="K21" s="151"/>
      <c r="L21" s="105"/>
      <c r="M21" s="106"/>
      <c r="N21" s="104"/>
      <c r="O21" s="151"/>
      <c r="P21" s="105"/>
      <c r="Q21" s="106"/>
      <c r="R21" s="104"/>
      <c r="S21" s="151"/>
      <c r="T21" s="105"/>
      <c r="U21" s="106"/>
    </row>
    <row r="22" spans="1:25" ht="21.75" customHeight="1">
      <c r="A22" s="107" t="s">
        <v>77</v>
      </c>
      <c r="B22" s="115"/>
      <c r="C22" s="109">
        <f>800*(COUNTA(C17:C21))</f>
        <v>0</v>
      </c>
      <c r="D22" s="197">
        <f>COUNTA(D17:D21)</f>
        <v>0</v>
      </c>
      <c r="E22" s="271">
        <f>SUM(E17:E21)</f>
        <v>0</v>
      </c>
      <c r="F22" s="115"/>
      <c r="G22" s="109">
        <f>800*(COUNTA(G17:G21))</f>
        <v>0</v>
      </c>
      <c r="H22" s="197">
        <f>COUNTA(H17:H21)</f>
        <v>0</v>
      </c>
      <c r="I22" s="271">
        <f>SUM(I17:I21)</f>
        <v>0</v>
      </c>
      <c r="J22" s="115"/>
      <c r="K22" s="109">
        <f>800*(COUNTA(K17:K21))</f>
        <v>0</v>
      </c>
      <c r="L22" s="197">
        <f>COUNTA(L17:L21)</f>
        <v>0</v>
      </c>
      <c r="M22" s="112">
        <f>SUM(M17:M21)</f>
        <v>0</v>
      </c>
      <c r="N22" s="115"/>
      <c r="O22" s="109">
        <f>800*(COUNTA(O17:O21))</f>
        <v>0</v>
      </c>
      <c r="P22" s="197">
        <f>COUNTA(P17:P21)</f>
        <v>0</v>
      </c>
      <c r="Q22" s="271">
        <f>SUM(Q17:Q21)</f>
        <v>0</v>
      </c>
      <c r="R22" s="115"/>
      <c r="S22" s="109">
        <f>800*(COUNTA(S17:S21))</f>
        <v>0</v>
      </c>
      <c r="T22" s="197">
        <f>COUNTA(T17:T21)</f>
        <v>0</v>
      </c>
      <c r="U22" s="271">
        <f>SUM(U17:U21)</f>
        <v>0</v>
      </c>
    </row>
    <row r="23" spans="1:25">
      <c r="A23" s="116"/>
    </row>
    <row r="24" spans="1:25">
      <c r="R24" s="367" t="s">
        <v>4</v>
      </c>
      <c r="S24" s="367"/>
      <c r="T24" s="358"/>
    </row>
    <row r="25" spans="1:25" ht="21.75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8</v>
      </c>
      <c r="S25" s="120"/>
      <c r="T25" s="119" t="s">
        <v>4</v>
      </c>
    </row>
    <row r="26" spans="1:25" ht="21.75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0.8</v>
      </c>
      <c r="S26" s="124"/>
      <c r="T26" s="123" t="s">
        <v>4</v>
      </c>
    </row>
    <row r="27" spans="1:25" ht="21.75" customHeight="1">
      <c r="A27" s="103" t="s">
        <v>32</v>
      </c>
      <c r="B27" s="104"/>
      <c r="C27" s="151"/>
      <c r="D27" s="155"/>
      <c r="E27" s="106"/>
      <c r="F27" s="104"/>
      <c r="G27" s="151"/>
      <c r="H27" s="213"/>
      <c r="I27" s="106"/>
      <c r="J27" s="104"/>
      <c r="K27" s="151"/>
      <c r="L27" s="104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5" ht="21.75" customHeight="1">
      <c r="A28" s="103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5"/>
      <c r="T28" s="132"/>
    </row>
    <row r="29" spans="1:25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2</v>
      </c>
      <c r="S29" s="357" t="s">
        <v>4</v>
      </c>
      <c r="T29" s="357"/>
      <c r="U29" s="357"/>
    </row>
    <row r="30" spans="1:25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/>
      <c r="T30" s="356"/>
      <c r="U30" s="358"/>
    </row>
    <row r="31" spans="1:25" ht="21.75" customHeight="1">
      <c r="A31" s="107" t="s">
        <v>77</v>
      </c>
      <c r="B31" s="126"/>
      <c r="C31" s="109">
        <f>SUM(C30+C29+C28+(IF(COUNTBLANK(C27),0,1500)))</f>
        <v>0</v>
      </c>
      <c r="D31" s="234">
        <f>COUNTA(D27:D30)</f>
        <v>0</v>
      </c>
      <c r="E31" s="265">
        <f>SUM(E27:E30)</f>
        <v>0</v>
      </c>
      <c r="F31" s="106"/>
      <c r="G31" s="109">
        <f>SUM(G30+G29+G28+(IF(COUNTBLANK(G27),0,1500)))</f>
        <v>0</v>
      </c>
      <c r="H31" s="197">
        <f>COUNTA(H27:H30)</f>
        <v>0</v>
      </c>
      <c r="I31" s="264">
        <f>SUM(I27:I30)</f>
        <v>0</v>
      </c>
      <c r="J31" s="125"/>
      <c r="K31" s="109">
        <f>SUM(K30+K29+K28+(IF(COUNTBLANK(K27),0,1500)))</f>
        <v>0</v>
      </c>
      <c r="L31" s="234">
        <f>COUNTA(L27:L30)</f>
        <v>0</v>
      </c>
      <c r="M31" s="265">
        <f>SUM(M27:M30)</f>
        <v>0</v>
      </c>
      <c r="N31" s="134"/>
      <c r="S31" s="357" t="s">
        <v>35</v>
      </c>
      <c r="T31" s="356"/>
      <c r="U31" s="358"/>
    </row>
    <row r="32" spans="1:25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U32"/>
  <sheetViews>
    <sheetView showZeros="0" topLeftCell="A7" workbookViewId="0">
      <selection activeCell="AB26" sqref="AB26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112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300" t="s">
        <v>269</v>
      </c>
      <c r="C10" s="301">
        <v>62606</v>
      </c>
      <c r="D10" s="241" t="s">
        <v>163</v>
      </c>
      <c r="E10" s="299">
        <v>5</v>
      </c>
      <c r="F10" s="300" t="s">
        <v>269</v>
      </c>
      <c r="G10" s="301">
        <v>82278</v>
      </c>
      <c r="H10" s="241" t="s">
        <v>163</v>
      </c>
      <c r="I10" s="299">
        <v>3</v>
      </c>
      <c r="J10" s="300" t="s">
        <v>269</v>
      </c>
      <c r="K10" s="301">
        <v>75279</v>
      </c>
      <c r="L10" s="241" t="s">
        <v>163</v>
      </c>
      <c r="M10" s="299">
        <v>5</v>
      </c>
      <c r="N10" s="300"/>
      <c r="O10" s="301"/>
      <c r="P10" s="241"/>
      <c r="Q10" s="299"/>
      <c r="R10" s="300" t="s">
        <v>270</v>
      </c>
      <c r="S10" s="301">
        <v>75365</v>
      </c>
      <c r="T10" s="241" t="s">
        <v>163</v>
      </c>
      <c r="U10" s="299">
        <v>5</v>
      </c>
    </row>
    <row r="11" spans="1:21" ht="21.75" customHeight="1">
      <c r="A11" s="103" t="s">
        <v>27</v>
      </c>
      <c r="B11" s="300"/>
      <c r="C11" s="301"/>
      <c r="D11" s="241"/>
      <c r="E11" s="299"/>
      <c r="F11" s="300"/>
      <c r="G11" s="301"/>
      <c r="H11" s="241"/>
      <c r="I11" s="299"/>
      <c r="J11" s="311" t="s">
        <v>319</v>
      </c>
      <c r="K11" s="312">
        <v>72875</v>
      </c>
      <c r="L11" s="313" t="s">
        <v>163</v>
      </c>
      <c r="M11" s="314">
        <v>5</v>
      </c>
      <c r="N11" s="300"/>
      <c r="O11" s="301"/>
      <c r="P11" s="241"/>
      <c r="Q11" s="299"/>
      <c r="R11" s="300"/>
      <c r="S11" s="301"/>
      <c r="T11" s="241"/>
      <c r="U11" s="299"/>
    </row>
    <row r="12" spans="1:21" ht="21.75" customHeight="1">
      <c r="A12" s="103" t="s">
        <v>27</v>
      </c>
      <c r="B12" s="300"/>
      <c r="C12" s="301"/>
      <c r="D12" s="241"/>
      <c r="E12" s="299"/>
      <c r="F12" s="300"/>
      <c r="G12" s="301"/>
      <c r="H12" s="241"/>
      <c r="I12" s="299"/>
      <c r="J12" s="300"/>
      <c r="K12" s="301"/>
      <c r="L12" s="241"/>
      <c r="M12" s="299"/>
      <c r="N12" s="300"/>
      <c r="O12" s="301"/>
      <c r="P12" s="241"/>
      <c r="Q12" s="299"/>
      <c r="R12" s="300"/>
      <c r="S12" s="301"/>
      <c r="T12" s="241"/>
      <c r="U12" s="299"/>
    </row>
    <row r="13" spans="1:21" ht="21.75" customHeight="1">
      <c r="A13" s="103" t="s">
        <v>27</v>
      </c>
      <c r="B13" s="300"/>
      <c r="C13" s="301"/>
      <c r="D13" s="241"/>
      <c r="E13" s="299"/>
      <c r="F13" s="300"/>
      <c r="G13" s="301"/>
      <c r="H13" s="241"/>
      <c r="I13" s="299"/>
      <c r="J13" s="300"/>
      <c r="K13" s="301"/>
      <c r="L13" s="241"/>
      <c r="M13" s="299"/>
      <c r="N13" s="300"/>
      <c r="O13" s="301"/>
      <c r="P13" s="241"/>
      <c r="Q13" s="299"/>
      <c r="R13" s="300"/>
      <c r="S13" s="301"/>
      <c r="T13" s="241"/>
      <c r="U13" s="299"/>
    </row>
    <row r="14" spans="1:21" ht="21.75" customHeight="1">
      <c r="A14" s="103" t="s">
        <v>27</v>
      </c>
      <c r="B14" s="300"/>
      <c r="C14" s="301"/>
      <c r="D14" s="241"/>
      <c r="E14" s="299"/>
      <c r="F14" s="300"/>
      <c r="G14" s="301"/>
      <c r="H14" s="241"/>
      <c r="I14" s="299"/>
      <c r="J14" s="300"/>
      <c r="K14" s="301"/>
      <c r="L14" s="241"/>
      <c r="M14" s="299"/>
      <c r="N14" s="300"/>
      <c r="O14" s="301"/>
      <c r="P14" s="241"/>
      <c r="Q14" s="299"/>
      <c r="R14" s="300"/>
      <c r="S14" s="301"/>
      <c r="T14" s="241"/>
      <c r="U14" s="299"/>
    </row>
    <row r="15" spans="1:21" ht="21.75" customHeight="1">
      <c r="A15" s="107" t="s">
        <v>77</v>
      </c>
      <c r="B15" s="302"/>
      <c r="C15" s="303">
        <f>400*(COUNTA(C10:C14))</f>
        <v>400</v>
      </c>
      <c r="D15" s="304">
        <f>COUNTA(D10:D14)</f>
        <v>1</v>
      </c>
      <c r="E15" s="106">
        <f>SUM(E10:E14)</f>
        <v>5</v>
      </c>
      <c r="F15" s="305"/>
      <c r="G15" s="303">
        <f>400*(COUNTA(G10:G14))</f>
        <v>400</v>
      </c>
      <c r="H15" s="304">
        <f>COUNTA(H10:H14)</f>
        <v>1</v>
      </c>
      <c r="I15" s="106">
        <f>SUM(I10:I14)</f>
        <v>3</v>
      </c>
      <c r="J15" s="305"/>
      <c r="K15" s="303">
        <f>400*(COUNTA(K10:K14))</f>
        <v>800</v>
      </c>
      <c r="L15" s="304">
        <f>COUNTA(L10:L14)</f>
        <v>2</v>
      </c>
      <c r="M15" s="106">
        <f>SUM(M10:M14)</f>
        <v>10</v>
      </c>
      <c r="N15" s="305"/>
      <c r="O15" s="303">
        <f>400*(COUNTA(O10:O14))</f>
        <v>0</v>
      </c>
      <c r="P15" s="304">
        <f>COUNTA(P10:P14)</f>
        <v>0</v>
      </c>
      <c r="Q15" s="315">
        <f>SUM(Q10:Q14)</f>
        <v>0</v>
      </c>
      <c r="R15" s="305"/>
      <c r="S15" s="303">
        <f>400*(COUNTA(S10:S14))</f>
        <v>400</v>
      </c>
      <c r="T15" s="304">
        <f>COUNTA(T10:T14)</f>
        <v>1</v>
      </c>
      <c r="U15" s="106">
        <f>SUM(U10:U14)</f>
        <v>5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300" t="s">
        <v>270</v>
      </c>
      <c r="C17" s="301">
        <v>134069</v>
      </c>
      <c r="D17" s="241" t="s">
        <v>163</v>
      </c>
      <c r="E17" s="299">
        <v>10</v>
      </c>
      <c r="F17" s="300"/>
      <c r="G17" s="301"/>
      <c r="H17" s="241"/>
      <c r="I17" s="299"/>
      <c r="J17" s="300"/>
      <c r="K17" s="301"/>
      <c r="L17" s="241"/>
      <c r="M17" s="299"/>
      <c r="N17" s="300"/>
      <c r="O17" s="301"/>
      <c r="P17" s="239"/>
      <c r="Q17" s="299"/>
      <c r="R17" s="300"/>
      <c r="S17" s="301"/>
      <c r="T17" s="239"/>
      <c r="U17" s="299"/>
    </row>
    <row r="18" spans="1:21" ht="21.75" customHeight="1">
      <c r="A18" s="113" t="s">
        <v>28</v>
      </c>
      <c r="B18" s="300"/>
      <c r="C18" s="301"/>
      <c r="D18" s="241"/>
      <c r="E18" s="299"/>
      <c r="F18" s="300"/>
      <c r="G18" s="301"/>
      <c r="H18" s="241"/>
      <c r="I18" s="299"/>
      <c r="J18" s="300"/>
      <c r="K18" s="301"/>
      <c r="L18" s="241"/>
      <c r="M18" s="299"/>
      <c r="N18" s="300"/>
      <c r="O18" s="301"/>
      <c r="P18" s="241"/>
      <c r="Q18" s="299"/>
      <c r="R18" s="300"/>
      <c r="S18" s="301"/>
      <c r="T18" s="241"/>
      <c r="U18" s="299"/>
    </row>
    <row r="19" spans="1:21" ht="21.75" customHeight="1">
      <c r="A19" s="113" t="s">
        <v>28</v>
      </c>
      <c r="B19" s="300"/>
      <c r="C19" s="301"/>
      <c r="D19" s="241"/>
      <c r="E19" s="299"/>
      <c r="F19" s="300"/>
      <c r="G19" s="301"/>
      <c r="H19" s="241"/>
      <c r="I19" s="299"/>
      <c r="J19" s="300"/>
      <c r="K19" s="301"/>
      <c r="L19" s="241"/>
      <c r="M19" s="299"/>
      <c r="N19" s="300"/>
      <c r="O19" s="301"/>
      <c r="P19" s="241"/>
      <c r="Q19" s="299"/>
      <c r="R19" s="300"/>
      <c r="S19" s="301"/>
      <c r="T19" s="241"/>
      <c r="U19" s="299"/>
    </row>
    <row r="20" spans="1:21" ht="21.75" customHeight="1">
      <c r="A20" s="113" t="s">
        <v>28</v>
      </c>
      <c r="B20" s="300"/>
      <c r="C20" s="301"/>
      <c r="D20" s="241"/>
      <c r="E20" s="299"/>
      <c r="F20" s="300"/>
      <c r="G20" s="301"/>
      <c r="H20" s="241"/>
      <c r="I20" s="299"/>
      <c r="J20" s="300"/>
      <c r="K20" s="301"/>
      <c r="L20" s="241"/>
      <c r="M20" s="299"/>
      <c r="N20" s="300"/>
      <c r="O20" s="301"/>
      <c r="P20" s="241"/>
      <c r="Q20" s="299"/>
      <c r="R20" s="300"/>
      <c r="S20" s="301"/>
      <c r="T20" s="241"/>
      <c r="U20" s="299"/>
    </row>
    <row r="21" spans="1:21" ht="21.75" customHeight="1">
      <c r="A21" s="113" t="s">
        <v>28</v>
      </c>
      <c r="B21" s="300"/>
      <c r="C21" s="301"/>
      <c r="D21" s="241"/>
      <c r="E21" s="299"/>
      <c r="F21" s="300"/>
      <c r="G21" s="301"/>
      <c r="H21" s="241"/>
      <c r="I21" s="299"/>
      <c r="J21" s="300"/>
      <c r="K21" s="301"/>
      <c r="L21" s="241"/>
      <c r="M21" s="299"/>
      <c r="N21" s="300"/>
      <c r="O21" s="301"/>
      <c r="P21" s="241"/>
      <c r="Q21" s="299"/>
      <c r="R21" s="300"/>
      <c r="S21" s="301"/>
      <c r="T21" s="241"/>
      <c r="U21" s="299"/>
    </row>
    <row r="22" spans="1:21" ht="21.75" customHeight="1">
      <c r="A22" s="107" t="s">
        <v>77</v>
      </c>
      <c r="B22" s="307"/>
      <c r="C22" s="303">
        <f>800*(COUNTA(C17:C21))</f>
        <v>800</v>
      </c>
      <c r="D22" s="308">
        <f>COUNTA(D17:D21)</f>
        <v>1</v>
      </c>
      <c r="E22" s="106">
        <f>SUM(E17:E21)</f>
        <v>10</v>
      </c>
      <c r="F22" s="307"/>
      <c r="G22" s="303">
        <f>800*(COUNTA(G17:G21))</f>
        <v>0</v>
      </c>
      <c r="H22" s="308">
        <f>COUNTA(H17:H21)</f>
        <v>0</v>
      </c>
      <c r="I22" s="318">
        <f>SUM(I17:I21)</f>
        <v>0</v>
      </c>
      <c r="J22" s="307"/>
      <c r="K22" s="303">
        <f>800*(COUNTA(K17:K21))</f>
        <v>0</v>
      </c>
      <c r="L22" s="308">
        <f>COUNTA(L17:L21)</f>
        <v>0</v>
      </c>
      <c r="M22" s="318">
        <f>SUM(M17:M21)</f>
        <v>0</v>
      </c>
      <c r="N22" s="307"/>
      <c r="O22" s="303">
        <f>800*(COUNTA(O17:O21))</f>
        <v>0</v>
      </c>
      <c r="P22" s="308">
        <f>COUNTA(P17:P21)</f>
        <v>0</v>
      </c>
      <c r="Q22" s="318">
        <f>SUM(Q17:Q21)</f>
        <v>0</v>
      </c>
      <c r="R22" s="307"/>
      <c r="S22" s="303">
        <f>800*(COUNTA(S17:S21))</f>
        <v>0</v>
      </c>
      <c r="T22" s="308">
        <f>COUNTA(T17:T21)</f>
        <v>0</v>
      </c>
      <c r="U22" s="318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193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6.05</v>
      </c>
      <c r="S26" s="124"/>
      <c r="T26" s="123" t="s">
        <v>4</v>
      </c>
    </row>
    <row r="27" spans="1:21" ht="21.75" customHeight="1">
      <c r="A27" s="103" t="s">
        <v>32</v>
      </c>
      <c r="B27" s="311" t="s">
        <v>319</v>
      </c>
      <c r="C27" s="312">
        <v>235255</v>
      </c>
      <c r="D27" s="313" t="s">
        <v>163</v>
      </c>
      <c r="E27" s="314">
        <v>40</v>
      </c>
      <c r="F27" s="300"/>
      <c r="G27" s="301"/>
      <c r="H27" s="309"/>
      <c r="I27" s="299"/>
      <c r="J27" s="300"/>
      <c r="K27" s="301"/>
      <c r="L27" s="300"/>
      <c r="M27" s="299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300" t="s">
        <v>252</v>
      </c>
      <c r="C28" s="310">
        <v>1750</v>
      </c>
      <c r="D28" s="241" t="s">
        <v>163</v>
      </c>
      <c r="E28" s="299">
        <v>40</v>
      </c>
      <c r="F28" s="300"/>
      <c r="G28" s="310"/>
      <c r="H28" s="310"/>
      <c r="I28" s="299"/>
      <c r="J28" s="300"/>
      <c r="K28" s="310"/>
      <c r="L28" s="300"/>
      <c r="M28" s="299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300"/>
      <c r="C29" s="310"/>
      <c r="D29" s="300"/>
      <c r="E29" s="299"/>
      <c r="F29" s="300"/>
      <c r="G29" s="310"/>
      <c r="H29" s="310"/>
      <c r="I29" s="299"/>
      <c r="J29" s="300"/>
      <c r="K29" s="310"/>
      <c r="L29" s="300"/>
      <c r="M29" s="299"/>
      <c r="N29" s="130"/>
      <c r="P29" s="198">
        <f>SUM(D15+H15+L15+P15+T15+D22+H22+L22+P22+T22+D31+H31+L31)</f>
        <v>9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300"/>
      <c r="C30" s="310"/>
      <c r="D30" s="300"/>
      <c r="E30" s="299"/>
      <c r="F30" s="300"/>
      <c r="G30" s="310"/>
      <c r="H30" s="310"/>
      <c r="I30" s="299"/>
      <c r="J30" s="300" t="s">
        <v>249</v>
      </c>
      <c r="K30" s="310">
        <v>2850</v>
      </c>
      <c r="L30" s="300" t="s">
        <v>163</v>
      </c>
      <c r="M30" s="299">
        <v>80</v>
      </c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300"/>
      <c r="C31" s="303">
        <f>SUM(C30+C29+C28+(IF(COUNTBLANK(C27),0,1500)))</f>
        <v>3250</v>
      </c>
      <c r="D31" s="308">
        <f>COUNTA(D27:D30)</f>
        <v>2</v>
      </c>
      <c r="E31" s="106">
        <f>SUM(E26:E30)</f>
        <v>80</v>
      </c>
      <c r="F31" s="299"/>
      <c r="G31" s="303">
        <f>SUM(G30+G29+G28+(IF(COUNTBLANK(G27),0,1500)))</f>
        <v>0</v>
      </c>
      <c r="H31" s="308">
        <f>COUNTA(H27:H30)</f>
        <v>0</v>
      </c>
      <c r="I31" s="306">
        <f>SUM(I27:I30)</f>
        <v>0</v>
      </c>
      <c r="J31" s="326"/>
      <c r="K31" s="303"/>
      <c r="L31" s="308">
        <f>COUNTA(L27:L30)</f>
        <v>1</v>
      </c>
      <c r="M31" s="106">
        <f>SUM(M26:M30)</f>
        <v>80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U32"/>
  <sheetViews>
    <sheetView showZeros="0" topLeftCell="A4" zoomScale="120" zoomScaleNormal="120" workbookViewId="0">
      <selection activeCell="K13" sqref="K13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76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255" t="s">
        <v>183</v>
      </c>
      <c r="C10" s="256">
        <v>63635</v>
      </c>
      <c r="D10" s="257" t="s">
        <v>178</v>
      </c>
      <c r="E10" s="258">
        <v>5</v>
      </c>
      <c r="F10" s="126" t="s">
        <v>159</v>
      </c>
      <c r="G10" s="151">
        <v>80513</v>
      </c>
      <c r="H10" s="125" t="s">
        <v>163</v>
      </c>
      <c r="I10" s="106">
        <v>5</v>
      </c>
      <c r="J10" s="126" t="s">
        <v>159</v>
      </c>
      <c r="K10" s="151">
        <v>91734</v>
      </c>
      <c r="L10" s="125" t="s">
        <v>163</v>
      </c>
      <c r="M10" s="106">
        <v>5</v>
      </c>
      <c r="N10" s="126" t="s">
        <v>173</v>
      </c>
      <c r="O10" s="151">
        <v>93081</v>
      </c>
      <c r="P10" s="125" t="s">
        <v>163</v>
      </c>
      <c r="Q10" s="106">
        <v>5</v>
      </c>
      <c r="R10" s="126" t="s">
        <v>158</v>
      </c>
      <c r="S10" s="151">
        <v>83541</v>
      </c>
      <c r="T10" s="125" t="s">
        <v>163</v>
      </c>
      <c r="U10" s="106">
        <v>5</v>
      </c>
    </row>
    <row r="11" spans="1:21" ht="21.75" customHeight="1">
      <c r="A11" s="103" t="s">
        <v>27</v>
      </c>
      <c r="B11" s="126" t="s">
        <v>207</v>
      </c>
      <c r="C11" s="151">
        <v>64774</v>
      </c>
      <c r="D11" s="125" t="s">
        <v>163</v>
      </c>
      <c r="E11" s="106">
        <v>5</v>
      </c>
      <c r="F11" s="126" t="s">
        <v>365</v>
      </c>
      <c r="G11" s="151">
        <v>80478</v>
      </c>
      <c r="H11" s="125" t="s">
        <v>163</v>
      </c>
      <c r="I11" s="106">
        <v>5</v>
      </c>
      <c r="J11" s="126" t="s">
        <v>194</v>
      </c>
      <c r="K11" s="151">
        <v>92439</v>
      </c>
      <c r="L11" s="125" t="s">
        <v>163</v>
      </c>
      <c r="M11" s="106">
        <v>5</v>
      </c>
      <c r="N11" s="126" t="s">
        <v>212</v>
      </c>
      <c r="O11" s="151">
        <v>92116</v>
      </c>
      <c r="P11" s="125" t="s">
        <v>163</v>
      </c>
      <c r="Q11" s="106">
        <v>5</v>
      </c>
      <c r="R11" s="126" t="s">
        <v>213</v>
      </c>
      <c r="S11" s="151">
        <v>83075</v>
      </c>
      <c r="T11" s="125" t="s">
        <v>163</v>
      </c>
      <c r="U11" s="106">
        <v>5</v>
      </c>
    </row>
    <row r="12" spans="1:21" ht="21.75" customHeight="1">
      <c r="A12" s="103" t="s">
        <v>27</v>
      </c>
      <c r="B12" s="255" t="s">
        <v>234</v>
      </c>
      <c r="C12" s="256">
        <v>62124</v>
      </c>
      <c r="D12" s="257" t="s">
        <v>163</v>
      </c>
      <c r="E12" s="258">
        <v>5</v>
      </c>
      <c r="F12" s="126" t="s">
        <v>222</v>
      </c>
      <c r="G12" s="151">
        <v>75698</v>
      </c>
      <c r="H12" s="125" t="s">
        <v>163</v>
      </c>
      <c r="I12" s="106">
        <v>5</v>
      </c>
      <c r="J12" s="126" t="s">
        <v>207</v>
      </c>
      <c r="K12" s="151">
        <v>93065</v>
      </c>
      <c r="L12" s="125" t="s">
        <v>163</v>
      </c>
      <c r="M12" s="106">
        <v>5</v>
      </c>
      <c r="N12" s="126" t="s">
        <v>224</v>
      </c>
      <c r="O12" s="151">
        <v>92187</v>
      </c>
      <c r="P12" s="125" t="s">
        <v>163</v>
      </c>
      <c r="Q12" s="106">
        <v>5</v>
      </c>
      <c r="R12" s="255" t="s">
        <v>232</v>
      </c>
      <c r="S12" s="256">
        <v>75445</v>
      </c>
      <c r="T12" s="257" t="s">
        <v>163</v>
      </c>
      <c r="U12" s="258">
        <v>5</v>
      </c>
    </row>
    <row r="13" spans="1:21" ht="21.75" customHeight="1">
      <c r="A13" s="103" t="s">
        <v>27</v>
      </c>
      <c r="B13" s="126" t="s">
        <v>328</v>
      </c>
      <c r="C13" s="151">
        <v>64823</v>
      </c>
      <c r="D13" s="125" t="s">
        <v>163</v>
      </c>
      <c r="E13" s="106">
        <v>5</v>
      </c>
      <c r="F13" s="126" t="s">
        <v>249</v>
      </c>
      <c r="G13" s="151">
        <v>80191</v>
      </c>
      <c r="H13" s="125" t="s">
        <v>163</v>
      </c>
      <c r="I13" s="106">
        <v>5</v>
      </c>
      <c r="J13" s="126" t="s">
        <v>224</v>
      </c>
      <c r="K13" s="151">
        <v>90581</v>
      </c>
      <c r="L13" s="125" t="s">
        <v>163</v>
      </c>
      <c r="M13" s="106">
        <v>5</v>
      </c>
      <c r="N13" s="126" t="s">
        <v>261</v>
      </c>
      <c r="O13" s="151">
        <v>92135</v>
      </c>
      <c r="P13" s="125" t="s">
        <v>163</v>
      </c>
      <c r="Q13" s="106">
        <v>5</v>
      </c>
      <c r="R13" s="126" t="s">
        <v>255</v>
      </c>
      <c r="S13" s="151">
        <v>81069</v>
      </c>
      <c r="T13" s="125" t="s">
        <v>163</v>
      </c>
      <c r="U13" s="106">
        <v>5</v>
      </c>
    </row>
    <row r="14" spans="1:21" ht="21.75" customHeight="1">
      <c r="A14" s="103" t="s">
        <v>27</v>
      </c>
      <c r="B14" s="255" t="s">
        <v>337</v>
      </c>
      <c r="C14" s="256">
        <v>63914</v>
      </c>
      <c r="D14" s="257" t="s">
        <v>178</v>
      </c>
      <c r="E14" s="258">
        <v>5</v>
      </c>
      <c r="F14" s="126" t="s">
        <v>281</v>
      </c>
      <c r="G14" s="151">
        <v>81042</v>
      </c>
      <c r="H14" s="125" t="s">
        <v>163</v>
      </c>
      <c r="I14" s="106">
        <v>5</v>
      </c>
      <c r="J14" s="126" t="s">
        <v>291</v>
      </c>
      <c r="K14" s="151">
        <v>91312</v>
      </c>
      <c r="L14" s="125" t="s">
        <v>163</v>
      </c>
      <c r="M14" s="106">
        <v>5</v>
      </c>
      <c r="N14" s="255" t="s">
        <v>340</v>
      </c>
      <c r="O14" s="256">
        <v>91929</v>
      </c>
      <c r="P14" s="257" t="s">
        <v>178</v>
      </c>
      <c r="Q14" s="258">
        <v>5</v>
      </c>
      <c r="R14" s="126" t="s">
        <v>302</v>
      </c>
      <c r="S14" s="151">
        <v>83228</v>
      </c>
      <c r="T14" s="125" t="s">
        <v>163</v>
      </c>
      <c r="U14" s="106">
        <v>5</v>
      </c>
    </row>
    <row r="15" spans="1:21" ht="21.75" customHeight="1">
      <c r="A15" s="107" t="s">
        <v>77</v>
      </c>
      <c r="B15" s="230"/>
      <c r="C15" s="109">
        <f>400*(COUNTA(C10:C14))</f>
        <v>2000</v>
      </c>
      <c r="D15" s="232">
        <f>COUNTA(D10:D14)</f>
        <v>5</v>
      </c>
      <c r="E15" s="288">
        <f>SUM(E10:E14)</f>
        <v>25</v>
      </c>
      <c r="F15" s="231"/>
      <c r="G15" s="109">
        <f>400*(COUNTA(G10:G14))</f>
        <v>2000</v>
      </c>
      <c r="H15" s="232">
        <f>COUNTA(H10:H14)</f>
        <v>5</v>
      </c>
      <c r="I15" s="288">
        <f>SUM(I10:I14)</f>
        <v>25</v>
      </c>
      <c r="J15" s="231"/>
      <c r="K15" s="109">
        <f>400*(COUNTA(K10:K14))</f>
        <v>2000</v>
      </c>
      <c r="L15" s="232">
        <f>COUNTA(L10:L14)</f>
        <v>5</v>
      </c>
      <c r="M15" s="288">
        <f>SUM(M10:M14)</f>
        <v>25</v>
      </c>
      <c r="N15" s="231"/>
      <c r="O15" s="109">
        <f>400*(COUNTA(O10:O14))</f>
        <v>2000</v>
      </c>
      <c r="P15" s="232">
        <f>COUNTA(P10:P14)</f>
        <v>5</v>
      </c>
      <c r="Q15" s="106">
        <f>SUM(Q10:Q14)</f>
        <v>25</v>
      </c>
      <c r="R15" s="231"/>
      <c r="S15" s="109">
        <f>400*(COUNTA(S10:S14))</f>
        <v>2000</v>
      </c>
      <c r="T15" s="232">
        <f>COUNTA(T10:T14)</f>
        <v>5</v>
      </c>
      <c r="U15" s="106">
        <f>SUM(U10:U14)</f>
        <v>25</v>
      </c>
    </row>
    <row r="16" spans="1:21" ht="21.75" customHeight="1">
      <c r="A16" s="392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208"/>
    </row>
    <row r="17" spans="1:21" ht="21.75" customHeight="1">
      <c r="A17" s="113" t="s">
        <v>28</v>
      </c>
      <c r="B17" s="126" t="s">
        <v>162</v>
      </c>
      <c r="C17" s="151">
        <v>134794</v>
      </c>
      <c r="D17" s="125" t="s">
        <v>163</v>
      </c>
      <c r="E17" s="106">
        <v>10</v>
      </c>
      <c r="F17" s="126" t="s">
        <v>158</v>
      </c>
      <c r="G17" s="151">
        <v>172592</v>
      </c>
      <c r="H17" s="125" t="s">
        <v>163</v>
      </c>
      <c r="I17" s="106">
        <v>10</v>
      </c>
      <c r="J17" s="126" t="s">
        <v>158</v>
      </c>
      <c r="K17" s="151">
        <v>191707</v>
      </c>
      <c r="L17" s="125" t="s">
        <v>163</v>
      </c>
      <c r="M17" s="106">
        <v>10</v>
      </c>
      <c r="N17" s="126" t="s">
        <v>162</v>
      </c>
      <c r="O17" s="151">
        <v>193215</v>
      </c>
      <c r="P17" s="226" t="s">
        <v>163</v>
      </c>
      <c r="Q17" s="106">
        <v>10</v>
      </c>
      <c r="R17" s="126" t="s">
        <v>173</v>
      </c>
      <c r="S17" s="151">
        <v>172955</v>
      </c>
      <c r="T17" s="226" t="s">
        <v>163</v>
      </c>
      <c r="U17" s="106">
        <v>10</v>
      </c>
    </row>
    <row r="18" spans="1:21" ht="21.75" customHeight="1">
      <c r="A18" s="113" t="s">
        <v>28</v>
      </c>
      <c r="B18" s="126" t="s">
        <v>194</v>
      </c>
      <c r="C18" s="151">
        <v>133010</v>
      </c>
      <c r="D18" s="125" t="s">
        <v>163</v>
      </c>
      <c r="E18" s="106">
        <v>10</v>
      </c>
      <c r="F18" s="126" t="s">
        <v>207</v>
      </c>
      <c r="G18" s="151">
        <v>162630</v>
      </c>
      <c r="H18" s="125" t="s">
        <v>163</v>
      </c>
      <c r="I18" s="106">
        <v>10</v>
      </c>
      <c r="J18" s="126" t="s">
        <v>221</v>
      </c>
      <c r="K18" s="151">
        <v>185035</v>
      </c>
      <c r="L18" s="125" t="s">
        <v>163</v>
      </c>
      <c r="M18" s="106">
        <v>10</v>
      </c>
      <c r="N18" s="126" t="s">
        <v>212</v>
      </c>
      <c r="O18" s="151">
        <v>193081</v>
      </c>
      <c r="P18" s="125" t="s">
        <v>163</v>
      </c>
      <c r="Q18" s="106">
        <v>10</v>
      </c>
      <c r="R18" s="126" t="s">
        <v>194</v>
      </c>
      <c r="S18" s="151">
        <v>165819</v>
      </c>
      <c r="T18" s="125" t="s">
        <v>163</v>
      </c>
      <c r="U18" s="106">
        <v>10</v>
      </c>
    </row>
    <row r="19" spans="1:21" ht="21.75" customHeight="1">
      <c r="A19" s="113" t="s">
        <v>28</v>
      </c>
      <c r="B19" s="255" t="s">
        <v>235</v>
      </c>
      <c r="C19" s="256">
        <v>125678</v>
      </c>
      <c r="D19" s="257" t="s">
        <v>163</v>
      </c>
      <c r="E19" s="258">
        <v>10</v>
      </c>
      <c r="F19" s="126" t="s">
        <v>222</v>
      </c>
      <c r="G19" s="151">
        <v>161455</v>
      </c>
      <c r="H19" s="125" t="s">
        <v>163</v>
      </c>
      <c r="I19" s="106">
        <v>10</v>
      </c>
      <c r="J19" s="126" t="s">
        <v>252</v>
      </c>
      <c r="K19" s="151">
        <v>185689</v>
      </c>
      <c r="L19" s="125" t="s">
        <v>163</v>
      </c>
      <c r="M19" s="106">
        <v>10</v>
      </c>
      <c r="N19" s="126" t="s">
        <v>256</v>
      </c>
      <c r="O19" s="151">
        <v>190962</v>
      </c>
      <c r="P19" s="125" t="s">
        <v>163</v>
      </c>
      <c r="Q19" s="106">
        <v>10</v>
      </c>
      <c r="R19" s="126" t="s">
        <v>221</v>
      </c>
      <c r="S19" s="151">
        <v>172750</v>
      </c>
      <c r="T19" s="125" t="s">
        <v>163</v>
      </c>
      <c r="U19" s="106">
        <v>10</v>
      </c>
    </row>
    <row r="20" spans="1:21" ht="21.75" customHeight="1">
      <c r="A20" s="113" t="s">
        <v>28</v>
      </c>
      <c r="B20" s="126" t="s">
        <v>255</v>
      </c>
      <c r="C20" s="151">
        <v>135250</v>
      </c>
      <c r="D20" s="125" t="s">
        <v>163</v>
      </c>
      <c r="E20" s="106">
        <v>10</v>
      </c>
      <c r="F20" s="126" t="s">
        <v>266</v>
      </c>
      <c r="G20" s="151">
        <v>161134</v>
      </c>
      <c r="H20" s="125" t="s">
        <v>163</v>
      </c>
      <c r="I20" s="106">
        <v>10</v>
      </c>
      <c r="J20" s="126" t="s">
        <v>261</v>
      </c>
      <c r="K20" s="151">
        <v>185450</v>
      </c>
      <c r="L20" s="125" t="s">
        <v>163</v>
      </c>
      <c r="M20" s="106">
        <v>10</v>
      </c>
      <c r="N20" s="126" t="s">
        <v>281</v>
      </c>
      <c r="O20" s="151">
        <v>192948</v>
      </c>
      <c r="P20" s="125" t="s">
        <v>163</v>
      </c>
      <c r="Q20" s="106">
        <v>10</v>
      </c>
      <c r="R20" s="126" t="s">
        <v>255</v>
      </c>
      <c r="S20" s="151">
        <v>165978</v>
      </c>
      <c r="T20" s="125" t="s">
        <v>163</v>
      </c>
      <c r="U20" s="106">
        <v>10</v>
      </c>
    </row>
    <row r="21" spans="1:21" ht="21.75" customHeight="1">
      <c r="A21" s="113" t="s">
        <v>28</v>
      </c>
      <c r="B21" s="126" t="s">
        <v>291</v>
      </c>
      <c r="C21" s="151">
        <v>135706</v>
      </c>
      <c r="D21" s="125" t="s">
        <v>163</v>
      </c>
      <c r="E21" s="106">
        <v>10</v>
      </c>
      <c r="F21" s="126" t="s">
        <v>287</v>
      </c>
      <c r="G21" s="151">
        <v>163402</v>
      </c>
      <c r="H21" s="125" t="s">
        <v>163</v>
      </c>
      <c r="I21" s="106">
        <v>10</v>
      </c>
      <c r="J21" s="126" t="s">
        <v>302</v>
      </c>
      <c r="K21" s="151">
        <v>194338</v>
      </c>
      <c r="L21" s="125" t="s">
        <v>163</v>
      </c>
      <c r="M21" s="106">
        <v>10</v>
      </c>
      <c r="N21" s="126" t="s">
        <v>312</v>
      </c>
      <c r="O21" s="151">
        <v>195531</v>
      </c>
      <c r="P21" s="125" t="s">
        <v>163</v>
      </c>
      <c r="Q21" s="106">
        <v>10</v>
      </c>
      <c r="R21" s="255" t="s">
        <v>340</v>
      </c>
      <c r="S21" s="256">
        <v>170645</v>
      </c>
      <c r="T21" s="257" t="s">
        <v>178</v>
      </c>
      <c r="U21" s="258">
        <v>10</v>
      </c>
    </row>
    <row r="22" spans="1:21" ht="21.75" customHeight="1">
      <c r="A22" s="107" t="s">
        <v>77</v>
      </c>
      <c r="B22" s="233"/>
      <c r="C22" s="109">
        <f>800*(COUNTA(C17:C21))</f>
        <v>4000</v>
      </c>
      <c r="D22" s="234">
        <f>COUNTA(D17:D21)</f>
        <v>5</v>
      </c>
      <c r="E22" s="106">
        <f>SUM(E17:E21)</f>
        <v>50</v>
      </c>
      <c r="F22" s="233"/>
      <c r="G22" s="109">
        <f>800*(COUNTA(G17:G21))</f>
        <v>4000</v>
      </c>
      <c r="H22" s="234">
        <f>COUNTA(H17:H21)</f>
        <v>5</v>
      </c>
      <c r="I22" s="106">
        <f>SUM(I17:I21)</f>
        <v>50</v>
      </c>
      <c r="J22" s="233"/>
      <c r="K22" s="109">
        <f>800*(COUNTA(K17:K21))</f>
        <v>4000</v>
      </c>
      <c r="L22" s="234">
        <f>COUNTA(L17:L21)</f>
        <v>5</v>
      </c>
      <c r="M22" s="106">
        <f>SUM(M17:M21)</f>
        <v>50</v>
      </c>
      <c r="N22" s="233"/>
      <c r="O22" s="109">
        <f>800*(COUNTA(O17:O21))</f>
        <v>4000</v>
      </c>
      <c r="P22" s="234">
        <f>COUNTA(P17:P21)</f>
        <v>5</v>
      </c>
      <c r="Q22" s="106">
        <f>SUM(Q17:Q21)</f>
        <v>50</v>
      </c>
      <c r="R22" s="233"/>
      <c r="S22" s="109">
        <f>800*(COUNTA(S17:S21))</f>
        <v>4000</v>
      </c>
      <c r="T22" s="234">
        <f>COUNTA(T17:T21)</f>
        <v>5</v>
      </c>
      <c r="U22" s="106">
        <f>SUM(U17:U21)</f>
        <v>50</v>
      </c>
    </row>
    <row r="23" spans="1:21" ht="18.75" customHeight="1">
      <c r="A23" s="116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</row>
    <row r="24" spans="1:21" ht="18.75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367" t="s">
        <v>4</v>
      </c>
      <c r="S24" s="367"/>
      <c r="T24" s="401"/>
      <c r="U24" s="208"/>
    </row>
    <row r="25" spans="1:21" ht="24" customHeight="1">
      <c r="A25" s="117" t="s">
        <v>4</v>
      </c>
      <c r="B25" s="408" t="s">
        <v>14</v>
      </c>
      <c r="C25" s="369"/>
      <c r="D25" s="369"/>
      <c r="E25" s="370"/>
      <c r="F25" s="368" t="s">
        <v>15</v>
      </c>
      <c r="G25" s="402"/>
      <c r="H25" s="369"/>
      <c r="I25" s="370"/>
      <c r="J25" s="368" t="s">
        <v>23</v>
      </c>
      <c r="K25" s="402"/>
      <c r="L25" s="369"/>
      <c r="M25" s="370"/>
      <c r="N25" s="118"/>
      <c r="O25" s="353" t="s">
        <v>29</v>
      </c>
      <c r="P25" s="403"/>
      <c r="Q25" s="403"/>
      <c r="R25" s="119">
        <f>SUM(E15+I15+M15+Q15+U15+E22+I22+M22+Q22+U22+E31+I31+M31)</f>
        <v>1005</v>
      </c>
      <c r="S25" s="215"/>
      <c r="T25" s="119" t="s">
        <v>4</v>
      </c>
      <c r="U25" s="208"/>
    </row>
    <row r="26" spans="1:21" ht="24" customHeight="1">
      <c r="A26" s="113" t="s">
        <v>26</v>
      </c>
      <c r="B26" s="125" t="s">
        <v>7</v>
      </c>
      <c r="C26" s="125" t="s">
        <v>30</v>
      </c>
      <c r="D26" s="125" t="s">
        <v>18</v>
      </c>
      <c r="E26" s="125" t="s">
        <v>2</v>
      </c>
      <c r="F26" s="125" t="s">
        <v>7</v>
      </c>
      <c r="G26" s="125" t="s">
        <v>30</v>
      </c>
      <c r="H26" s="125" t="s">
        <v>18</v>
      </c>
      <c r="I26" s="125" t="s">
        <v>2</v>
      </c>
      <c r="J26" s="125" t="s">
        <v>7</v>
      </c>
      <c r="K26" s="125" t="s">
        <v>30</v>
      </c>
      <c r="L26" s="125" t="s">
        <v>18</v>
      </c>
      <c r="M26" s="247" t="s">
        <v>2</v>
      </c>
      <c r="N26" s="122"/>
      <c r="O26" s="353" t="s">
        <v>31</v>
      </c>
      <c r="P26" s="354"/>
      <c r="Q26" s="354"/>
      <c r="R26" s="123">
        <f>SUM((C15+G15+K15+O15+S15+C22+G22+K22+O22+S22+C31+G31+K31)/1000)</f>
        <v>53.674999999999997</v>
      </c>
      <c r="S26" s="124"/>
      <c r="T26" s="123" t="s">
        <v>4</v>
      </c>
      <c r="U26" s="208"/>
    </row>
    <row r="27" spans="1:21" ht="21.75" customHeight="1">
      <c r="A27" s="103" t="s">
        <v>32</v>
      </c>
      <c r="B27" s="255" t="s">
        <v>319</v>
      </c>
      <c r="C27" s="256">
        <v>253296</v>
      </c>
      <c r="D27" s="257" t="s">
        <v>163</v>
      </c>
      <c r="E27" s="258">
        <v>40</v>
      </c>
      <c r="F27" s="126" t="s">
        <v>176</v>
      </c>
      <c r="G27" s="151">
        <v>315197</v>
      </c>
      <c r="H27" s="213" t="s">
        <v>163</v>
      </c>
      <c r="I27" s="106">
        <v>40</v>
      </c>
      <c r="J27" s="126" t="s">
        <v>308</v>
      </c>
      <c r="K27" s="151">
        <v>365542</v>
      </c>
      <c r="L27" s="104" t="s">
        <v>163</v>
      </c>
      <c r="M27" s="106">
        <v>40</v>
      </c>
      <c r="N27" s="216"/>
      <c r="O27" s="354"/>
      <c r="P27" s="354"/>
      <c r="Q27" s="354"/>
      <c r="R27" s="124" t="s">
        <v>3</v>
      </c>
      <c r="S27" s="215"/>
      <c r="T27" s="128"/>
      <c r="U27" s="208"/>
    </row>
    <row r="28" spans="1:21" ht="21.75" customHeight="1">
      <c r="A28" s="103" t="s">
        <v>33</v>
      </c>
      <c r="B28" s="126" t="s">
        <v>223</v>
      </c>
      <c r="C28" s="129">
        <v>1725</v>
      </c>
      <c r="D28" s="125" t="s">
        <v>163</v>
      </c>
      <c r="E28" s="106">
        <v>40</v>
      </c>
      <c r="F28" s="126" t="s">
        <v>271</v>
      </c>
      <c r="G28" s="129">
        <v>1375</v>
      </c>
      <c r="H28" s="129" t="s">
        <v>163</v>
      </c>
      <c r="I28" s="106">
        <v>40</v>
      </c>
      <c r="J28" s="126" t="s">
        <v>172</v>
      </c>
      <c r="K28" s="129">
        <v>1225</v>
      </c>
      <c r="L28" s="126" t="s">
        <v>163</v>
      </c>
      <c r="M28" s="106">
        <v>40</v>
      </c>
      <c r="N28" s="217"/>
      <c r="O28" s="215"/>
      <c r="P28" s="218"/>
      <c r="Q28" s="218"/>
      <c r="R28" s="355"/>
      <c r="S28" s="404"/>
      <c r="T28" s="132"/>
      <c r="U28" s="208"/>
    </row>
    <row r="29" spans="1:21" ht="21.75" customHeight="1">
      <c r="A29" s="103" t="s">
        <v>34</v>
      </c>
      <c r="B29" s="126" t="s">
        <v>304</v>
      </c>
      <c r="C29" s="129">
        <v>2450</v>
      </c>
      <c r="D29" s="126" t="s">
        <v>163</v>
      </c>
      <c r="E29" s="106">
        <v>50</v>
      </c>
      <c r="F29" s="126" t="s">
        <v>278</v>
      </c>
      <c r="G29" s="129">
        <v>2050</v>
      </c>
      <c r="H29" s="129" t="s">
        <v>163</v>
      </c>
      <c r="I29" s="106">
        <v>50</v>
      </c>
      <c r="J29" s="126" t="s">
        <v>270</v>
      </c>
      <c r="K29" s="129">
        <v>1825</v>
      </c>
      <c r="L29" s="126" t="s">
        <v>163</v>
      </c>
      <c r="M29" s="106">
        <v>50</v>
      </c>
      <c r="N29" s="217"/>
      <c r="O29" s="208"/>
      <c r="P29" s="219">
        <f>SUM(D15+H15+L15+P15+T15+D22+H22+L22+P22+T22+D31+H31+L31)</f>
        <v>62</v>
      </c>
      <c r="Q29" s="208"/>
      <c r="R29" s="208"/>
      <c r="S29" s="357" t="s">
        <v>4</v>
      </c>
      <c r="T29" s="404"/>
      <c r="U29" s="401"/>
    </row>
    <row r="30" spans="1:21" ht="21.75" customHeight="1">
      <c r="A30" s="103" t="s">
        <v>36</v>
      </c>
      <c r="B30" s="126" t="s">
        <v>213</v>
      </c>
      <c r="C30" s="129">
        <v>3325</v>
      </c>
      <c r="D30" s="126" t="s">
        <v>163</v>
      </c>
      <c r="E30" s="106">
        <v>80</v>
      </c>
      <c r="F30" s="126" t="s">
        <v>314</v>
      </c>
      <c r="G30" s="129">
        <v>2800</v>
      </c>
      <c r="H30" s="129" t="s">
        <v>163</v>
      </c>
      <c r="I30" s="106">
        <v>80</v>
      </c>
      <c r="J30" s="126" t="s">
        <v>307</v>
      </c>
      <c r="K30" s="129">
        <v>2400</v>
      </c>
      <c r="L30" s="126" t="s">
        <v>163</v>
      </c>
      <c r="M30" s="106">
        <v>80</v>
      </c>
      <c r="N30" s="217"/>
      <c r="O30" s="208"/>
      <c r="P30" s="208"/>
      <c r="Q30" s="208"/>
      <c r="R30" s="132"/>
      <c r="S30" s="357" t="s">
        <v>35</v>
      </c>
      <c r="T30" s="404"/>
      <c r="U30" s="401"/>
    </row>
    <row r="31" spans="1:21" ht="21.75" customHeight="1">
      <c r="A31" s="107" t="s">
        <v>77</v>
      </c>
      <c r="B31" s="126"/>
      <c r="C31" s="109">
        <f>SUM(C30+C29+C28+(IF(COUNTBLANK(C27),0,1500)))</f>
        <v>9000</v>
      </c>
      <c r="D31" s="234">
        <f>COUNTA(D27:D30)</f>
        <v>4</v>
      </c>
      <c r="E31" s="106">
        <f>SUM(E26:E30)</f>
        <v>210</v>
      </c>
      <c r="F31" s="106"/>
      <c r="G31" s="109">
        <f>SUM(G30+G29+G28+(IF(COUNTBLANK(G27),0,1500)))</f>
        <v>7725</v>
      </c>
      <c r="H31" s="234">
        <f>COUNTA(H27:H30)</f>
        <v>4</v>
      </c>
      <c r="I31" s="106">
        <f>SUM(I26:I30)</f>
        <v>210</v>
      </c>
      <c r="J31" s="125"/>
      <c r="K31" s="109">
        <f>SUM(K30+K29+K28+(IF(COUNTBLANK(K27),0,1500)))</f>
        <v>6950</v>
      </c>
      <c r="L31" s="234">
        <f>COUNTA(L27:L30)</f>
        <v>4</v>
      </c>
      <c r="M31" s="106">
        <f>SUM(M26:M30)</f>
        <v>210</v>
      </c>
      <c r="N31" s="134"/>
      <c r="S31" s="357" t="s">
        <v>4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2" verticalDpi="36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U32"/>
  <sheetViews>
    <sheetView showZeros="0" topLeftCell="A13" zoomScale="120" zoomScaleNormal="120" workbookViewId="0">
      <selection activeCell="N28" sqref="N28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81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126" t="s">
        <v>175</v>
      </c>
      <c r="C10" s="151">
        <v>93667</v>
      </c>
      <c r="D10" s="125" t="s">
        <v>163</v>
      </c>
      <c r="E10" s="106">
        <v>5</v>
      </c>
      <c r="F10" s="126" t="s">
        <v>174</v>
      </c>
      <c r="G10" s="151">
        <v>112303</v>
      </c>
      <c r="H10" s="125" t="s">
        <v>163</v>
      </c>
      <c r="I10" s="106">
        <v>5</v>
      </c>
      <c r="J10" s="126" t="s">
        <v>173</v>
      </c>
      <c r="K10" s="151">
        <v>132607</v>
      </c>
      <c r="L10" s="125" t="s">
        <v>163</v>
      </c>
      <c r="M10" s="106">
        <v>5</v>
      </c>
      <c r="N10" s="126"/>
      <c r="O10" s="151"/>
      <c r="P10" s="125"/>
      <c r="Q10" s="106"/>
      <c r="R10" s="126" t="s">
        <v>175</v>
      </c>
      <c r="S10" s="151">
        <v>115092</v>
      </c>
      <c r="T10" s="125" t="s">
        <v>163</v>
      </c>
      <c r="U10" s="106">
        <v>5</v>
      </c>
    </row>
    <row r="11" spans="1:21" ht="21.75" customHeight="1">
      <c r="A11" s="103" t="s">
        <v>27</v>
      </c>
      <c r="B11" s="126" t="s">
        <v>206</v>
      </c>
      <c r="C11" s="151">
        <v>93912</v>
      </c>
      <c r="D11" s="125" t="s">
        <v>163</v>
      </c>
      <c r="E11" s="106">
        <v>5</v>
      </c>
      <c r="F11" s="126" t="s">
        <v>196</v>
      </c>
      <c r="G11" s="151">
        <v>112144</v>
      </c>
      <c r="H11" s="125" t="s">
        <v>163</v>
      </c>
      <c r="I11" s="106">
        <v>5</v>
      </c>
      <c r="J11" s="126" t="s">
        <v>196</v>
      </c>
      <c r="K11" s="151">
        <v>134815</v>
      </c>
      <c r="L11" s="125" t="s">
        <v>163</v>
      </c>
      <c r="M11" s="106">
        <v>5</v>
      </c>
      <c r="N11" s="126"/>
      <c r="O11" s="151"/>
      <c r="P11" s="125"/>
      <c r="Q11" s="106"/>
      <c r="R11" s="126" t="s">
        <v>206</v>
      </c>
      <c r="S11" s="151">
        <v>120272</v>
      </c>
      <c r="T11" s="125" t="s">
        <v>163</v>
      </c>
      <c r="U11" s="106">
        <v>5</v>
      </c>
    </row>
    <row r="12" spans="1:21" ht="21.75" customHeight="1">
      <c r="A12" s="103" t="s">
        <v>27</v>
      </c>
      <c r="B12" s="126" t="s">
        <v>260</v>
      </c>
      <c r="C12" s="151">
        <v>93902</v>
      </c>
      <c r="D12" s="125" t="s">
        <v>163</v>
      </c>
      <c r="E12" s="106">
        <v>5</v>
      </c>
      <c r="F12" s="126" t="s">
        <v>230</v>
      </c>
      <c r="G12" s="151">
        <v>112671</v>
      </c>
      <c r="H12" s="125" t="s">
        <v>163</v>
      </c>
      <c r="I12" s="106">
        <v>5</v>
      </c>
      <c r="J12" s="126" t="s">
        <v>230</v>
      </c>
      <c r="K12" s="151">
        <v>132694</v>
      </c>
      <c r="L12" s="125" t="s">
        <v>163</v>
      </c>
      <c r="M12" s="106">
        <v>5</v>
      </c>
      <c r="N12" s="126"/>
      <c r="O12" s="151"/>
      <c r="P12" s="125"/>
      <c r="Q12" s="106"/>
      <c r="R12" s="126" t="s">
        <v>222</v>
      </c>
      <c r="S12" s="151">
        <v>120509</v>
      </c>
      <c r="T12" s="125" t="s">
        <v>163</v>
      </c>
      <c r="U12" s="106">
        <v>5</v>
      </c>
    </row>
    <row r="13" spans="1:21" ht="21.75" customHeight="1">
      <c r="A13" s="103" t="s">
        <v>27</v>
      </c>
      <c r="B13" s="126" t="s">
        <v>267</v>
      </c>
      <c r="C13" s="151">
        <v>94461</v>
      </c>
      <c r="D13" s="125" t="s">
        <v>163</v>
      </c>
      <c r="E13" s="106">
        <v>5</v>
      </c>
      <c r="F13" s="126" t="s">
        <v>267</v>
      </c>
      <c r="G13" s="151">
        <v>111369</v>
      </c>
      <c r="H13" s="125" t="s">
        <v>163</v>
      </c>
      <c r="I13" s="106">
        <v>5</v>
      </c>
      <c r="J13" s="126" t="s">
        <v>253</v>
      </c>
      <c r="K13" s="151">
        <v>131222</v>
      </c>
      <c r="L13" s="125" t="s">
        <v>163</v>
      </c>
      <c r="M13" s="106">
        <v>5</v>
      </c>
      <c r="N13" s="126"/>
      <c r="O13" s="151"/>
      <c r="P13" s="125"/>
      <c r="Q13" s="106"/>
      <c r="R13" s="126" t="s">
        <v>260</v>
      </c>
      <c r="S13" s="151">
        <v>120335</v>
      </c>
      <c r="T13" s="125" t="s">
        <v>163</v>
      </c>
      <c r="U13" s="106">
        <v>5</v>
      </c>
    </row>
    <row r="14" spans="1:21" ht="21.75" customHeight="1">
      <c r="A14" s="103" t="s">
        <v>27</v>
      </c>
      <c r="B14" s="126" t="s">
        <v>317</v>
      </c>
      <c r="C14" s="151">
        <v>94994</v>
      </c>
      <c r="D14" s="125" t="s">
        <v>163</v>
      </c>
      <c r="E14" s="106">
        <v>5</v>
      </c>
      <c r="F14" s="126" t="s">
        <v>317</v>
      </c>
      <c r="G14" s="151">
        <v>112428</v>
      </c>
      <c r="H14" s="125" t="s">
        <v>163</v>
      </c>
      <c r="I14" s="106">
        <v>5</v>
      </c>
      <c r="J14" s="126" t="s">
        <v>269</v>
      </c>
      <c r="K14" s="151">
        <v>133244</v>
      </c>
      <c r="L14" s="125" t="s">
        <v>163</v>
      </c>
      <c r="M14" s="106">
        <v>5</v>
      </c>
      <c r="N14" s="126"/>
      <c r="O14" s="151"/>
      <c r="P14" s="125"/>
      <c r="Q14" s="106"/>
      <c r="R14" s="126" t="s">
        <v>310</v>
      </c>
      <c r="S14" s="151">
        <v>115505</v>
      </c>
      <c r="T14" s="125" t="s">
        <v>163</v>
      </c>
      <c r="U14" s="106">
        <v>5</v>
      </c>
    </row>
    <row r="15" spans="1:21" ht="21.75" customHeight="1">
      <c r="A15" s="107" t="s">
        <v>77</v>
      </c>
      <c r="B15" s="230"/>
      <c r="C15" s="109">
        <f>400*(COUNTA(C10:C14))</f>
        <v>2000</v>
      </c>
      <c r="D15" s="232">
        <f>COUNTA(D10:D14)</f>
        <v>5</v>
      </c>
      <c r="E15" s="288">
        <f>SUM(E10:E14)</f>
        <v>25</v>
      </c>
      <c r="F15" s="231"/>
      <c r="G15" s="109">
        <f>400*(COUNTA(G10:G14))</f>
        <v>2000</v>
      </c>
      <c r="H15" s="232">
        <f>COUNTA(H10:H14)</f>
        <v>5</v>
      </c>
      <c r="I15" s="288">
        <f>SUM(I10:I14)</f>
        <v>25</v>
      </c>
      <c r="J15" s="231"/>
      <c r="K15" s="109">
        <f>400*(COUNTA(K10:K14))</f>
        <v>2000</v>
      </c>
      <c r="L15" s="232">
        <f>COUNTA(L10:L14)</f>
        <v>5</v>
      </c>
      <c r="M15" s="288">
        <f>SUM(M10:M14)</f>
        <v>25</v>
      </c>
      <c r="N15" s="231"/>
      <c r="O15" s="109">
        <f>400*(COUNTA(O10:O14))</f>
        <v>0</v>
      </c>
      <c r="P15" s="232">
        <f>COUNTA(P10:P14)</f>
        <v>0</v>
      </c>
      <c r="Q15" s="268">
        <f>SUM(Q10:Q14)</f>
        <v>0</v>
      </c>
      <c r="R15" s="231"/>
      <c r="S15" s="109">
        <f>400*(COUNTA(S10:S14))</f>
        <v>2000</v>
      </c>
      <c r="T15" s="232">
        <f>COUNTA(T10:T14)</f>
        <v>5</v>
      </c>
      <c r="U15" s="106">
        <f>SUM(U10:U14)</f>
        <v>25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26" t="s">
        <v>156</v>
      </c>
      <c r="C17" s="151">
        <v>193209</v>
      </c>
      <c r="D17" s="125" t="s">
        <v>163</v>
      </c>
      <c r="E17" s="106">
        <v>10</v>
      </c>
      <c r="F17" s="126" t="s">
        <v>159</v>
      </c>
      <c r="G17" s="151">
        <v>225969</v>
      </c>
      <c r="H17" s="125" t="s">
        <v>163</v>
      </c>
      <c r="I17" s="106">
        <v>10</v>
      </c>
      <c r="J17" s="126"/>
      <c r="K17" s="151"/>
      <c r="L17" s="125"/>
      <c r="M17" s="106"/>
      <c r="N17" s="126"/>
      <c r="O17" s="151"/>
      <c r="P17" s="226"/>
      <c r="Q17" s="106"/>
      <c r="R17" s="126"/>
      <c r="S17" s="151"/>
      <c r="T17" s="226"/>
      <c r="U17" s="106"/>
    </row>
    <row r="18" spans="1:21" ht="21.75" customHeight="1">
      <c r="A18" s="113" t="s">
        <v>28</v>
      </c>
      <c r="B18" s="126" t="s">
        <v>195</v>
      </c>
      <c r="C18" s="151">
        <v>192925</v>
      </c>
      <c r="D18" s="125" t="s">
        <v>163</v>
      </c>
      <c r="E18" s="106">
        <v>10</v>
      </c>
      <c r="F18" s="126" t="s">
        <v>184</v>
      </c>
      <c r="G18" s="151">
        <v>225371</v>
      </c>
      <c r="H18" s="125" t="s">
        <v>163</v>
      </c>
      <c r="I18" s="106">
        <v>10</v>
      </c>
      <c r="J18" s="126"/>
      <c r="K18" s="151"/>
      <c r="L18" s="125"/>
      <c r="M18" s="106"/>
      <c r="N18" s="126"/>
      <c r="O18" s="151"/>
      <c r="P18" s="125"/>
      <c r="Q18" s="106"/>
      <c r="R18" s="126"/>
      <c r="S18" s="151"/>
      <c r="T18" s="125"/>
      <c r="U18" s="106"/>
    </row>
    <row r="19" spans="1:21" ht="21.75" customHeight="1">
      <c r="A19" s="113" t="s">
        <v>28</v>
      </c>
      <c r="B19" s="126" t="s">
        <v>222</v>
      </c>
      <c r="C19" s="151">
        <v>194406</v>
      </c>
      <c r="D19" s="125" t="s">
        <v>163</v>
      </c>
      <c r="E19" s="106">
        <v>10</v>
      </c>
      <c r="F19" s="126" t="s">
        <v>248</v>
      </c>
      <c r="G19" s="151">
        <v>223792</v>
      </c>
      <c r="H19" s="125" t="s">
        <v>163</v>
      </c>
      <c r="I19" s="106">
        <v>10</v>
      </c>
      <c r="J19" s="126"/>
      <c r="K19" s="151"/>
      <c r="L19" s="125"/>
      <c r="M19" s="106"/>
      <c r="N19" s="126"/>
      <c r="O19" s="151"/>
      <c r="P19" s="125"/>
      <c r="Q19" s="106"/>
      <c r="R19" s="126"/>
      <c r="S19" s="151"/>
      <c r="T19" s="125"/>
      <c r="U19" s="106"/>
    </row>
    <row r="20" spans="1:21" ht="21.75" customHeight="1">
      <c r="A20" s="113" t="s">
        <v>28</v>
      </c>
      <c r="B20" s="126" t="s">
        <v>265</v>
      </c>
      <c r="C20" s="151">
        <v>192376</v>
      </c>
      <c r="D20" s="125" t="s">
        <v>163</v>
      </c>
      <c r="E20" s="106">
        <v>10</v>
      </c>
      <c r="F20" s="126" t="s">
        <v>262</v>
      </c>
      <c r="G20" s="151">
        <v>223233</v>
      </c>
      <c r="H20" s="125" t="s">
        <v>163</v>
      </c>
      <c r="I20" s="106">
        <v>10</v>
      </c>
      <c r="J20" s="126"/>
      <c r="K20" s="151"/>
      <c r="L20" s="125"/>
      <c r="M20" s="106"/>
      <c r="N20" s="126"/>
      <c r="O20" s="151"/>
      <c r="P20" s="125"/>
      <c r="Q20" s="106"/>
      <c r="R20" s="126"/>
      <c r="S20" s="151"/>
      <c r="T20" s="125"/>
      <c r="U20" s="106"/>
    </row>
    <row r="21" spans="1:21" ht="21.75" customHeight="1">
      <c r="A21" s="113" t="s">
        <v>28</v>
      </c>
      <c r="B21" s="126" t="s">
        <v>315</v>
      </c>
      <c r="C21" s="151">
        <v>194197</v>
      </c>
      <c r="D21" s="125" t="s">
        <v>163</v>
      </c>
      <c r="E21" s="106">
        <v>10</v>
      </c>
      <c r="F21" s="126" t="s">
        <v>309</v>
      </c>
      <c r="G21" s="151">
        <v>230175</v>
      </c>
      <c r="H21" s="125" t="s">
        <v>163</v>
      </c>
      <c r="I21" s="106">
        <v>10</v>
      </c>
      <c r="J21" s="126"/>
      <c r="K21" s="151"/>
      <c r="L21" s="125"/>
      <c r="M21" s="106"/>
      <c r="N21" s="126"/>
      <c r="O21" s="151"/>
      <c r="P21" s="125"/>
      <c r="Q21" s="106"/>
      <c r="R21" s="126"/>
      <c r="S21" s="151"/>
      <c r="T21" s="125"/>
      <c r="U21" s="106"/>
    </row>
    <row r="22" spans="1:21" ht="21.75" customHeight="1">
      <c r="A22" s="107" t="s">
        <v>77</v>
      </c>
      <c r="B22" s="233"/>
      <c r="C22" s="109">
        <f>800*(COUNTA(C17:C21))</f>
        <v>4000</v>
      </c>
      <c r="D22" s="234">
        <f>COUNTA(D17:D21)</f>
        <v>5</v>
      </c>
      <c r="E22" s="106">
        <f>SUM(E17:E21)</f>
        <v>50</v>
      </c>
      <c r="F22" s="233"/>
      <c r="G22" s="109">
        <f>800*(COUNTA(G17:G21))</f>
        <v>4000</v>
      </c>
      <c r="H22" s="234">
        <f>COUNTA(H17:H21)</f>
        <v>5</v>
      </c>
      <c r="I22" s="106">
        <f>SUM(I17:I21)</f>
        <v>50</v>
      </c>
      <c r="J22" s="233"/>
      <c r="K22" s="109">
        <f>800*(COUNTA(K17:K21))</f>
        <v>0</v>
      </c>
      <c r="L22" s="234">
        <f>COUNTA(L17:L21)</f>
        <v>0</v>
      </c>
      <c r="M22" s="234">
        <f>SUM(M17:M21)</f>
        <v>0</v>
      </c>
      <c r="N22" s="233"/>
      <c r="O22" s="109">
        <f>800*(COUNTA(O17:O21))</f>
        <v>0</v>
      </c>
      <c r="P22" s="234">
        <f>COUNTA(P17:P21)</f>
        <v>0</v>
      </c>
      <c r="Q22" s="234">
        <f>SUM(Q17:Q21)</f>
        <v>0</v>
      </c>
      <c r="R22" s="233"/>
      <c r="S22" s="109">
        <f>800*(COUNTA(S17:S21))</f>
        <v>0</v>
      </c>
      <c r="T22" s="234">
        <f>COUNTA(T17:T21)</f>
        <v>0</v>
      </c>
      <c r="U22" s="234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490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4"/>
      <c r="Q26" s="354"/>
      <c r="R26" s="123">
        <f>SUM((C15+G15+K15+O15+S15+C22+G22+K22+O22+S22+C31+G31+K31)/1000)</f>
        <v>24.625</v>
      </c>
      <c r="S26" s="124"/>
      <c r="T26" s="123" t="s">
        <v>4</v>
      </c>
    </row>
    <row r="27" spans="1:21" ht="21.75" customHeight="1">
      <c r="A27" s="103" t="s">
        <v>32</v>
      </c>
      <c r="B27" s="104" t="s">
        <v>306</v>
      </c>
      <c r="C27" s="151">
        <v>382839</v>
      </c>
      <c r="D27" s="125" t="s">
        <v>163</v>
      </c>
      <c r="E27" s="106">
        <v>40</v>
      </c>
      <c r="F27" s="104"/>
      <c r="G27" s="151"/>
      <c r="H27" s="213"/>
      <c r="I27" s="106"/>
      <c r="J27" s="104"/>
      <c r="K27" s="151"/>
      <c r="L27" s="104"/>
      <c r="M27" s="106"/>
      <c r="N27" s="127"/>
      <c r="O27" s="354"/>
      <c r="P27" s="354"/>
      <c r="Q27" s="354"/>
      <c r="R27" s="124" t="s">
        <v>3</v>
      </c>
      <c r="S27" s="120"/>
      <c r="T27" s="128"/>
    </row>
    <row r="28" spans="1:21" ht="21.75" customHeight="1">
      <c r="A28" s="103" t="s">
        <v>33</v>
      </c>
      <c r="B28" s="126" t="s">
        <v>205</v>
      </c>
      <c r="C28" s="129">
        <v>1200</v>
      </c>
      <c r="D28" s="125" t="s">
        <v>163</v>
      </c>
      <c r="E28" s="106">
        <v>40</v>
      </c>
      <c r="F28" s="126" t="s">
        <v>214</v>
      </c>
      <c r="G28" s="129">
        <v>1025</v>
      </c>
      <c r="H28" s="129" t="s">
        <v>163</v>
      </c>
      <c r="I28" s="106">
        <v>40</v>
      </c>
      <c r="J28" s="126" t="s">
        <v>321</v>
      </c>
      <c r="K28" s="129">
        <v>850</v>
      </c>
      <c r="L28" s="126" t="s">
        <v>163</v>
      </c>
      <c r="M28" s="106">
        <v>40</v>
      </c>
      <c r="N28" s="130"/>
      <c r="O28" s="120"/>
      <c r="P28" s="131"/>
      <c r="Q28" s="131"/>
      <c r="R28" s="355"/>
      <c r="S28" s="356"/>
      <c r="T28" s="132"/>
    </row>
    <row r="29" spans="1:21" ht="21.75" customHeight="1">
      <c r="A29" s="103" t="s">
        <v>34</v>
      </c>
      <c r="B29" s="126" t="s">
        <v>250</v>
      </c>
      <c r="C29" s="129">
        <v>1775</v>
      </c>
      <c r="D29" s="126" t="s">
        <v>163</v>
      </c>
      <c r="E29" s="106">
        <v>50</v>
      </c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36</v>
      </c>
      <c r="S29" s="357" t="s">
        <v>4</v>
      </c>
      <c r="T29" s="356"/>
      <c r="U29" s="358"/>
    </row>
    <row r="30" spans="1:21" ht="21.75" customHeight="1">
      <c r="A30" s="103" t="s">
        <v>36</v>
      </c>
      <c r="B30" s="126" t="s">
        <v>316</v>
      </c>
      <c r="C30" s="129">
        <v>2275</v>
      </c>
      <c r="D30" s="126" t="s">
        <v>163</v>
      </c>
      <c r="E30" s="106">
        <v>80</v>
      </c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 t="s">
        <v>35</v>
      </c>
      <c r="T30" s="356"/>
      <c r="U30" s="358"/>
    </row>
    <row r="31" spans="1:21" ht="21.75" customHeight="1">
      <c r="A31" s="107" t="s">
        <v>77</v>
      </c>
      <c r="B31" s="126"/>
      <c r="C31" s="109">
        <f>SUM(C30+C29+C28+(IF(COUNTBLANK(C27),0,1500)))</f>
        <v>6750</v>
      </c>
      <c r="D31" s="234">
        <f>COUNTA(D27:D30)</f>
        <v>4</v>
      </c>
      <c r="E31" s="106">
        <f>SUM(E26:E30)</f>
        <v>210</v>
      </c>
      <c r="F31" s="106"/>
      <c r="G31" s="109">
        <f>SUM(G30+G29+G28+(IF(COUNTBLANK(G27),0,1500)))</f>
        <v>1025</v>
      </c>
      <c r="H31" s="234">
        <f>COUNTA(H27:H30)</f>
        <v>1</v>
      </c>
      <c r="I31" s="106">
        <f>SUM(I26:I30)</f>
        <v>40</v>
      </c>
      <c r="J31" s="125"/>
      <c r="K31" s="109">
        <f>SUM(K30+K29+K28+(IF(COUNTBLANK(K27),0,1500)))</f>
        <v>850</v>
      </c>
      <c r="L31" s="234">
        <f>COUNTA(L27:L30)</f>
        <v>1</v>
      </c>
      <c r="M31" s="106">
        <f>SUM(M26:M30)</f>
        <v>40</v>
      </c>
      <c r="N31" s="134"/>
      <c r="S31" s="357" t="s">
        <v>4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2" verticalDpi="36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U32"/>
  <sheetViews>
    <sheetView showZeros="0" topLeftCell="A17" workbookViewId="0">
      <selection activeCell="M31" sqref="M31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136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413" t="s">
        <v>4</v>
      </c>
      <c r="B6" s="409" t="s">
        <v>14</v>
      </c>
      <c r="C6" s="410"/>
      <c r="D6" s="410"/>
      <c r="E6" s="390"/>
      <c r="F6" s="409" t="s">
        <v>15</v>
      </c>
      <c r="G6" s="410"/>
      <c r="H6" s="410"/>
      <c r="I6" s="390"/>
      <c r="J6" s="409" t="s">
        <v>23</v>
      </c>
      <c r="K6" s="410"/>
      <c r="L6" s="410"/>
      <c r="M6" s="390"/>
      <c r="N6" s="409" t="s">
        <v>24</v>
      </c>
      <c r="O6" s="410"/>
      <c r="P6" s="410"/>
      <c r="Q6" s="390"/>
      <c r="R6" s="409" t="s">
        <v>25</v>
      </c>
      <c r="S6" s="410"/>
      <c r="T6" s="410"/>
      <c r="U6" s="374"/>
    </row>
    <row r="7" spans="1:21" ht="12" customHeight="1">
      <c r="A7" s="414"/>
      <c r="B7" s="411"/>
      <c r="C7" s="412"/>
      <c r="D7" s="412"/>
      <c r="E7" s="391"/>
      <c r="F7" s="411"/>
      <c r="G7" s="412"/>
      <c r="H7" s="412"/>
      <c r="I7" s="391"/>
      <c r="J7" s="411"/>
      <c r="K7" s="412"/>
      <c r="L7" s="412"/>
      <c r="M7" s="391"/>
      <c r="N7" s="411"/>
      <c r="O7" s="412"/>
      <c r="P7" s="412"/>
      <c r="Q7" s="391"/>
      <c r="R7" s="411"/>
      <c r="S7" s="412"/>
      <c r="T7" s="412"/>
      <c r="U7" s="377"/>
    </row>
    <row r="8" spans="1:21">
      <c r="A8" s="395" t="s">
        <v>26</v>
      </c>
      <c r="B8" s="394" t="s">
        <v>7</v>
      </c>
      <c r="C8" s="394" t="s">
        <v>8</v>
      </c>
      <c r="D8" s="394" t="s">
        <v>18</v>
      </c>
      <c r="E8" s="395" t="s">
        <v>2</v>
      </c>
      <c r="F8" s="394" t="s">
        <v>7</v>
      </c>
      <c r="G8" s="394" t="s">
        <v>8</v>
      </c>
      <c r="H8" s="394" t="s">
        <v>18</v>
      </c>
      <c r="I8" s="395" t="s">
        <v>2</v>
      </c>
      <c r="J8" s="394" t="s">
        <v>7</v>
      </c>
      <c r="K8" s="394" t="s">
        <v>8</v>
      </c>
      <c r="L8" s="394" t="s">
        <v>18</v>
      </c>
      <c r="M8" s="395" t="s">
        <v>2</v>
      </c>
      <c r="N8" s="394" t="s">
        <v>7</v>
      </c>
      <c r="O8" s="394" t="s">
        <v>8</v>
      </c>
      <c r="P8" s="394" t="s">
        <v>18</v>
      </c>
      <c r="Q8" s="395" t="s">
        <v>2</v>
      </c>
      <c r="R8" s="394" t="s">
        <v>7</v>
      </c>
      <c r="S8" s="394" t="s">
        <v>8</v>
      </c>
      <c r="T8" s="394" t="s">
        <v>18</v>
      </c>
      <c r="U8" s="395" t="s">
        <v>2</v>
      </c>
    </row>
    <row r="9" spans="1:21">
      <c r="A9" s="396"/>
      <c r="B9" s="394"/>
      <c r="C9" s="394"/>
      <c r="D9" s="394"/>
      <c r="E9" s="396"/>
      <c r="F9" s="394"/>
      <c r="G9" s="394"/>
      <c r="H9" s="394"/>
      <c r="I9" s="396"/>
      <c r="J9" s="394"/>
      <c r="K9" s="394"/>
      <c r="L9" s="394"/>
      <c r="M9" s="396"/>
      <c r="N9" s="394"/>
      <c r="O9" s="394"/>
      <c r="P9" s="394"/>
      <c r="Q9" s="396"/>
      <c r="R9" s="394"/>
      <c r="S9" s="394"/>
      <c r="T9" s="394"/>
      <c r="U9" s="396"/>
    </row>
    <row r="10" spans="1:21" ht="21.75" customHeight="1">
      <c r="A10" s="125" t="s">
        <v>27</v>
      </c>
      <c r="B10" s="104"/>
      <c r="C10" s="151"/>
      <c r="D10" s="105"/>
      <c r="E10" s="106"/>
      <c r="F10" s="104"/>
      <c r="G10" s="151"/>
      <c r="H10" s="105"/>
      <c r="I10" s="106"/>
      <c r="J10" s="104"/>
      <c r="K10" s="151"/>
      <c r="L10" s="105"/>
      <c r="M10" s="106"/>
      <c r="N10" s="104"/>
      <c r="O10" s="151"/>
      <c r="P10" s="105"/>
      <c r="Q10" s="106"/>
      <c r="R10" s="104"/>
      <c r="S10" s="151"/>
      <c r="T10" s="105"/>
      <c r="U10" s="106"/>
    </row>
    <row r="11" spans="1:21" ht="21.75" customHeight="1">
      <c r="A11" s="125" t="s">
        <v>27</v>
      </c>
      <c r="B11" s="104"/>
      <c r="C11" s="151"/>
      <c r="D11" s="105"/>
      <c r="E11" s="106"/>
      <c r="F11" s="104"/>
      <c r="G11" s="151"/>
      <c r="H11" s="105"/>
      <c r="I11" s="106"/>
      <c r="J11" s="104"/>
      <c r="K11" s="151"/>
      <c r="L11" s="105"/>
      <c r="M11" s="106"/>
      <c r="N11" s="104"/>
      <c r="O11" s="151"/>
      <c r="P11" s="105"/>
      <c r="Q11" s="106"/>
      <c r="R11" s="104"/>
      <c r="S11" s="151"/>
      <c r="T11" s="105"/>
      <c r="U11" s="106"/>
    </row>
    <row r="12" spans="1:21" ht="21.75" customHeight="1">
      <c r="A12" s="125" t="s">
        <v>27</v>
      </c>
      <c r="B12" s="104"/>
      <c r="C12" s="151"/>
      <c r="D12" s="105"/>
      <c r="E12" s="106"/>
      <c r="F12" s="104"/>
      <c r="G12" s="151"/>
      <c r="H12" s="105"/>
      <c r="I12" s="106"/>
      <c r="J12" s="104"/>
      <c r="K12" s="151"/>
      <c r="L12" s="105"/>
      <c r="M12" s="106"/>
      <c r="N12" s="104"/>
      <c r="O12" s="151"/>
      <c r="P12" s="105"/>
      <c r="Q12" s="106"/>
      <c r="R12" s="104"/>
      <c r="S12" s="151"/>
      <c r="T12" s="105"/>
      <c r="U12" s="106"/>
    </row>
    <row r="13" spans="1:21" ht="21.75" customHeight="1">
      <c r="A13" s="125" t="s">
        <v>27</v>
      </c>
      <c r="B13" s="104"/>
      <c r="C13" s="151"/>
      <c r="D13" s="105"/>
      <c r="E13" s="106"/>
      <c r="F13" s="104"/>
      <c r="G13" s="151"/>
      <c r="H13" s="105"/>
      <c r="I13" s="106"/>
      <c r="J13" s="104"/>
      <c r="K13" s="151"/>
      <c r="L13" s="105"/>
      <c r="M13" s="106"/>
      <c r="N13" s="104"/>
      <c r="O13" s="151"/>
      <c r="P13" s="105"/>
      <c r="Q13" s="106"/>
      <c r="R13" s="104"/>
      <c r="S13" s="151"/>
      <c r="T13" s="105"/>
      <c r="U13" s="106"/>
    </row>
    <row r="14" spans="1:21" ht="21.75" customHeight="1">
      <c r="A14" s="125" t="s">
        <v>27</v>
      </c>
      <c r="B14" s="104"/>
      <c r="C14" s="151"/>
      <c r="D14" s="105"/>
      <c r="E14" s="106"/>
      <c r="F14" s="104"/>
      <c r="G14" s="151"/>
      <c r="H14" s="105"/>
      <c r="I14" s="106"/>
      <c r="J14" s="104"/>
      <c r="K14" s="151"/>
      <c r="L14" s="105"/>
      <c r="M14" s="106"/>
      <c r="N14" s="104"/>
      <c r="O14" s="151"/>
      <c r="P14" s="105"/>
      <c r="Q14" s="106"/>
      <c r="R14" s="104"/>
      <c r="S14" s="151"/>
      <c r="T14" s="105"/>
      <c r="U14" s="106"/>
    </row>
    <row r="15" spans="1:21" ht="21.75" customHeight="1">
      <c r="A15" s="125" t="s">
        <v>77</v>
      </c>
      <c r="B15" s="235"/>
      <c r="C15" s="109">
        <f>400*(COUNTA(C10:C14))</f>
        <v>0</v>
      </c>
      <c r="D15" s="196">
        <f>COUNTA(D10:D14)</f>
        <v>0</v>
      </c>
      <c r="E15" s="266"/>
      <c r="F15" s="111"/>
      <c r="G15" s="109">
        <f>400*(COUNTA(G10:G14))</f>
        <v>0</v>
      </c>
      <c r="H15" s="196">
        <f>COUNTA(H10:H14)</f>
        <v>0</v>
      </c>
      <c r="I15" s="266"/>
      <c r="J15" s="111"/>
      <c r="K15" s="109">
        <f>400*(COUNTA(K10:K14))</f>
        <v>0</v>
      </c>
      <c r="L15" s="196">
        <f>COUNTA(L10:L14)</f>
        <v>0</v>
      </c>
      <c r="M15" s="267">
        <f>SUM(M10:M14)</f>
        <v>0</v>
      </c>
      <c r="N15" s="228"/>
      <c r="O15" s="109">
        <f>400*(COUNTA(O10:O14))</f>
        <v>0</v>
      </c>
      <c r="P15" s="196">
        <f>COUNTA(P10:P14)</f>
        <v>0</v>
      </c>
      <c r="Q15" s="266">
        <f>SUM(Q10:Q14)</f>
        <v>0</v>
      </c>
      <c r="R15" s="111"/>
      <c r="S15" s="109">
        <f>400*(COUNTA(S10:S14))</f>
        <v>0</v>
      </c>
      <c r="T15" s="196">
        <f>COUNTA(T10:T14)</f>
        <v>0</v>
      </c>
      <c r="U15" s="244">
        <f>SUM(U10:U14)</f>
        <v>0</v>
      </c>
    </row>
    <row r="16" spans="1:21" ht="21.75" customHeight="1">
      <c r="A16" s="365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226" t="s">
        <v>28</v>
      </c>
      <c r="B17" s="104"/>
      <c r="C17" s="151"/>
      <c r="D17" s="105"/>
      <c r="E17" s="106"/>
      <c r="F17" s="104"/>
      <c r="G17" s="151"/>
      <c r="H17" s="105"/>
      <c r="I17" s="106"/>
      <c r="J17" s="104"/>
      <c r="K17" s="151"/>
      <c r="L17" s="105"/>
      <c r="M17" s="106"/>
      <c r="N17" s="104"/>
      <c r="O17" s="151"/>
      <c r="P17" s="114"/>
      <c r="Q17" s="106"/>
      <c r="R17" s="104"/>
      <c r="S17" s="151"/>
      <c r="T17" s="114"/>
      <c r="U17" s="106"/>
    </row>
    <row r="18" spans="1:21" ht="21.75" customHeight="1">
      <c r="A18" s="226" t="s">
        <v>28</v>
      </c>
      <c r="B18" s="104"/>
      <c r="C18" s="151"/>
      <c r="D18" s="105"/>
      <c r="E18" s="106"/>
      <c r="F18" s="104"/>
      <c r="G18" s="151"/>
      <c r="H18" s="105"/>
      <c r="I18" s="106"/>
      <c r="J18" s="104"/>
      <c r="K18" s="151"/>
      <c r="L18" s="105"/>
      <c r="M18" s="106"/>
      <c r="N18" s="104"/>
      <c r="O18" s="151"/>
      <c r="P18" s="105"/>
      <c r="Q18" s="106"/>
      <c r="R18" s="104"/>
      <c r="S18" s="151"/>
      <c r="T18" s="105"/>
      <c r="U18" s="106"/>
    </row>
    <row r="19" spans="1:21" ht="21.75" customHeight="1">
      <c r="A19" s="226" t="s">
        <v>28</v>
      </c>
      <c r="B19" s="104"/>
      <c r="C19" s="151"/>
      <c r="D19" s="105"/>
      <c r="E19" s="106"/>
      <c r="F19" s="104"/>
      <c r="G19" s="151"/>
      <c r="H19" s="105"/>
      <c r="I19" s="106"/>
      <c r="J19" s="104"/>
      <c r="K19" s="151"/>
      <c r="L19" s="105"/>
      <c r="M19" s="106"/>
      <c r="N19" s="104"/>
      <c r="O19" s="151"/>
      <c r="P19" s="105"/>
      <c r="Q19" s="106"/>
      <c r="R19" s="104"/>
      <c r="S19" s="151"/>
      <c r="T19" s="105"/>
      <c r="U19" s="106"/>
    </row>
    <row r="20" spans="1:21" ht="21.75" customHeight="1">
      <c r="A20" s="226" t="s">
        <v>28</v>
      </c>
      <c r="B20" s="104"/>
      <c r="C20" s="151"/>
      <c r="D20" s="105"/>
      <c r="E20" s="106"/>
      <c r="F20" s="104"/>
      <c r="G20" s="151"/>
      <c r="H20" s="105"/>
      <c r="I20" s="106"/>
      <c r="J20" s="104"/>
      <c r="K20" s="151"/>
      <c r="L20" s="105"/>
      <c r="M20" s="106"/>
      <c r="N20" s="104"/>
      <c r="O20" s="151"/>
      <c r="P20" s="105"/>
      <c r="Q20" s="106"/>
      <c r="R20" s="104"/>
      <c r="S20" s="151"/>
      <c r="T20" s="105"/>
      <c r="U20" s="106"/>
    </row>
    <row r="21" spans="1:21" ht="21.75" customHeight="1">
      <c r="A21" s="226" t="s">
        <v>28</v>
      </c>
      <c r="B21" s="104"/>
      <c r="C21" s="151"/>
      <c r="D21" s="105"/>
      <c r="E21" s="106"/>
      <c r="F21" s="104"/>
      <c r="G21" s="151"/>
      <c r="H21" s="105"/>
      <c r="I21" s="106"/>
      <c r="J21" s="104"/>
      <c r="K21" s="151"/>
      <c r="L21" s="105"/>
      <c r="M21" s="106"/>
      <c r="N21" s="104"/>
      <c r="O21" s="151"/>
      <c r="P21" s="105"/>
      <c r="Q21" s="106"/>
      <c r="R21" s="104"/>
      <c r="S21" s="151"/>
      <c r="T21" s="105"/>
      <c r="U21" s="106"/>
    </row>
    <row r="22" spans="1:21" ht="21.75" customHeight="1">
      <c r="A22" s="125" t="s">
        <v>77</v>
      </c>
      <c r="B22" s="227"/>
      <c r="C22" s="109">
        <f>800*(COUNTA(C17:C21))</f>
        <v>0</v>
      </c>
      <c r="D22" s="229">
        <f>COUNTA(D17:D21)</f>
        <v>0</v>
      </c>
      <c r="E22" s="270">
        <f>SUM(E17:E21)</f>
        <v>0</v>
      </c>
      <c r="F22" s="227"/>
      <c r="G22" s="109">
        <f>800*(COUNTA(G17:G21))</f>
        <v>0</v>
      </c>
      <c r="H22" s="229">
        <f>COUNTA(H17:H21)</f>
        <v>0</v>
      </c>
      <c r="I22" s="270">
        <f>SUM(I17:I21)</f>
        <v>0</v>
      </c>
      <c r="J22" s="227"/>
      <c r="K22" s="109">
        <f>800*(COUNTA(K17:K21))</f>
        <v>0</v>
      </c>
      <c r="L22" s="229">
        <f>COUNTA(L17:L21)</f>
        <v>0</v>
      </c>
      <c r="M22" s="270">
        <f>SUM(M17:M21)</f>
        <v>0</v>
      </c>
      <c r="N22" s="227"/>
      <c r="O22" s="109">
        <f>800*(COUNTA(O17:O21))</f>
        <v>0</v>
      </c>
      <c r="P22" s="229">
        <f>COUNTA(P17:P21)</f>
        <v>0</v>
      </c>
      <c r="Q22" s="270">
        <f>SUM(Q17:Q21)</f>
        <v>0</v>
      </c>
      <c r="R22" s="227"/>
      <c r="S22" s="109">
        <f>800*(COUNTA(S17:S21))</f>
        <v>0</v>
      </c>
      <c r="T22" s="229">
        <f>COUNTA(T17:T21)</f>
        <v>0</v>
      </c>
      <c r="U22" s="270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0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0</v>
      </c>
      <c r="S26" s="124"/>
      <c r="T26" s="123" t="s">
        <v>4</v>
      </c>
    </row>
    <row r="27" spans="1:21" ht="21.75" customHeight="1">
      <c r="A27" s="125" t="s">
        <v>32</v>
      </c>
      <c r="B27" s="104"/>
      <c r="C27" s="151"/>
      <c r="D27" s="155"/>
      <c r="E27" s="106"/>
      <c r="F27" s="104"/>
      <c r="G27" s="151"/>
      <c r="H27" s="213"/>
      <c r="I27" s="106"/>
      <c r="J27" s="104"/>
      <c r="K27" s="151"/>
      <c r="L27" s="104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25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25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0</v>
      </c>
      <c r="S29" s="357" t="s">
        <v>4</v>
      </c>
      <c r="T29" s="357"/>
      <c r="U29" s="357"/>
    </row>
    <row r="30" spans="1:21" ht="21.75" customHeight="1">
      <c r="A30" s="125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/>
      <c r="T30" s="356"/>
      <c r="U30" s="358"/>
    </row>
    <row r="31" spans="1:21" ht="21.75" customHeight="1">
      <c r="A31" s="125" t="s">
        <v>77</v>
      </c>
      <c r="B31" s="126"/>
      <c r="C31" s="109">
        <f>SUM(C30+C29+C28+(IF(COUNTBLANK(C27),0,1500)))</f>
        <v>0</v>
      </c>
      <c r="D31" s="229">
        <f>COUNTA(D27:D30)</f>
        <v>0</v>
      </c>
      <c r="E31" s="273">
        <f>SUM(E27:E30)</f>
        <v>0</v>
      </c>
      <c r="F31" s="106"/>
      <c r="G31" s="109">
        <f>SUM(G30+G29+G28+(IF(COUNTBLANK(G27),0,1500)))</f>
        <v>0</v>
      </c>
      <c r="H31" s="229">
        <f>COUNTA(H27:H30)</f>
        <v>0</v>
      </c>
      <c r="I31" s="273">
        <f>SUM(I27:I30)</f>
        <v>0</v>
      </c>
      <c r="J31" s="125"/>
      <c r="K31" s="109">
        <f>SUM(K30+K29+K28+(IF(COUNTBLANK(K27),0,1500)))</f>
        <v>0</v>
      </c>
      <c r="L31" s="229">
        <f>COUNTA(L27:L30)</f>
        <v>0</v>
      </c>
      <c r="M31" s="273">
        <f>SUM(M27:M30)</f>
        <v>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U32"/>
  <sheetViews>
    <sheetView showZeros="0" topLeftCell="A4" zoomScale="110" zoomScaleNormal="110" workbookViewId="0">
      <selection activeCell="M22" sqref="M22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114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126" t="s">
        <v>156</v>
      </c>
      <c r="C10" s="151">
        <v>81285</v>
      </c>
      <c r="D10" s="125" t="s">
        <v>163</v>
      </c>
      <c r="E10" s="106">
        <v>3</v>
      </c>
      <c r="F10" s="126"/>
      <c r="G10" s="151"/>
      <c r="H10" s="125"/>
      <c r="I10" s="106"/>
      <c r="J10" s="126" t="s">
        <v>262</v>
      </c>
      <c r="K10" s="151">
        <v>94839</v>
      </c>
      <c r="L10" s="125" t="s">
        <v>163</v>
      </c>
      <c r="M10" s="106">
        <v>5</v>
      </c>
      <c r="N10" s="126"/>
      <c r="O10" s="151"/>
      <c r="P10" s="125"/>
      <c r="Q10" s="106"/>
      <c r="R10" s="104"/>
      <c r="S10" s="151"/>
      <c r="T10" s="105"/>
      <c r="U10" s="106"/>
    </row>
    <row r="11" spans="1:21" ht="21.75" customHeight="1">
      <c r="A11" s="103" t="s">
        <v>27</v>
      </c>
      <c r="B11" s="126" t="s">
        <v>215</v>
      </c>
      <c r="C11" s="151">
        <v>80706</v>
      </c>
      <c r="D11" s="125" t="s">
        <v>163</v>
      </c>
      <c r="E11" s="106">
        <v>3</v>
      </c>
      <c r="F11" s="126"/>
      <c r="G11" s="151"/>
      <c r="H11" s="125"/>
      <c r="I11" s="106"/>
      <c r="J11" s="126"/>
      <c r="K11" s="151"/>
      <c r="L11" s="125"/>
      <c r="M11" s="106"/>
      <c r="N11" s="126"/>
      <c r="O11" s="151"/>
      <c r="P11" s="125"/>
      <c r="Q11" s="106"/>
      <c r="R11" s="104"/>
      <c r="S11" s="151"/>
      <c r="T11" s="105"/>
      <c r="U11" s="106"/>
    </row>
    <row r="12" spans="1:21" ht="21.75" customHeight="1">
      <c r="A12" s="103" t="s">
        <v>27</v>
      </c>
      <c r="B12" s="126" t="s">
        <v>227</v>
      </c>
      <c r="C12" s="151">
        <v>80633</v>
      </c>
      <c r="D12" s="125" t="s">
        <v>163</v>
      </c>
      <c r="E12" s="106">
        <v>3</v>
      </c>
      <c r="F12" s="126"/>
      <c r="G12" s="151"/>
      <c r="H12" s="125"/>
      <c r="I12" s="106"/>
      <c r="J12" s="126"/>
      <c r="K12" s="151"/>
      <c r="L12" s="125"/>
      <c r="M12" s="106"/>
      <c r="N12" s="126"/>
      <c r="O12" s="151"/>
      <c r="P12" s="125"/>
      <c r="Q12" s="106"/>
      <c r="R12" s="104"/>
      <c r="S12" s="151"/>
      <c r="T12" s="105"/>
      <c r="U12" s="106"/>
    </row>
    <row r="13" spans="1:21" ht="21.75" customHeight="1">
      <c r="A13" s="103" t="s">
        <v>27</v>
      </c>
      <c r="B13" s="126"/>
      <c r="C13" s="151"/>
      <c r="D13" s="125"/>
      <c r="E13" s="106"/>
      <c r="F13" s="126"/>
      <c r="G13" s="151"/>
      <c r="H13" s="125"/>
      <c r="I13" s="106"/>
      <c r="J13" s="126"/>
      <c r="K13" s="151"/>
      <c r="L13" s="125"/>
      <c r="M13" s="106"/>
      <c r="N13" s="126"/>
      <c r="O13" s="151"/>
      <c r="P13" s="125"/>
      <c r="Q13" s="106"/>
      <c r="R13" s="104"/>
      <c r="S13" s="151"/>
      <c r="T13" s="105"/>
      <c r="U13" s="106"/>
    </row>
    <row r="14" spans="1:21" ht="21.75" customHeight="1">
      <c r="A14" s="103" t="s">
        <v>27</v>
      </c>
      <c r="B14" s="126"/>
      <c r="C14" s="151"/>
      <c r="D14" s="125"/>
      <c r="E14" s="106"/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04"/>
      <c r="S14" s="151"/>
      <c r="T14" s="105"/>
      <c r="U14" s="106"/>
    </row>
    <row r="15" spans="1:21" ht="21.75" customHeight="1">
      <c r="A15" s="107" t="s">
        <v>77</v>
      </c>
      <c r="B15" s="230"/>
      <c r="C15" s="109">
        <f>400*(COUNTA(C10:C14))</f>
        <v>1200</v>
      </c>
      <c r="D15" s="232">
        <f>COUNTA(D10:D14)</f>
        <v>3</v>
      </c>
      <c r="E15" s="106">
        <f>SUM(E10:E14)</f>
        <v>9</v>
      </c>
      <c r="F15" s="231"/>
      <c r="G15" s="109">
        <f>400*(COUNTA(G10:G14))</f>
        <v>0</v>
      </c>
      <c r="H15" s="232">
        <f>COUNTA(H10:H14)</f>
        <v>0</v>
      </c>
      <c r="I15" s="268"/>
      <c r="J15" s="231"/>
      <c r="K15" s="109">
        <f>400*(COUNTA(K10:K14))</f>
        <v>400</v>
      </c>
      <c r="L15" s="232">
        <f>COUNTA(L10:L14)</f>
        <v>1</v>
      </c>
      <c r="M15" s="106">
        <f>SUM(M10:M14)</f>
        <v>5</v>
      </c>
      <c r="N15" s="231"/>
      <c r="O15" s="109">
        <f>400*(COUNTA(O10:O14))</f>
        <v>0</v>
      </c>
      <c r="P15" s="232">
        <f>COUNTA(P10:P14)</f>
        <v>0</v>
      </c>
      <c r="Q15" s="268">
        <f>SUM(Q10:Q14)</f>
        <v>0</v>
      </c>
      <c r="R15" s="111"/>
      <c r="S15" s="109">
        <f>400*(COUNTA(S10:S14))</f>
        <v>0</v>
      </c>
      <c r="T15" s="196">
        <f>COUNTA(T10:T14)</f>
        <v>0</v>
      </c>
      <c r="U15" s="112">
        <f>SUM(U10:U14)</f>
        <v>0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26" t="s">
        <v>173</v>
      </c>
      <c r="C17" s="151">
        <v>172029</v>
      </c>
      <c r="D17" s="125" t="s">
        <v>163</v>
      </c>
      <c r="E17" s="106">
        <v>6</v>
      </c>
      <c r="F17" s="126"/>
      <c r="G17" s="151"/>
      <c r="H17" s="125"/>
      <c r="I17" s="106"/>
      <c r="J17" s="126" t="s">
        <v>264</v>
      </c>
      <c r="K17" s="151">
        <v>205808</v>
      </c>
      <c r="L17" s="125" t="s">
        <v>163</v>
      </c>
      <c r="M17" s="106">
        <v>10</v>
      </c>
      <c r="N17" s="126"/>
      <c r="O17" s="151"/>
      <c r="P17" s="226"/>
      <c r="Q17" s="106"/>
      <c r="R17" s="104"/>
      <c r="S17" s="151"/>
      <c r="T17" s="114"/>
      <c r="U17" s="106"/>
    </row>
    <row r="18" spans="1:21" ht="21.75" customHeight="1">
      <c r="A18" s="113" t="s">
        <v>28</v>
      </c>
      <c r="B18" s="126" t="s">
        <v>214</v>
      </c>
      <c r="C18" s="151">
        <v>171122</v>
      </c>
      <c r="D18" s="125" t="s">
        <v>163</v>
      </c>
      <c r="E18" s="106">
        <v>6</v>
      </c>
      <c r="F18" s="126"/>
      <c r="G18" s="151"/>
      <c r="H18" s="125"/>
      <c r="I18" s="106"/>
      <c r="J18" s="126"/>
      <c r="K18" s="151"/>
      <c r="L18" s="125"/>
      <c r="M18" s="106"/>
      <c r="N18" s="126"/>
      <c r="O18" s="151"/>
      <c r="P18" s="125"/>
      <c r="Q18" s="106"/>
      <c r="R18" s="104"/>
      <c r="S18" s="151"/>
      <c r="T18" s="105"/>
      <c r="U18" s="106"/>
    </row>
    <row r="19" spans="1:21" ht="21.75" customHeight="1">
      <c r="A19" s="113" t="s">
        <v>28</v>
      </c>
      <c r="B19" s="126" t="s">
        <v>228</v>
      </c>
      <c r="C19" s="151">
        <v>174026</v>
      </c>
      <c r="D19" s="125" t="s">
        <v>163</v>
      </c>
      <c r="E19" s="106">
        <v>6</v>
      </c>
      <c r="F19" s="126"/>
      <c r="G19" s="151"/>
      <c r="H19" s="125"/>
      <c r="I19" s="106"/>
      <c r="J19" s="126"/>
      <c r="K19" s="151"/>
      <c r="L19" s="125"/>
      <c r="M19" s="106"/>
      <c r="N19" s="126"/>
      <c r="O19" s="151"/>
      <c r="P19" s="125"/>
      <c r="Q19" s="106"/>
      <c r="R19" s="104"/>
      <c r="S19" s="151"/>
      <c r="T19" s="105"/>
      <c r="U19" s="106"/>
    </row>
    <row r="20" spans="1:21" ht="21.75" customHeight="1">
      <c r="A20" s="113" t="s">
        <v>28</v>
      </c>
      <c r="B20" s="126" t="s">
        <v>262</v>
      </c>
      <c r="C20" s="151">
        <v>174069</v>
      </c>
      <c r="D20" s="125" t="s">
        <v>163</v>
      </c>
      <c r="E20" s="106">
        <v>6</v>
      </c>
      <c r="F20" s="126"/>
      <c r="G20" s="151"/>
      <c r="H20" s="125"/>
      <c r="I20" s="106"/>
      <c r="J20" s="126"/>
      <c r="K20" s="151"/>
      <c r="L20" s="125"/>
      <c r="M20" s="106"/>
      <c r="N20" s="126"/>
      <c r="O20" s="151"/>
      <c r="P20" s="125"/>
      <c r="Q20" s="106"/>
      <c r="R20" s="104"/>
      <c r="S20" s="151"/>
      <c r="T20" s="105"/>
      <c r="U20" s="106"/>
    </row>
    <row r="21" spans="1:21" ht="21.75" customHeight="1">
      <c r="A21" s="113" t="s">
        <v>28</v>
      </c>
      <c r="B21" s="126"/>
      <c r="C21" s="151"/>
      <c r="D21" s="125"/>
      <c r="E21" s="106"/>
      <c r="F21" s="126"/>
      <c r="G21" s="151"/>
      <c r="H21" s="125"/>
      <c r="I21" s="106"/>
      <c r="J21" s="126"/>
      <c r="K21" s="151"/>
      <c r="L21" s="125"/>
      <c r="M21" s="106"/>
      <c r="N21" s="126"/>
      <c r="O21" s="151"/>
      <c r="P21" s="125"/>
      <c r="Q21" s="106"/>
      <c r="R21" s="104"/>
      <c r="S21" s="151"/>
      <c r="T21" s="105"/>
      <c r="U21" s="106"/>
    </row>
    <row r="22" spans="1:21" ht="21.75" customHeight="1">
      <c r="A22" s="107" t="s">
        <v>77</v>
      </c>
      <c r="B22" s="233"/>
      <c r="C22" s="109">
        <f>800*(COUNTA(C17:C21))</f>
        <v>3200</v>
      </c>
      <c r="D22" s="234">
        <f>COUNTA(D17:D21)</f>
        <v>4</v>
      </c>
      <c r="E22" s="106">
        <f>SUM(E17:E21)</f>
        <v>24</v>
      </c>
      <c r="F22" s="233"/>
      <c r="G22" s="109">
        <f>800*(COUNTA(G17:G21))</f>
        <v>0</v>
      </c>
      <c r="H22" s="234">
        <f>COUNTA(H17:H21)</f>
        <v>0</v>
      </c>
      <c r="I22" s="272">
        <f>SUM(I17:I21)</f>
        <v>0</v>
      </c>
      <c r="J22" s="233"/>
      <c r="K22" s="109">
        <f>800*(COUNTA(K17:K21))</f>
        <v>800</v>
      </c>
      <c r="L22" s="234">
        <f>COUNTA(L17:L21)</f>
        <v>1</v>
      </c>
      <c r="M22" s="106">
        <f>SUM(M17:M21)</f>
        <v>10</v>
      </c>
      <c r="N22" s="233"/>
      <c r="O22" s="109">
        <f>800*(COUNTA(O17:O21))</f>
        <v>0</v>
      </c>
      <c r="P22" s="234">
        <f>COUNTA(P17:P21)</f>
        <v>0</v>
      </c>
      <c r="Q22" s="272">
        <f>SUM(Q17:Q21)</f>
        <v>0</v>
      </c>
      <c r="R22" s="115"/>
      <c r="S22" s="109">
        <f>800*(COUNTA(S17:S21))</f>
        <v>0</v>
      </c>
      <c r="T22" s="197">
        <f>COUNTA(T17:T21)</f>
        <v>0</v>
      </c>
      <c r="U22" s="271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48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5.6</v>
      </c>
      <c r="S26" s="124"/>
      <c r="T26" s="123" t="s">
        <v>4</v>
      </c>
    </row>
    <row r="27" spans="1:21" ht="21.75" customHeight="1">
      <c r="A27" s="103" t="s">
        <v>32</v>
      </c>
      <c r="B27" s="104"/>
      <c r="C27" s="151"/>
      <c r="D27" s="155"/>
      <c r="E27" s="106"/>
      <c r="F27" s="104"/>
      <c r="G27" s="151"/>
      <c r="H27" s="213"/>
      <c r="I27" s="106"/>
      <c r="J27" s="104"/>
      <c r="K27" s="151"/>
      <c r="L27" s="104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04"/>
      <c r="C28" s="129"/>
      <c r="D28" s="202"/>
      <c r="E28" s="106"/>
      <c r="F28" s="104"/>
      <c r="G28" s="129"/>
      <c r="H28" s="129"/>
      <c r="I28" s="106"/>
      <c r="J28" s="104"/>
      <c r="K28" s="129"/>
      <c r="L28" s="104"/>
      <c r="M28" s="106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04"/>
      <c r="C29" s="129"/>
      <c r="D29" s="204"/>
      <c r="E29" s="106"/>
      <c r="F29" s="104"/>
      <c r="G29" s="129"/>
      <c r="H29" s="129"/>
      <c r="I29" s="106"/>
      <c r="J29" s="104"/>
      <c r="K29" s="129"/>
      <c r="L29" s="104"/>
      <c r="M29" s="106"/>
      <c r="N29" s="130"/>
      <c r="P29" s="198">
        <f>SUM(D15+H15+L15+P15+T15+D22+H22+L22+P22+T22+D31+H31+L31)</f>
        <v>9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04"/>
      <c r="C30" s="129"/>
      <c r="D30" s="126"/>
      <c r="E30" s="106"/>
      <c r="F30" s="104"/>
      <c r="G30" s="129"/>
      <c r="H30" s="129"/>
      <c r="I30" s="106"/>
      <c r="J30" s="104"/>
      <c r="K30" s="129"/>
      <c r="L30" s="104"/>
      <c r="M30" s="106"/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104"/>
      <c r="C31" s="109">
        <f>SUM(C30+C29+C28+(IF(COUNTBLANK(C27),0,1500)))</f>
        <v>0</v>
      </c>
      <c r="D31" s="197">
        <f>COUNTA(D27:D30)</f>
        <v>0</v>
      </c>
      <c r="E31" s="264">
        <f>SUM(E27:E30)</f>
        <v>0</v>
      </c>
      <c r="F31" s="106"/>
      <c r="G31" s="109">
        <f>SUM(G30+G29+G28+(IF(COUNTBLANK(G27),0,1500)))</f>
        <v>0</v>
      </c>
      <c r="H31" s="197">
        <f>COUNTA(H27:H30)</f>
        <v>0</v>
      </c>
      <c r="I31" s="264">
        <f>SUM(I27:I30)</f>
        <v>0</v>
      </c>
      <c r="J31" s="125"/>
      <c r="K31" s="109">
        <f>SUM(K30+K29+K28+(IF(COUNTBLANK(K27),0,1500)))</f>
        <v>0</v>
      </c>
      <c r="L31" s="197">
        <f>COUNTA(L27:L30)</f>
        <v>0</v>
      </c>
      <c r="M31" s="264">
        <f>SUM(M27:M30)</f>
        <v>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U32"/>
  <sheetViews>
    <sheetView showZeros="0" topLeftCell="A4" zoomScaleNormal="100" workbookViewId="0">
      <selection activeCell="U15" sqref="U15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126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241" t="s">
        <v>27</v>
      </c>
      <c r="B10" s="255" t="s">
        <v>183</v>
      </c>
      <c r="C10" s="256">
        <v>60549</v>
      </c>
      <c r="D10" s="257" t="s">
        <v>178</v>
      </c>
      <c r="E10" s="258">
        <v>5</v>
      </c>
      <c r="F10" s="126"/>
      <c r="G10" s="151"/>
      <c r="H10" s="125"/>
      <c r="I10" s="106"/>
      <c r="J10" s="126"/>
      <c r="K10" s="151"/>
      <c r="L10" s="125"/>
      <c r="M10" s="106"/>
      <c r="N10" s="126" t="s">
        <v>200</v>
      </c>
      <c r="O10" s="151">
        <v>80965</v>
      </c>
      <c r="P10" s="125" t="s">
        <v>163</v>
      </c>
      <c r="Q10" s="106">
        <v>5</v>
      </c>
      <c r="R10" s="255" t="s">
        <v>232</v>
      </c>
      <c r="S10" s="256">
        <v>71639</v>
      </c>
      <c r="T10" s="257" t="s">
        <v>163</v>
      </c>
      <c r="U10" s="258">
        <v>5</v>
      </c>
    </row>
    <row r="11" spans="1:21" ht="21.75" customHeight="1">
      <c r="A11" s="241" t="s">
        <v>27</v>
      </c>
      <c r="B11" s="126" t="s">
        <v>205</v>
      </c>
      <c r="C11" s="151">
        <v>64361</v>
      </c>
      <c r="D11" s="125" t="s">
        <v>163</v>
      </c>
      <c r="E11" s="106">
        <v>5</v>
      </c>
      <c r="F11" s="126"/>
      <c r="G11" s="151"/>
      <c r="H11" s="125"/>
      <c r="I11" s="106"/>
      <c r="J11" s="126"/>
      <c r="K11" s="151"/>
      <c r="L11" s="125"/>
      <c r="M11" s="106"/>
      <c r="N11" s="126" t="s">
        <v>207</v>
      </c>
      <c r="O11" s="151">
        <v>82728</v>
      </c>
      <c r="P11" s="125" t="s">
        <v>163</v>
      </c>
      <c r="Q11" s="106">
        <v>5</v>
      </c>
      <c r="R11" s="126"/>
      <c r="S11" s="151"/>
      <c r="T11" s="125"/>
      <c r="U11" s="106"/>
    </row>
    <row r="12" spans="1:21" ht="21.75" customHeight="1">
      <c r="A12" s="241" t="s">
        <v>27</v>
      </c>
      <c r="B12" s="255" t="s">
        <v>234</v>
      </c>
      <c r="C12" s="256">
        <v>54932</v>
      </c>
      <c r="D12" s="257" t="s">
        <v>163</v>
      </c>
      <c r="E12" s="258">
        <v>5</v>
      </c>
      <c r="F12" s="126"/>
      <c r="G12" s="151"/>
      <c r="H12" s="125"/>
      <c r="I12" s="106"/>
      <c r="J12" s="126"/>
      <c r="K12" s="151"/>
      <c r="L12" s="125"/>
      <c r="M12" s="106"/>
      <c r="N12" s="126"/>
      <c r="O12" s="151"/>
      <c r="P12" s="125"/>
      <c r="Q12" s="106"/>
      <c r="R12" s="126"/>
      <c r="S12" s="151"/>
      <c r="T12" s="125"/>
      <c r="U12" s="106"/>
    </row>
    <row r="13" spans="1:21" ht="21.75" customHeight="1">
      <c r="A13" s="241" t="s">
        <v>27</v>
      </c>
      <c r="B13" s="126"/>
      <c r="C13" s="151"/>
      <c r="D13" s="125"/>
      <c r="E13" s="106"/>
      <c r="F13" s="126"/>
      <c r="G13" s="151"/>
      <c r="H13" s="125"/>
      <c r="I13" s="106"/>
      <c r="J13" s="126"/>
      <c r="K13" s="151"/>
      <c r="L13" s="125"/>
      <c r="M13" s="106"/>
      <c r="N13" s="126"/>
      <c r="O13" s="151"/>
      <c r="P13" s="125"/>
      <c r="Q13" s="106"/>
      <c r="R13" s="126"/>
      <c r="S13" s="151"/>
      <c r="T13" s="125"/>
      <c r="U13" s="106"/>
    </row>
    <row r="14" spans="1:21" ht="21.75" customHeight="1">
      <c r="A14" s="241" t="s">
        <v>27</v>
      </c>
      <c r="B14" s="126"/>
      <c r="C14" s="151"/>
      <c r="D14" s="125"/>
      <c r="E14" s="106"/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26"/>
      <c r="S14" s="151"/>
      <c r="T14" s="125"/>
      <c r="U14" s="106"/>
    </row>
    <row r="15" spans="1:21" ht="21.75" customHeight="1">
      <c r="A15" s="240" t="s">
        <v>77</v>
      </c>
      <c r="B15" s="230"/>
      <c r="C15" s="109">
        <f>400*(COUNTA(C10:C14))</f>
        <v>1200</v>
      </c>
      <c r="D15" s="232">
        <f>COUNTA(D10:D14)</f>
        <v>3</v>
      </c>
      <c r="E15" s="106">
        <f>SUM(E10:E14)</f>
        <v>15</v>
      </c>
      <c r="F15" s="231"/>
      <c r="G15" s="109">
        <f>400*(COUNTA(G10:G14))</f>
        <v>0</v>
      </c>
      <c r="H15" s="232">
        <f>COUNTA(H10:H14)</f>
        <v>0</v>
      </c>
      <c r="I15" s="106">
        <f>SUM(I10:I14)</f>
        <v>0</v>
      </c>
      <c r="J15" s="231"/>
      <c r="K15" s="109">
        <f>400*(COUNTA(K10:K14))</f>
        <v>0</v>
      </c>
      <c r="L15" s="232">
        <f>COUNTA(L10:L14)</f>
        <v>0</v>
      </c>
      <c r="M15" s="106">
        <f>SUM(M10:M14)</f>
        <v>0</v>
      </c>
      <c r="N15" s="231"/>
      <c r="O15" s="109">
        <f>400*(COUNTA(O10:O14))</f>
        <v>800</v>
      </c>
      <c r="P15" s="232">
        <f>COUNTA(P10:P14)</f>
        <v>2</v>
      </c>
      <c r="Q15" s="236">
        <f>SUM(Q10:Q14)</f>
        <v>10</v>
      </c>
      <c r="R15" s="231"/>
      <c r="S15" s="109">
        <f>400*(COUNTA(S10:S14))</f>
        <v>400</v>
      </c>
      <c r="T15" s="232">
        <f>COUNTA(T10:T14)</f>
        <v>1</v>
      </c>
      <c r="U15" s="106">
        <f>SUM(U10:U14)</f>
        <v>5</v>
      </c>
    </row>
    <row r="16" spans="1:21" ht="21.75" customHeight="1">
      <c r="A16" s="415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26" t="s">
        <v>200</v>
      </c>
      <c r="C17" s="151">
        <v>131543</v>
      </c>
      <c r="D17" s="125" t="s">
        <v>163</v>
      </c>
      <c r="E17" s="106">
        <v>10</v>
      </c>
      <c r="F17" s="126"/>
      <c r="G17" s="151"/>
      <c r="H17" s="125"/>
      <c r="I17" s="106"/>
      <c r="J17" s="126"/>
      <c r="K17" s="151"/>
      <c r="L17" s="125"/>
      <c r="M17" s="106"/>
      <c r="N17" s="126"/>
      <c r="O17" s="151"/>
      <c r="P17" s="226"/>
      <c r="Q17" s="106"/>
      <c r="R17" s="126"/>
      <c r="S17" s="151"/>
      <c r="T17" s="226"/>
      <c r="U17" s="106"/>
    </row>
    <row r="18" spans="1:21" ht="21.75" customHeight="1">
      <c r="A18" s="113" t="s">
        <v>28</v>
      </c>
      <c r="B18" s="126" t="s">
        <v>206</v>
      </c>
      <c r="C18" s="151">
        <v>133634</v>
      </c>
      <c r="D18" s="125" t="s">
        <v>163</v>
      </c>
      <c r="E18" s="106">
        <v>10</v>
      </c>
      <c r="F18" s="126"/>
      <c r="G18" s="151"/>
      <c r="H18" s="125"/>
      <c r="I18" s="106"/>
      <c r="J18" s="126"/>
      <c r="K18" s="151"/>
      <c r="L18" s="125"/>
      <c r="M18" s="106"/>
      <c r="N18" s="126"/>
      <c r="O18" s="151"/>
      <c r="P18" s="125"/>
      <c r="Q18" s="106"/>
      <c r="R18" s="126"/>
      <c r="S18" s="151"/>
      <c r="T18" s="125"/>
      <c r="U18" s="106"/>
    </row>
    <row r="19" spans="1:21" ht="21.75" customHeight="1">
      <c r="A19" s="113" t="s">
        <v>28</v>
      </c>
      <c r="B19" s="255" t="s">
        <v>235</v>
      </c>
      <c r="C19" s="256">
        <v>121520</v>
      </c>
      <c r="D19" s="257" t="s">
        <v>163</v>
      </c>
      <c r="E19" s="258">
        <v>10</v>
      </c>
      <c r="F19" s="126"/>
      <c r="G19" s="151"/>
      <c r="H19" s="125"/>
      <c r="I19" s="106"/>
      <c r="J19" s="126"/>
      <c r="K19" s="151"/>
      <c r="L19" s="125"/>
      <c r="M19" s="106"/>
      <c r="N19" s="126"/>
      <c r="O19" s="151"/>
      <c r="P19" s="125"/>
      <c r="Q19" s="106"/>
      <c r="R19" s="126"/>
      <c r="S19" s="151"/>
      <c r="T19" s="125"/>
      <c r="U19" s="106"/>
    </row>
    <row r="20" spans="1:21" ht="21.75" customHeight="1">
      <c r="A20" s="113" t="s">
        <v>28</v>
      </c>
      <c r="B20" s="126"/>
      <c r="C20" s="151"/>
      <c r="D20" s="125"/>
      <c r="E20" s="106"/>
      <c r="F20" s="126"/>
      <c r="G20" s="151"/>
      <c r="H20" s="125"/>
      <c r="I20" s="106"/>
      <c r="J20" s="126"/>
      <c r="K20" s="151"/>
      <c r="L20" s="125"/>
      <c r="M20" s="106"/>
      <c r="N20" s="126"/>
      <c r="O20" s="151"/>
      <c r="P20" s="125"/>
      <c r="Q20" s="106"/>
      <c r="R20" s="126"/>
      <c r="S20" s="151"/>
      <c r="T20" s="125"/>
      <c r="U20" s="106"/>
    </row>
    <row r="21" spans="1:21" ht="21.75" customHeight="1">
      <c r="A21" s="113" t="s">
        <v>28</v>
      </c>
      <c r="B21" s="126"/>
      <c r="C21" s="151"/>
      <c r="D21" s="125"/>
      <c r="E21" s="106"/>
      <c r="F21" s="126"/>
      <c r="G21" s="151"/>
      <c r="H21" s="125"/>
      <c r="I21" s="106"/>
      <c r="J21" s="126"/>
      <c r="K21" s="151"/>
      <c r="L21" s="125"/>
      <c r="M21" s="106"/>
      <c r="N21" s="126"/>
      <c r="O21" s="151"/>
      <c r="P21" s="125"/>
      <c r="Q21" s="106"/>
      <c r="R21" s="126"/>
      <c r="S21" s="151"/>
      <c r="T21" s="125"/>
      <c r="U21" s="106"/>
    </row>
    <row r="22" spans="1:21" ht="21.75" customHeight="1">
      <c r="A22" s="107" t="s">
        <v>77</v>
      </c>
      <c r="B22" s="233"/>
      <c r="C22" s="109">
        <f>800*(COUNTA(C17:C21))</f>
        <v>2400</v>
      </c>
      <c r="D22" s="234">
        <f>COUNTA(D17:D21)</f>
        <v>3</v>
      </c>
      <c r="E22" s="106">
        <f>SUM(E17:E21)</f>
        <v>30</v>
      </c>
      <c r="F22" s="233"/>
      <c r="G22" s="109">
        <f>800*(COUNTA(G17:G21))</f>
        <v>0</v>
      </c>
      <c r="H22" s="234">
        <f>COUNTA(H17:H21)</f>
        <v>0</v>
      </c>
      <c r="I22" s="265">
        <f>SUM(I17:I21)</f>
        <v>0</v>
      </c>
      <c r="J22" s="233"/>
      <c r="K22" s="109">
        <f>800*(COUNTA(K17:K21))</f>
        <v>0</v>
      </c>
      <c r="L22" s="234">
        <f>COUNTA(L17:L21)</f>
        <v>0</v>
      </c>
      <c r="M22" s="234">
        <f>SUM(M17:M21)</f>
        <v>0</v>
      </c>
      <c r="N22" s="227"/>
      <c r="O22" s="109">
        <f>800*(COUNTA(O17:O21))</f>
        <v>0</v>
      </c>
      <c r="P22" s="229">
        <f>COUNTA(P17:P21)</f>
        <v>0</v>
      </c>
      <c r="Q22" s="265">
        <f>SUM(Q17:Q21)</f>
        <v>0</v>
      </c>
      <c r="R22" s="227"/>
      <c r="S22" s="109">
        <f>800*(COUNTA(S17:S21))</f>
        <v>0</v>
      </c>
      <c r="T22" s="229">
        <f>COUNTA(T17:T21)</f>
        <v>0</v>
      </c>
      <c r="U22" s="265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60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4.8</v>
      </c>
      <c r="S26" s="124"/>
      <c r="T26" s="123" t="s">
        <v>4</v>
      </c>
    </row>
    <row r="27" spans="1:21" ht="21.75" customHeight="1">
      <c r="A27" s="103" t="s">
        <v>32</v>
      </c>
      <c r="B27" s="126"/>
      <c r="C27" s="151"/>
      <c r="D27" s="125"/>
      <c r="E27" s="106"/>
      <c r="F27" s="126"/>
      <c r="G27" s="151"/>
      <c r="H27" s="263"/>
      <c r="I27" s="106"/>
      <c r="J27" s="126"/>
      <c r="K27" s="151"/>
      <c r="L27" s="126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9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126"/>
      <c r="C31" s="109">
        <f>SUM(C30+C29+C28+(IF(COUNTBLANK(C27),0,1500)))</f>
        <v>0</v>
      </c>
      <c r="D31" s="229">
        <f>COUNTA(D27:D30)</f>
        <v>0</v>
      </c>
      <c r="E31" s="265">
        <f>SUM(E27:E30)</f>
        <v>0</v>
      </c>
      <c r="F31" s="106"/>
      <c r="G31" s="109">
        <f>SUM(G30+G29+G28+(IF(COUNTBLANK(G27),0,1500)))</f>
        <v>0</v>
      </c>
      <c r="H31" s="229">
        <f>COUNTA(H27:H30)</f>
        <v>0</v>
      </c>
      <c r="I31" s="265">
        <f>SUM(I27:I30)</f>
        <v>0</v>
      </c>
      <c r="J31" s="125"/>
      <c r="K31" s="109">
        <f>SUM(K30+K29+K28+(IF(COUNTBLANK(K27),0,1500)))</f>
        <v>0</v>
      </c>
      <c r="L31" s="229">
        <f>COUNTA(L27:L30)</f>
        <v>0</v>
      </c>
      <c r="M31" s="265">
        <f>SUM(M27:M30)</f>
        <v>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U32"/>
  <sheetViews>
    <sheetView showZeros="0" topLeftCell="A4" zoomScale="110" zoomScaleNormal="110" workbookViewId="0">
      <selection sqref="A1:E5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144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126" t="s">
        <v>173</v>
      </c>
      <c r="C10" s="151">
        <v>85683</v>
      </c>
      <c r="D10" s="125" t="s">
        <v>163</v>
      </c>
      <c r="E10" s="106">
        <v>5</v>
      </c>
      <c r="F10" s="126" t="s">
        <v>179</v>
      </c>
      <c r="G10" s="151">
        <v>94464</v>
      </c>
      <c r="H10" s="125" t="s">
        <v>163</v>
      </c>
      <c r="I10" s="106">
        <v>5</v>
      </c>
      <c r="J10" s="126" t="s">
        <v>202</v>
      </c>
      <c r="K10" s="151">
        <v>134103</v>
      </c>
      <c r="L10" s="125" t="s">
        <v>163</v>
      </c>
      <c r="M10" s="106">
        <v>5</v>
      </c>
      <c r="N10" s="126"/>
      <c r="O10" s="151"/>
      <c r="P10" s="125"/>
      <c r="Q10" s="106"/>
      <c r="R10" s="126" t="s">
        <v>200</v>
      </c>
      <c r="S10" s="151">
        <v>115692</v>
      </c>
      <c r="T10" s="125" t="s">
        <v>163</v>
      </c>
      <c r="U10" s="106">
        <v>5</v>
      </c>
    </row>
    <row r="11" spans="1:21" ht="21.75" customHeight="1">
      <c r="A11" s="103" t="s">
        <v>27</v>
      </c>
      <c r="B11" s="126" t="s">
        <v>184</v>
      </c>
      <c r="C11" s="151">
        <v>84916</v>
      </c>
      <c r="D11" s="125" t="s">
        <v>163</v>
      </c>
      <c r="E11" s="106">
        <v>5</v>
      </c>
      <c r="F11" s="126" t="s">
        <v>184</v>
      </c>
      <c r="G11" s="151">
        <v>94552</v>
      </c>
      <c r="H11" s="125" t="s">
        <v>163</v>
      </c>
      <c r="I11" s="106">
        <v>5</v>
      </c>
      <c r="J11" s="126" t="s">
        <v>209</v>
      </c>
      <c r="K11" s="151">
        <v>123092</v>
      </c>
      <c r="L11" s="125" t="s">
        <v>163</v>
      </c>
      <c r="M11" s="106">
        <v>5</v>
      </c>
      <c r="N11" s="126"/>
      <c r="O11" s="151"/>
      <c r="P11" s="125"/>
      <c r="Q11" s="106"/>
      <c r="R11" s="126" t="s">
        <v>230</v>
      </c>
      <c r="S11" s="151">
        <v>115128</v>
      </c>
      <c r="T11" s="125" t="s">
        <v>163</v>
      </c>
      <c r="U11" s="106">
        <v>5</v>
      </c>
    </row>
    <row r="12" spans="1:21" ht="21.75" customHeight="1">
      <c r="A12" s="103" t="s">
        <v>27</v>
      </c>
      <c r="B12" s="126" t="s">
        <v>216</v>
      </c>
      <c r="C12" s="151">
        <v>90714</v>
      </c>
      <c r="D12" s="125" t="s">
        <v>178</v>
      </c>
      <c r="E12" s="106">
        <v>5</v>
      </c>
      <c r="F12" s="126" t="s">
        <v>206</v>
      </c>
      <c r="G12" s="151">
        <v>94677</v>
      </c>
      <c r="H12" s="125" t="s">
        <v>163</v>
      </c>
      <c r="I12" s="106">
        <v>5</v>
      </c>
      <c r="J12" s="126" t="s">
        <v>227</v>
      </c>
      <c r="K12" s="151">
        <v>130712</v>
      </c>
      <c r="L12" s="125" t="s">
        <v>163</v>
      </c>
      <c r="M12" s="106">
        <v>5</v>
      </c>
      <c r="N12" s="126"/>
      <c r="O12" s="151"/>
      <c r="P12" s="125"/>
      <c r="Q12" s="106"/>
      <c r="R12" s="126" t="s">
        <v>258</v>
      </c>
      <c r="S12" s="151">
        <v>115641</v>
      </c>
      <c r="T12" s="125" t="s">
        <v>163</v>
      </c>
      <c r="U12" s="106">
        <v>5</v>
      </c>
    </row>
    <row r="13" spans="1:21" ht="21.75" customHeight="1">
      <c r="A13" s="103" t="s">
        <v>27</v>
      </c>
      <c r="B13" s="126" t="s">
        <v>230</v>
      </c>
      <c r="C13" s="151">
        <v>84231</v>
      </c>
      <c r="D13" s="125" t="s">
        <v>163</v>
      </c>
      <c r="E13" s="106">
        <v>5</v>
      </c>
      <c r="F13" s="126" t="s">
        <v>227</v>
      </c>
      <c r="G13" s="151">
        <v>103019</v>
      </c>
      <c r="H13" s="125" t="s">
        <v>163</v>
      </c>
      <c r="I13" s="106">
        <v>5</v>
      </c>
      <c r="J13" s="126" t="s">
        <v>257</v>
      </c>
      <c r="K13" s="151">
        <v>135364</v>
      </c>
      <c r="L13" s="125" t="s">
        <v>178</v>
      </c>
      <c r="M13" s="106">
        <v>5</v>
      </c>
      <c r="N13" s="126"/>
      <c r="O13" s="151"/>
      <c r="P13" s="125"/>
      <c r="Q13" s="106"/>
      <c r="R13" s="126" t="s">
        <v>262</v>
      </c>
      <c r="S13" s="151">
        <v>122056</v>
      </c>
      <c r="T13" s="125" t="s">
        <v>163</v>
      </c>
      <c r="U13" s="106">
        <v>5</v>
      </c>
    </row>
    <row r="14" spans="1:21" ht="21.75" customHeight="1">
      <c r="A14" s="103" t="s">
        <v>27</v>
      </c>
      <c r="B14" s="126" t="s">
        <v>257</v>
      </c>
      <c r="C14" s="151">
        <v>81332</v>
      </c>
      <c r="D14" s="125" t="s">
        <v>178</v>
      </c>
      <c r="E14" s="106">
        <v>5</v>
      </c>
      <c r="F14" s="126" t="s">
        <v>257</v>
      </c>
      <c r="G14" s="151">
        <v>95190</v>
      </c>
      <c r="H14" s="125" t="s">
        <v>178</v>
      </c>
      <c r="I14" s="106">
        <v>5</v>
      </c>
      <c r="J14" s="126" t="s">
        <v>274</v>
      </c>
      <c r="K14" s="151">
        <v>124632</v>
      </c>
      <c r="L14" s="125" t="s">
        <v>178</v>
      </c>
      <c r="M14" s="106">
        <v>5</v>
      </c>
      <c r="N14" s="126"/>
      <c r="O14" s="151"/>
      <c r="P14" s="125"/>
      <c r="Q14" s="106"/>
      <c r="R14" s="126" t="s">
        <v>301</v>
      </c>
      <c r="S14" s="151">
        <v>125239</v>
      </c>
      <c r="T14" s="125" t="s">
        <v>163</v>
      </c>
      <c r="U14" s="106">
        <v>5</v>
      </c>
    </row>
    <row r="15" spans="1:21" ht="21.75" customHeight="1">
      <c r="A15" s="107" t="s">
        <v>77</v>
      </c>
      <c r="B15" s="230"/>
      <c r="C15" s="109">
        <f>400*(COUNTA(C10:C14))</f>
        <v>2000</v>
      </c>
      <c r="D15" s="232">
        <f>COUNTA(D10:D14)</f>
        <v>5</v>
      </c>
      <c r="E15" s="106">
        <f>SUM(E10:E14)</f>
        <v>25</v>
      </c>
      <c r="F15" s="231"/>
      <c r="G15" s="109">
        <f>400*(COUNTA(G10:G14))</f>
        <v>2000</v>
      </c>
      <c r="H15" s="232">
        <f>COUNTA(H10:H14)</f>
        <v>5</v>
      </c>
      <c r="I15" s="106">
        <f>SUM(I10:I14)</f>
        <v>25</v>
      </c>
      <c r="J15" s="231"/>
      <c r="K15" s="109">
        <f>400*(COUNTA(K10:K14))</f>
        <v>2000</v>
      </c>
      <c r="L15" s="232">
        <f>COUNTA(L10:L14)</f>
        <v>5</v>
      </c>
      <c r="M15" s="106">
        <f>SUM(M10:M14)</f>
        <v>25</v>
      </c>
      <c r="N15" s="231"/>
      <c r="O15" s="109">
        <f>400*(COUNTA(O10:O14))</f>
        <v>0</v>
      </c>
      <c r="P15" s="232">
        <f>COUNTA(P10:P14)</f>
        <v>0</v>
      </c>
      <c r="Q15" s="268">
        <f>SUM(Q10:Q14)</f>
        <v>0</v>
      </c>
      <c r="R15" s="231"/>
      <c r="S15" s="109">
        <f>400*(COUNTA(S10:S14))</f>
        <v>2000</v>
      </c>
      <c r="T15" s="232">
        <f>COUNTA(T10:T14)</f>
        <v>5</v>
      </c>
      <c r="U15" s="106">
        <f>SUM(U10:U14)</f>
        <v>25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26" t="s">
        <v>177</v>
      </c>
      <c r="C17" s="151">
        <v>194552</v>
      </c>
      <c r="D17" s="125" t="s">
        <v>178</v>
      </c>
      <c r="E17" s="106">
        <v>10</v>
      </c>
      <c r="F17" s="126" t="s">
        <v>201</v>
      </c>
      <c r="G17" s="151">
        <v>210015</v>
      </c>
      <c r="H17" s="125" t="s">
        <v>178</v>
      </c>
      <c r="I17" s="106">
        <v>10</v>
      </c>
      <c r="J17" s="126" t="s">
        <v>218</v>
      </c>
      <c r="K17" s="151">
        <v>253429</v>
      </c>
      <c r="L17" s="125" t="s">
        <v>178</v>
      </c>
      <c r="M17" s="106">
        <v>10</v>
      </c>
      <c r="N17" s="126"/>
      <c r="O17" s="151"/>
      <c r="P17" s="226"/>
      <c r="Q17" s="106"/>
      <c r="R17" s="126" t="s">
        <v>253</v>
      </c>
      <c r="S17" s="151">
        <v>271978</v>
      </c>
      <c r="T17" s="226" t="s">
        <v>163</v>
      </c>
      <c r="U17" s="106">
        <v>10</v>
      </c>
    </row>
    <row r="18" spans="1:21" ht="21.75" customHeight="1">
      <c r="A18" s="113" t="s">
        <v>28</v>
      </c>
      <c r="B18" s="126" t="s">
        <v>195</v>
      </c>
      <c r="C18" s="151">
        <v>184196</v>
      </c>
      <c r="D18" s="125" t="s">
        <v>163</v>
      </c>
      <c r="E18" s="106">
        <v>10</v>
      </c>
      <c r="F18" s="126" t="s">
        <v>217</v>
      </c>
      <c r="G18" s="151">
        <v>210791</v>
      </c>
      <c r="H18" s="125" t="s">
        <v>178</v>
      </c>
      <c r="I18" s="106">
        <v>10</v>
      </c>
      <c r="J18" s="126" t="s">
        <v>233</v>
      </c>
      <c r="K18" s="151">
        <v>252078</v>
      </c>
      <c r="L18" s="125" t="s">
        <v>178</v>
      </c>
      <c r="M18" s="106">
        <v>10</v>
      </c>
      <c r="N18" s="126"/>
      <c r="O18" s="151"/>
      <c r="P18" s="125"/>
      <c r="Q18" s="106"/>
      <c r="R18" s="126" t="s">
        <v>318</v>
      </c>
      <c r="S18" s="151">
        <v>284208</v>
      </c>
      <c r="T18" s="125" t="s">
        <v>163</v>
      </c>
      <c r="U18" s="106">
        <v>10</v>
      </c>
    </row>
    <row r="19" spans="1:21" ht="21.75" customHeight="1">
      <c r="A19" s="113" t="s">
        <v>28</v>
      </c>
      <c r="B19" s="126" t="s">
        <v>209</v>
      </c>
      <c r="C19" s="151">
        <v>184382</v>
      </c>
      <c r="D19" s="125" t="s">
        <v>163</v>
      </c>
      <c r="E19" s="106">
        <v>10</v>
      </c>
      <c r="F19" s="126" t="s">
        <v>248</v>
      </c>
      <c r="G19" s="151">
        <v>194526</v>
      </c>
      <c r="H19" s="125" t="s">
        <v>163</v>
      </c>
      <c r="I19" s="106">
        <v>10</v>
      </c>
      <c r="J19" s="126" t="s">
        <v>248</v>
      </c>
      <c r="K19" s="151">
        <v>250386</v>
      </c>
      <c r="L19" s="125" t="s">
        <v>163</v>
      </c>
      <c r="M19" s="106">
        <v>10</v>
      </c>
      <c r="N19" s="126"/>
      <c r="O19" s="151"/>
      <c r="P19" s="125"/>
      <c r="Q19" s="106"/>
      <c r="R19" s="126" t="s">
        <v>331</v>
      </c>
      <c r="S19" s="151">
        <v>272257</v>
      </c>
      <c r="T19" s="125" t="s">
        <v>163</v>
      </c>
      <c r="U19" s="106">
        <v>10</v>
      </c>
    </row>
    <row r="20" spans="1:21" ht="21.75" customHeight="1">
      <c r="A20" s="113" t="s">
        <v>28</v>
      </c>
      <c r="B20" s="126" t="s">
        <v>227</v>
      </c>
      <c r="C20" s="151">
        <v>183453</v>
      </c>
      <c r="D20" s="125" t="s">
        <v>163</v>
      </c>
      <c r="E20" s="106">
        <v>10</v>
      </c>
      <c r="F20" s="126" t="s">
        <v>265</v>
      </c>
      <c r="G20" s="151">
        <v>194317</v>
      </c>
      <c r="H20" s="125" t="s">
        <v>163</v>
      </c>
      <c r="I20" s="106">
        <v>10</v>
      </c>
      <c r="J20" s="126" t="s">
        <v>273</v>
      </c>
      <c r="K20" s="151">
        <v>255959</v>
      </c>
      <c r="L20" s="125" t="s">
        <v>178</v>
      </c>
      <c r="M20" s="106">
        <v>10</v>
      </c>
      <c r="N20" s="126"/>
      <c r="O20" s="151"/>
      <c r="P20" s="125"/>
      <c r="Q20" s="106"/>
      <c r="R20" s="126" t="s">
        <v>330</v>
      </c>
      <c r="S20" s="151">
        <v>275972</v>
      </c>
      <c r="T20" s="125" t="s">
        <v>163</v>
      </c>
      <c r="U20" s="106">
        <v>10</v>
      </c>
    </row>
    <row r="21" spans="1:21" ht="21.75" customHeight="1">
      <c r="A21" s="113" t="s">
        <v>28</v>
      </c>
      <c r="B21" s="126" t="s">
        <v>250</v>
      </c>
      <c r="C21" s="151">
        <v>182418</v>
      </c>
      <c r="D21" s="125" t="s">
        <v>163</v>
      </c>
      <c r="E21" s="106">
        <v>10</v>
      </c>
      <c r="F21" s="126"/>
      <c r="G21" s="151"/>
      <c r="H21" s="125"/>
      <c r="I21" s="106"/>
      <c r="J21" s="126" t="s">
        <v>329</v>
      </c>
      <c r="K21" s="151">
        <v>252891</v>
      </c>
      <c r="L21" s="125" t="s">
        <v>163</v>
      </c>
      <c r="M21" s="106">
        <v>10</v>
      </c>
      <c r="N21" s="126"/>
      <c r="O21" s="151"/>
      <c r="P21" s="125"/>
      <c r="Q21" s="106"/>
      <c r="R21" s="126" t="s">
        <v>354</v>
      </c>
      <c r="S21" s="151">
        <v>270993</v>
      </c>
      <c r="T21" s="125" t="s">
        <v>163</v>
      </c>
      <c r="U21" s="106">
        <v>10</v>
      </c>
    </row>
    <row r="22" spans="1:21" ht="21.75" customHeight="1">
      <c r="A22" s="107" t="s">
        <v>77</v>
      </c>
      <c r="B22" s="233"/>
      <c r="C22" s="109">
        <f>800*(COUNTA(C17:C21))</f>
        <v>4000</v>
      </c>
      <c r="D22" s="234">
        <f>COUNTA(D17:D21)</f>
        <v>5</v>
      </c>
      <c r="E22" s="106">
        <f>SUM(E17:E21)</f>
        <v>50</v>
      </c>
      <c r="F22" s="233"/>
      <c r="G22" s="109">
        <f>800*(COUNTA(G17:G21))</f>
        <v>3200</v>
      </c>
      <c r="H22" s="234">
        <f>COUNTA(H17:H21)</f>
        <v>4</v>
      </c>
      <c r="I22" s="106">
        <f>SUM(I17:I21)</f>
        <v>40</v>
      </c>
      <c r="J22" s="233"/>
      <c r="K22" s="109">
        <f>800*(COUNTA(K17:K21))</f>
        <v>4000</v>
      </c>
      <c r="L22" s="234">
        <f>COUNTA(L17:L21)</f>
        <v>5</v>
      </c>
      <c r="M22" s="106">
        <f>SUM(M17:M21)</f>
        <v>50</v>
      </c>
      <c r="N22" s="233"/>
      <c r="O22" s="109">
        <f>800*(COUNTA(O17:O21))</f>
        <v>0</v>
      </c>
      <c r="P22" s="234">
        <f>COUNTA(P17:P21)</f>
        <v>0</v>
      </c>
      <c r="Q22" s="272">
        <f>SUM(Q17:Q21)</f>
        <v>0</v>
      </c>
      <c r="R22" s="233"/>
      <c r="S22" s="109">
        <f>800*(COUNTA(S17:S21))</f>
        <v>4000</v>
      </c>
      <c r="T22" s="234">
        <f>COUNTA(T17:T21)</f>
        <v>5</v>
      </c>
      <c r="U22" s="106">
        <f>SUM(U17:U21)</f>
        <v>50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920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42.05</v>
      </c>
      <c r="S26" s="124"/>
      <c r="T26" s="123" t="s">
        <v>4</v>
      </c>
    </row>
    <row r="27" spans="1:21" ht="21.75" customHeight="1">
      <c r="A27" s="103" t="s">
        <v>32</v>
      </c>
      <c r="B27" s="126" t="s">
        <v>203</v>
      </c>
      <c r="C27" s="151">
        <v>370562</v>
      </c>
      <c r="D27" s="125" t="s">
        <v>178</v>
      </c>
      <c r="E27" s="106">
        <v>40</v>
      </c>
      <c r="F27" s="126" t="s">
        <v>196</v>
      </c>
      <c r="G27" s="151">
        <v>404243</v>
      </c>
      <c r="H27" s="263" t="s">
        <v>163</v>
      </c>
      <c r="I27" s="106">
        <v>40</v>
      </c>
      <c r="J27" s="126" t="s">
        <v>232</v>
      </c>
      <c r="K27" s="151">
        <v>485556</v>
      </c>
      <c r="L27" s="126" t="s">
        <v>178</v>
      </c>
      <c r="M27" s="106">
        <v>40</v>
      </c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26" t="s">
        <v>215</v>
      </c>
      <c r="C28" s="129">
        <v>1225</v>
      </c>
      <c r="D28" s="125" t="s">
        <v>163</v>
      </c>
      <c r="E28" s="106">
        <v>40</v>
      </c>
      <c r="F28" s="126" t="s">
        <v>219</v>
      </c>
      <c r="G28" s="129">
        <v>1125</v>
      </c>
      <c r="H28" s="129" t="s">
        <v>178</v>
      </c>
      <c r="I28" s="106">
        <v>40</v>
      </c>
      <c r="J28" s="126" t="s">
        <v>214</v>
      </c>
      <c r="K28" s="129">
        <v>900</v>
      </c>
      <c r="L28" s="126" t="s">
        <v>163</v>
      </c>
      <c r="M28" s="106">
        <v>40</v>
      </c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26" t="s">
        <v>353</v>
      </c>
      <c r="C29" s="129">
        <v>1725</v>
      </c>
      <c r="D29" s="126" t="s">
        <v>178</v>
      </c>
      <c r="E29" s="106">
        <v>50</v>
      </c>
      <c r="F29" s="126" t="s">
        <v>272</v>
      </c>
      <c r="G29" s="129">
        <v>1675</v>
      </c>
      <c r="H29" s="129" t="s">
        <v>178</v>
      </c>
      <c r="I29" s="106">
        <v>50</v>
      </c>
      <c r="J29" s="126" t="s">
        <v>220</v>
      </c>
      <c r="K29" s="129">
        <v>1300</v>
      </c>
      <c r="L29" s="126" t="s">
        <v>163</v>
      </c>
      <c r="M29" s="106">
        <v>50</v>
      </c>
      <c r="N29" s="130"/>
      <c r="P29" s="198">
        <f>SUM(D15+H15+L15+P15+T15+D22+H22+L22+P22+T22+D31+H31+L31)</f>
        <v>51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26" t="s">
        <v>229</v>
      </c>
      <c r="C30" s="129">
        <v>2400</v>
      </c>
      <c r="D30" s="126" t="s">
        <v>163</v>
      </c>
      <c r="E30" s="106">
        <v>80</v>
      </c>
      <c r="F30" s="126" t="s">
        <v>222</v>
      </c>
      <c r="G30" s="129">
        <v>2250</v>
      </c>
      <c r="H30" s="129" t="s">
        <v>163</v>
      </c>
      <c r="I30" s="106">
        <v>80</v>
      </c>
      <c r="J30" s="126" t="s">
        <v>231</v>
      </c>
      <c r="K30" s="129">
        <v>1750</v>
      </c>
      <c r="L30" s="126" t="s">
        <v>163</v>
      </c>
      <c r="M30" s="106">
        <v>80</v>
      </c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104"/>
      <c r="C31" s="109">
        <f>SUM(C30+C29+C28+(IF(COUNTBLANK(C27),0,1500)))</f>
        <v>6850</v>
      </c>
      <c r="D31" s="197">
        <f>COUNTA(D27:D30)</f>
        <v>4</v>
      </c>
      <c r="E31" s="106">
        <f>SUM(E26:E30)</f>
        <v>210</v>
      </c>
      <c r="F31" s="106"/>
      <c r="G31" s="109">
        <f>SUM(G30+G29+G28+(IF(COUNTBLANK(G27),0,1500)))</f>
        <v>6550</v>
      </c>
      <c r="H31" s="197">
        <f>COUNTA(H27:H30)</f>
        <v>4</v>
      </c>
      <c r="I31" s="106">
        <f>SUM(I26:I30)</f>
        <v>210</v>
      </c>
      <c r="J31" s="125"/>
      <c r="K31" s="109">
        <f>SUM(K30+K29+K28+(IF(COUNTBLANK(K27),0,1500)))</f>
        <v>5450</v>
      </c>
      <c r="L31" s="197">
        <f>COUNTA(L27:L30)</f>
        <v>4</v>
      </c>
      <c r="M31" s="106">
        <f>SUM(M26:M30)</f>
        <v>210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U32"/>
  <sheetViews>
    <sheetView showZeros="0" topLeftCell="A4" workbookViewId="0">
      <selection activeCell="E22" sqref="E22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275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255" t="s">
        <v>268</v>
      </c>
      <c r="C10" s="256">
        <v>43227</v>
      </c>
      <c r="D10" s="257" t="s">
        <v>163</v>
      </c>
      <c r="E10" s="258">
        <v>5</v>
      </c>
      <c r="F10" s="126"/>
      <c r="G10" s="151"/>
      <c r="H10" s="125"/>
      <c r="I10" s="106"/>
      <c r="J10" s="126"/>
      <c r="K10" s="151"/>
      <c r="L10" s="125"/>
      <c r="M10" s="106"/>
      <c r="N10" s="126"/>
      <c r="O10" s="151"/>
      <c r="P10" s="125"/>
      <c r="Q10" s="106"/>
      <c r="R10" s="126"/>
      <c r="S10" s="151"/>
      <c r="T10" s="125"/>
      <c r="U10" s="106"/>
    </row>
    <row r="11" spans="1:21" ht="21.75" customHeight="1">
      <c r="A11" s="103" t="s">
        <v>27</v>
      </c>
      <c r="B11" s="255" t="s">
        <v>337</v>
      </c>
      <c r="C11" s="256">
        <v>44576</v>
      </c>
      <c r="D11" s="257" t="s">
        <v>178</v>
      </c>
      <c r="E11" s="258">
        <v>5</v>
      </c>
      <c r="F11" s="126"/>
      <c r="G11" s="151"/>
      <c r="H11" s="125"/>
      <c r="I11" s="106"/>
      <c r="J11" s="126"/>
      <c r="K11" s="151"/>
      <c r="L11" s="125"/>
      <c r="M11" s="106"/>
      <c r="N11" s="126"/>
      <c r="O11" s="151"/>
      <c r="P11" s="125"/>
      <c r="Q11" s="106"/>
      <c r="R11" s="126"/>
      <c r="S11" s="151"/>
      <c r="T11" s="125"/>
      <c r="U11" s="106"/>
    </row>
    <row r="12" spans="1:21" ht="21.75" customHeight="1">
      <c r="A12" s="103" t="s">
        <v>27</v>
      </c>
      <c r="B12" s="126"/>
      <c r="C12" s="151"/>
      <c r="D12" s="125"/>
      <c r="E12" s="106"/>
      <c r="F12" s="126"/>
      <c r="G12" s="151"/>
      <c r="H12" s="125"/>
      <c r="I12" s="106"/>
      <c r="J12" s="126"/>
      <c r="K12" s="151"/>
      <c r="L12" s="125"/>
      <c r="M12" s="106"/>
      <c r="N12" s="126"/>
      <c r="O12" s="151"/>
      <c r="P12" s="125"/>
      <c r="Q12" s="106"/>
      <c r="R12" s="126"/>
      <c r="S12" s="151"/>
      <c r="T12" s="125"/>
      <c r="U12" s="106"/>
    </row>
    <row r="13" spans="1:21" ht="21.75" customHeight="1">
      <c r="A13" s="103" t="s">
        <v>27</v>
      </c>
      <c r="B13" s="126"/>
      <c r="C13" s="151"/>
      <c r="D13" s="125"/>
      <c r="E13" s="106"/>
      <c r="F13" s="126"/>
      <c r="G13" s="151"/>
      <c r="H13" s="125"/>
      <c r="I13" s="106"/>
      <c r="J13" s="126"/>
      <c r="K13" s="151"/>
      <c r="L13" s="125"/>
      <c r="M13" s="106"/>
      <c r="N13" s="126"/>
      <c r="O13" s="151"/>
      <c r="P13" s="125"/>
      <c r="Q13" s="106"/>
      <c r="R13" s="126"/>
      <c r="S13" s="151"/>
      <c r="T13" s="125"/>
      <c r="U13" s="106"/>
    </row>
    <row r="14" spans="1:21" ht="21.75" customHeight="1">
      <c r="A14" s="103" t="s">
        <v>27</v>
      </c>
      <c r="B14" s="126"/>
      <c r="C14" s="151"/>
      <c r="D14" s="125"/>
      <c r="E14" s="106"/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26"/>
      <c r="S14" s="151"/>
      <c r="T14" s="125"/>
      <c r="U14" s="106"/>
    </row>
    <row r="15" spans="1:21" ht="21.75" customHeight="1">
      <c r="A15" s="107" t="s">
        <v>77</v>
      </c>
      <c r="B15" s="230"/>
      <c r="C15" s="109">
        <f>400*(COUNTA(C10:C14))</f>
        <v>800</v>
      </c>
      <c r="D15" s="232">
        <f>COUNTA(D10:D14)</f>
        <v>2</v>
      </c>
      <c r="E15" s="106">
        <f>SUM(E10:E14)</f>
        <v>10</v>
      </c>
      <c r="F15" s="231"/>
      <c r="G15" s="109">
        <f>400*(COUNTA(G10:G14))</f>
        <v>0</v>
      </c>
      <c r="H15" s="232">
        <f>COUNTA(H10:H14)</f>
        <v>0</v>
      </c>
      <c r="I15" s="237">
        <f>SUM(I10:I14)</f>
        <v>0</v>
      </c>
      <c r="J15" s="231"/>
      <c r="K15" s="109">
        <f>400*(COUNTA(K10:K14))</f>
        <v>0</v>
      </c>
      <c r="L15" s="232">
        <f>COUNTA(L10:L14)</f>
        <v>0</v>
      </c>
      <c r="M15" s="237">
        <f>SUM(M10:M14)</f>
        <v>0</v>
      </c>
      <c r="N15" s="231"/>
      <c r="O15" s="109">
        <f>400*(COUNTA(O10:O14))</f>
        <v>0</v>
      </c>
      <c r="P15" s="232">
        <f>COUNTA(P10:P14)</f>
        <v>0</v>
      </c>
      <c r="Q15" s="236">
        <f>SUM(Q10:Q14)</f>
        <v>0</v>
      </c>
      <c r="R15" s="231"/>
      <c r="S15" s="109">
        <f>400*(COUNTA(S10:S14))</f>
        <v>0</v>
      </c>
      <c r="T15" s="232">
        <f>COUNTA(T10:T14)</f>
        <v>0</v>
      </c>
      <c r="U15" s="237">
        <f>SUM(U10:U14)</f>
        <v>0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255" t="s">
        <v>336</v>
      </c>
      <c r="C17" s="256">
        <v>952.7</v>
      </c>
      <c r="D17" s="257" t="s">
        <v>178</v>
      </c>
      <c r="E17" s="258">
        <v>10</v>
      </c>
      <c r="F17" s="104"/>
      <c r="G17" s="151"/>
      <c r="H17" s="105"/>
      <c r="I17" s="106"/>
      <c r="J17" s="104"/>
      <c r="K17" s="151"/>
      <c r="L17" s="105"/>
      <c r="M17" s="106"/>
      <c r="N17" s="104"/>
      <c r="O17" s="151"/>
      <c r="P17" s="114"/>
      <c r="Q17" s="106"/>
      <c r="R17" s="104"/>
      <c r="S17" s="151"/>
      <c r="T17" s="114"/>
      <c r="U17" s="106"/>
    </row>
    <row r="18" spans="1:21" ht="21.75" customHeight="1">
      <c r="A18" s="113" t="s">
        <v>28</v>
      </c>
      <c r="B18" s="104"/>
      <c r="C18" s="151"/>
      <c r="D18" s="105"/>
      <c r="E18" s="106"/>
      <c r="F18" s="104"/>
      <c r="G18" s="151"/>
      <c r="H18" s="105"/>
      <c r="I18" s="106"/>
      <c r="J18" s="104"/>
      <c r="K18" s="151"/>
      <c r="L18" s="105"/>
      <c r="M18" s="106"/>
      <c r="N18" s="104"/>
      <c r="O18" s="151"/>
      <c r="P18" s="105"/>
      <c r="Q18" s="106"/>
      <c r="R18" s="104"/>
      <c r="S18" s="151"/>
      <c r="T18" s="105"/>
      <c r="U18" s="106"/>
    </row>
    <row r="19" spans="1:21" ht="21.75" customHeight="1">
      <c r="A19" s="113" t="s">
        <v>28</v>
      </c>
      <c r="B19" s="104"/>
      <c r="C19" s="151"/>
      <c r="D19" s="105"/>
      <c r="E19" s="106"/>
      <c r="F19" s="104"/>
      <c r="G19" s="151"/>
      <c r="H19" s="105"/>
      <c r="I19" s="106"/>
      <c r="J19" s="104"/>
      <c r="K19" s="151"/>
      <c r="L19" s="105"/>
      <c r="M19" s="106"/>
      <c r="N19" s="104"/>
      <c r="O19" s="151"/>
      <c r="P19" s="105"/>
      <c r="Q19" s="106"/>
      <c r="R19" s="104"/>
      <c r="S19" s="151"/>
      <c r="T19" s="105"/>
      <c r="U19" s="106"/>
    </row>
    <row r="20" spans="1:21" ht="21.75" customHeight="1">
      <c r="A20" s="113" t="s">
        <v>28</v>
      </c>
      <c r="B20" s="104"/>
      <c r="C20" s="151"/>
      <c r="D20" s="105"/>
      <c r="E20" s="106"/>
      <c r="F20" s="104"/>
      <c r="G20" s="151"/>
      <c r="H20" s="105"/>
      <c r="I20" s="106"/>
      <c r="J20" s="104"/>
      <c r="K20" s="151"/>
      <c r="L20" s="105"/>
      <c r="M20" s="106"/>
      <c r="N20" s="104"/>
      <c r="O20" s="151"/>
      <c r="P20" s="105"/>
      <c r="Q20" s="106"/>
      <c r="R20" s="104"/>
      <c r="S20" s="151"/>
      <c r="T20" s="105"/>
      <c r="U20" s="106"/>
    </row>
    <row r="21" spans="1:21" ht="21.75" customHeight="1">
      <c r="A21" s="113" t="s">
        <v>28</v>
      </c>
      <c r="B21" s="104"/>
      <c r="C21" s="151"/>
      <c r="D21" s="105"/>
      <c r="E21" s="106"/>
      <c r="F21" s="104"/>
      <c r="G21" s="151"/>
      <c r="H21" s="105"/>
      <c r="I21" s="106"/>
      <c r="J21" s="104"/>
      <c r="K21" s="151"/>
      <c r="L21" s="105"/>
      <c r="M21" s="106"/>
      <c r="N21" s="104"/>
      <c r="O21" s="151"/>
      <c r="P21" s="105"/>
      <c r="Q21" s="106"/>
      <c r="R21" s="104"/>
      <c r="S21" s="151"/>
      <c r="T21" s="105"/>
      <c r="U21" s="106"/>
    </row>
    <row r="22" spans="1:21" ht="21.75" customHeight="1">
      <c r="A22" s="107" t="s">
        <v>77</v>
      </c>
      <c r="B22" s="233"/>
      <c r="C22" s="109">
        <f>800*(COUNTA(C17:C21))</f>
        <v>800</v>
      </c>
      <c r="D22" s="234">
        <f>COUNTA(D17:D21)</f>
        <v>1</v>
      </c>
      <c r="E22" s="106">
        <f>SUM(E17:E21)</f>
        <v>10</v>
      </c>
      <c r="F22" s="233"/>
      <c r="G22" s="109">
        <f>800*(COUNTA(G17:G21))</f>
        <v>0</v>
      </c>
      <c r="H22" s="234">
        <f>COUNTA(H17:H21)</f>
        <v>0</v>
      </c>
      <c r="I22" s="237">
        <f>SUM(I17:I21)</f>
        <v>0</v>
      </c>
      <c r="J22" s="233"/>
      <c r="K22" s="109">
        <f>800*(COUNTA(K17:K21))</f>
        <v>0</v>
      </c>
      <c r="L22" s="234">
        <f>COUNTA(L17:L21)</f>
        <v>0</v>
      </c>
      <c r="M22" s="237">
        <f>SUM(M17:M21)</f>
        <v>0</v>
      </c>
      <c r="N22" s="233"/>
      <c r="O22" s="109">
        <f>800*(COUNTA(O17:O21))</f>
        <v>0</v>
      </c>
      <c r="P22" s="234">
        <f>COUNTA(P17:P21)</f>
        <v>0</v>
      </c>
      <c r="Q22" s="237">
        <f>SUM(Q17:Q21)</f>
        <v>0</v>
      </c>
      <c r="R22" s="233"/>
      <c r="S22" s="109">
        <f>800*(COUNTA(S17:S21))</f>
        <v>0</v>
      </c>
      <c r="T22" s="234">
        <f>COUNTA(T17:T21)</f>
        <v>0</v>
      </c>
      <c r="U22" s="237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20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1.6</v>
      </c>
      <c r="S26" s="124"/>
      <c r="T26" s="123" t="s">
        <v>4</v>
      </c>
    </row>
    <row r="27" spans="1:21" ht="21.75" customHeight="1">
      <c r="A27" s="103" t="s">
        <v>32</v>
      </c>
      <c r="B27" s="104"/>
      <c r="C27" s="151"/>
      <c r="D27" s="155"/>
      <c r="E27" s="106"/>
      <c r="F27" s="104"/>
      <c r="G27" s="151"/>
      <c r="H27" s="213"/>
      <c r="I27" s="106"/>
      <c r="J27" s="104"/>
      <c r="K27" s="151"/>
      <c r="L27" s="104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3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126"/>
      <c r="C31" s="109"/>
      <c r="D31" s="234"/>
      <c r="E31" s="238"/>
      <c r="F31" s="106"/>
      <c r="G31" s="109"/>
      <c r="H31" s="234"/>
      <c r="I31" s="238"/>
      <c r="J31" s="125"/>
      <c r="K31" s="109"/>
      <c r="L31" s="234"/>
      <c r="M31" s="238"/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U32"/>
  <sheetViews>
    <sheetView showZeros="0" zoomScale="90" zoomScaleNormal="90" workbookViewId="0">
      <selection sqref="A1:E5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75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126" t="s">
        <v>317</v>
      </c>
      <c r="C10" s="151">
        <v>81621</v>
      </c>
      <c r="D10" s="125" t="s">
        <v>163</v>
      </c>
      <c r="E10" s="106">
        <v>3</v>
      </c>
      <c r="F10" s="126" t="s">
        <v>172</v>
      </c>
      <c r="G10" s="151">
        <v>75713</v>
      </c>
      <c r="H10" s="125" t="s">
        <v>163</v>
      </c>
      <c r="I10" s="106">
        <v>5</v>
      </c>
      <c r="J10" s="126" t="s">
        <v>156</v>
      </c>
      <c r="K10" s="151">
        <v>83503</v>
      </c>
      <c r="L10" s="125" t="s">
        <v>163</v>
      </c>
      <c r="M10" s="106">
        <v>5</v>
      </c>
      <c r="N10" s="126"/>
      <c r="O10" s="151"/>
      <c r="P10" s="125"/>
      <c r="Q10" s="106"/>
      <c r="R10" s="126"/>
      <c r="S10" s="151"/>
      <c r="T10" s="125"/>
      <c r="U10" s="106"/>
    </row>
    <row r="11" spans="1:21" ht="21.75" customHeight="1">
      <c r="A11" s="103" t="s">
        <v>27</v>
      </c>
      <c r="B11" s="126"/>
      <c r="C11" s="151"/>
      <c r="D11" s="125"/>
      <c r="E11" s="106"/>
      <c r="F11" s="126" t="s">
        <v>227</v>
      </c>
      <c r="G11" s="151">
        <v>74996</v>
      </c>
      <c r="H11" s="125" t="s">
        <v>163</v>
      </c>
      <c r="I11" s="106">
        <v>5</v>
      </c>
      <c r="J11" s="126" t="s">
        <v>194</v>
      </c>
      <c r="K11" s="151">
        <v>83347</v>
      </c>
      <c r="L11" s="125" t="s">
        <v>163</v>
      </c>
      <c r="M11" s="106">
        <v>5</v>
      </c>
      <c r="N11" s="126"/>
      <c r="O11" s="151"/>
      <c r="P11" s="125"/>
      <c r="Q11" s="106"/>
      <c r="R11" s="126"/>
      <c r="S11" s="151"/>
      <c r="T11" s="125"/>
      <c r="U11" s="106"/>
    </row>
    <row r="12" spans="1:21" ht="21.75" customHeight="1">
      <c r="A12" s="103" t="s">
        <v>27</v>
      </c>
      <c r="B12" s="126"/>
      <c r="C12" s="151"/>
      <c r="D12" s="125"/>
      <c r="E12" s="106"/>
      <c r="F12" s="126" t="s">
        <v>317</v>
      </c>
      <c r="G12" s="151">
        <v>75586</v>
      </c>
      <c r="H12" s="125" t="s">
        <v>163</v>
      </c>
      <c r="I12" s="106">
        <v>5</v>
      </c>
      <c r="J12" s="126" t="s">
        <v>317</v>
      </c>
      <c r="K12" s="151">
        <v>82908</v>
      </c>
      <c r="L12" s="125" t="s">
        <v>163</v>
      </c>
      <c r="M12" s="106">
        <v>5</v>
      </c>
      <c r="N12" s="126"/>
      <c r="O12" s="151"/>
      <c r="P12" s="125"/>
      <c r="Q12" s="106"/>
      <c r="R12" s="126"/>
      <c r="S12" s="151"/>
      <c r="T12" s="125"/>
      <c r="U12" s="106"/>
    </row>
    <row r="13" spans="1:21" ht="21.75" customHeight="1">
      <c r="A13" s="103" t="s">
        <v>27</v>
      </c>
      <c r="B13" s="126"/>
      <c r="C13" s="151"/>
      <c r="D13" s="125"/>
      <c r="E13" s="106"/>
      <c r="F13" s="126"/>
      <c r="G13" s="151"/>
      <c r="H13" s="125"/>
      <c r="I13" s="106"/>
      <c r="J13" s="126"/>
      <c r="K13" s="151"/>
      <c r="L13" s="125"/>
      <c r="M13" s="106"/>
      <c r="N13" s="126"/>
      <c r="O13" s="151"/>
      <c r="P13" s="125"/>
      <c r="Q13" s="106"/>
      <c r="R13" s="126"/>
      <c r="S13" s="151"/>
      <c r="T13" s="125"/>
      <c r="U13" s="106"/>
    </row>
    <row r="14" spans="1:21" ht="21.75" customHeight="1">
      <c r="A14" s="103" t="s">
        <v>27</v>
      </c>
      <c r="B14" s="126"/>
      <c r="C14" s="151"/>
      <c r="D14" s="125"/>
      <c r="E14" s="106"/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26"/>
      <c r="S14" s="151"/>
      <c r="T14" s="125"/>
      <c r="U14" s="106"/>
    </row>
    <row r="15" spans="1:21" ht="21.75" customHeight="1">
      <c r="A15" s="107" t="s">
        <v>77</v>
      </c>
      <c r="B15" s="230"/>
      <c r="C15" s="109">
        <f>400*(COUNTA(C10:C14))</f>
        <v>400</v>
      </c>
      <c r="D15" s="232">
        <f>COUNTA(D10:D14)</f>
        <v>1</v>
      </c>
      <c r="E15" s="268">
        <f>SUM(E10:E14)</f>
        <v>3</v>
      </c>
      <c r="F15" s="231"/>
      <c r="G15" s="109">
        <f>400*(COUNTA(G10:G14))</f>
        <v>1200</v>
      </c>
      <c r="H15" s="232">
        <f>COUNTA(H10:H14)</f>
        <v>3</v>
      </c>
      <c r="I15" s="106">
        <f>SUM(I10:I14)</f>
        <v>15</v>
      </c>
      <c r="J15" s="231"/>
      <c r="K15" s="109">
        <f>400*(COUNTA(K10:K14))</f>
        <v>1200</v>
      </c>
      <c r="L15" s="232">
        <f>COUNTA(L10:L14)</f>
        <v>3</v>
      </c>
      <c r="M15" s="106">
        <f>SUM(M10:M14)</f>
        <v>15</v>
      </c>
      <c r="N15" s="231"/>
      <c r="O15" s="109">
        <f>400*(COUNTA(O10:O14))</f>
        <v>0</v>
      </c>
      <c r="P15" s="232">
        <f>COUNTA(P10:P14)</f>
        <v>0</v>
      </c>
      <c r="Q15" s="268">
        <f>SUM(Q10:Q14)</f>
        <v>0</v>
      </c>
      <c r="R15" s="231"/>
      <c r="S15" s="109">
        <f>400*(COUNTA(S10:S14))</f>
        <v>0</v>
      </c>
      <c r="T15" s="232">
        <f>COUNTA(T10:T14)</f>
        <v>0</v>
      </c>
      <c r="U15" s="237">
        <f>SUM(U10:U14)</f>
        <v>0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26"/>
      <c r="C17" s="151"/>
      <c r="D17" s="125"/>
      <c r="E17" s="106"/>
      <c r="F17" s="126" t="s">
        <v>172</v>
      </c>
      <c r="G17" s="151">
        <v>155517</v>
      </c>
      <c r="H17" s="125" t="s">
        <v>163</v>
      </c>
      <c r="I17" s="106">
        <v>10</v>
      </c>
      <c r="J17" s="126" t="s">
        <v>173</v>
      </c>
      <c r="K17" s="151">
        <v>171579</v>
      </c>
      <c r="L17" s="125" t="s">
        <v>163</v>
      </c>
      <c r="M17" s="106">
        <v>10</v>
      </c>
      <c r="N17" s="126"/>
      <c r="O17" s="151"/>
      <c r="P17" s="226"/>
      <c r="Q17" s="106"/>
      <c r="R17" s="126"/>
      <c r="S17" s="151"/>
      <c r="T17" s="226"/>
      <c r="U17" s="106"/>
    </row>
    <row r="18" spans="1:21" ht="21.75" customHeight="1">
      <c r="A18" s="113" t="s">
        <v>28</v>
      </c>
      <c r="B18" s="126"/>
      <c r="C18" s="151"/>
      <c r="D18" s="125"/>
      <c r="E18" s="106"/>
      <c r="F18" s="126" t="s">
        <v>198</v>
      </c>
      <c r="G18" s="151">
        <v>161796</v>
      </c>
      <c r="H18" s="125" t="s">
        <v>163</v>
      </c>
      <c r="I18" s="106">
        <v>10</v>
      </c>
      <c r="J18" s="126" t="s">
        <v>227</v>
      </c>
      <c r="K18" s="151">
        <v>172170</v>
      </c>
      <c r="L18" s="125" t="s">
        <v>163</v>
      </c>
      <c r="M18" s="106">
        <v>10</v>
      </c>
      <c r="N18" s="126"/>
      <c r="O18" s="151"/>
      <c r="P18" s="125"/>
      <c r="Q18" s="106"/>
      <c r="R18" s="126"/>
      <c r="S18" s="151"/>
      <c r="T18" s="125"/>
      <c r="U18" s="106"/>
    </row>
    <row r="19" spans="1:21" ht="21.75" customHeight="1">
      <c r="A19" s="113" t="s">
        <v>28</v>
      </c>
      <c r="B19" s="126"/>
      <c r="C19" s="151"/>
      <c r="D19" s="125"/>
      <c r="E19" s="106"/>
      <c r="F19" s="126" t="s">
        <v>317</v>
      </c>
      <c r="G19" s="151">
        <v>161856</v>
      </c>
      <c r="H19" s="125" t="s">
        <v>163</v>
      </c>
      <c r="I19" s="106">
        <v>10</v>
      </c>
      <c r="J19" s="126"/>
      <c r="K19" s="151"/>
      <c r="L19" s="125"/>
      <c r="M19" s="106"/>
      <c r="N19" s="126"/>
      <c r="O19" s="151"/>
      <c r="P19" s="125"/>
      <c r="Q19" s="106"/>
      <c r="R19" s="126"/>
      <c r="S19" s="151"/>
      <c r="T19" s="125"/>
      <c r="U19" s="106"/>
    </row>
    <row r="20" spans="1:21" ht="21.75" customHeight="1">
      <c r="A20" s="113" t="s">
        <v>28</v>
      </c>
      <c r="B20" s="126"/>
      <c r="C20" s="151"/>
      <c r="D20" s="125"/>
      <c r="E20" s="106"/>
      <c r="F20" s="126"/>
      <c r="G20" s="151"/>
      <c r="H20" s="125"/>
      <c r="I20" s="106"/>
      <c r="J20" s="126"/>
      <c r="K20" s="151"/>
      <c r="L20" s="125"/>
      <c r="M20" s="106"/>
      <c r="N20" s="126"/>
      <c r="O20" s="151"/>
      <c r="P20" s="125"/>
      <c r="Q20" s="106"/>
      <c r="R20" s="126"/>
      <c r="S20" s="151"/>
      <c r="T20" s="125"/>
      <c r="U20" s="106"/>
    </row>
    <row r="21" spans="1:21" ht="21.75" customHeight="1">
      <c r="A21" s="113" t="s">
        <v>28</v>
      </c>
      <c r="B21" s="126"/>
      <c r="C21" s="151"/>
      <c r="D21" s="125"/>
      <c r="E21" s="106"/>
      <c r="F21" s="126"/>
      <c r="G21" s="151"/>
      <c r="H21" s="125"/>
      <c r="I21" s="106"/>
      <c r="J21" s="126"/>
      <c r="K21" s="151"/>
      <c r="L21" s="125"/>
      <c r="M21" s="106"/>
      <c r="N21" s="126"/>
      <c r="O21" s="151"/>
      <c r="P21" s="125"/>
      <c r="Q21" s="106"/>
      <c r="R21" s="126"/>
      <c r="S21" s="151"/>
      <c r="T21" s="125"/>
      <c r="U21" s="106"/>
    </row>
    <row r="22" spans="1:21" ht="21.75" customHeight="1">
      <c r="A22" s="107" t="s">
        <v>77</v>
      </c>
      <c r="B22" s="233"/>
      <c r="C22" s="109">
        <f>800*(COUNTA(C17:C21))</f>
        <v>0</v>
      </c>
      <c r="D22" s="234">
        <f>COUNTA(D17:D21)</f>
        <v>0</v>
      </c>
      <c r="E22" s="272">
        <f>SUM(E17:E21)</f>
        <v>0</v>
      </c>
      <c r="F22" s="233"/>
      <c r="G22" s="109">
        <f>800*(COUNTA(G17:G21))</f>
        <v>2400</v>
      </c>
      <c r="H22" s="234">
        <f>COUNTA(H17:H21)</f>
        <v>3</v>
      </c>
      <c r="I22" s="106">
        <f>SUM(I17:I21)</f>
        <v>30</v>
      </c>
      <c r="J22" s="233"/>
      <c r="K22" s="109">
        <f>800*(COUNTA(K17:K21))</f>
        <v>1600</v>
      </c>
      <c r="L22" s="234">
        <f>COUNTA(L17:L21)</f>
        <v>2</v>
      </c>
      <c r="M22" s="106">
        <f>SUM(M17:M21)</f>
        <v>20</v>
      </c>
      <c r="N22" s="233"/>
      <c r="O22" s="109">
        <f>800*(COUNTA(O17:O21))</f>
        <v>0</v>
      </c>
      <c r="P22" s="234">
        <f>COUNTA(P17:P21)</f>
        <v>0</v>
      </c>
      <c r="Q22" s="272">
        <f>SUM(Q17:Q21)</f>
        <v>0</v>
      </c>
      <c r="R22" s="233"/>
      <c r="S22" s="109">
        <f>800*(COUNTA(S17:S21))</f>
        <v>0</v>
      </c>
      <c r="T22" s="234">
        <f>COUNTA(T17:T21)</f>
        <v>0</v>
      </c>
      <c r="U22" s="272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243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4"/>
      <c r="Q26" s="354"/>
      <c r="R26" s="123">
        <f>SUM((C15+G15+K15+O15+S15+C22+G22+K22+O22+S22+C31+G31+K31)/1000)</f>
        <v>12.675000000000001</v>
      </c>
      <c r="S26" s="124"/>
      <c r="T26" s="123" t="s">
        <v>4</v>
      </c>
    </row>
    <row r="27" spans="1:21" ht="21.75" customHeight="1">
      <c r="A27" s="103" t="s">
        <v>32</v>
      </c>
      <c r="B27" s="104"/>
      <c r="C27" s="151"/>
      <c r="D27" s="155"/>
      <c r="E27" s="106"/>
      <c r="F27" s="104" t="s">
        <v>156</v>
      </c>
      <c r="G27" s="151">
        <v>305046</v>
      </c>
      <c r="H27" s="213" t="s">
        <v>163</v>
      </c>
      <c r="I27" s="106">
        <v>40</v>
      </c>
      <c r="J27" s="104"/>
      <c r="K27" s="151"/>
      <c r="L27" s="104"/>
      <c r="M27" s="106"/>
      <c r="N27" s="127"/>
      <c r="O27" s="354"/>
      <c r="P27" s="354"/>
      <c r="Q27" s="354"/>
      <c r="R27" s="124" t="s">
        <v>3</v>
      </c>
      <c r="S27" s="120"/>
      <c r="T27" s="128"/>
    </row>
    <row r="28" spans="1:21" ht="21.75" customHeight="1">
      <c r="A28" s="103" t="s">
        <v>33</v>
      </c>
      <c r="B28" s="126"/>
      <c r="C28" s="129"/>
      <c r="D28" s="125"/>
      <c r="E28" s="106"/>
      <c r="F28" s="126" t="s">
        <v>173</v>
      </c>
      <c r="G28" s="129">
        <v>1475</v>
      </c>
      <c r="H28" s="129" t="s">
        <v>163</v>
      </c>
      <c r="I28" s="106">
        <v>40</v>
      </c>
      <c r="J28" s="126"/>
      <c r="K28" s="129"/>
      <c r="L28" s="126"/>
      <c r="M28" s="106"/>
      <c r="N28" s="130"/>
      <c r="O28" s="120"/>
      <c r="P28" s="131"/>
      <c r="Q28" s="131"/>
      <c r="R28" s="355"/>
      <c r="S28" s="356"/>
      <c r="T28" s="132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15</v>
      </c>
      <c r="S29" s="357" t="s">
        <v>4</v>
      </c>
      <c r="T29" s="356"/>
      <c r="U29" s="358"/>
    </row>
    <row r="30" spans="1:21" ht="21.75" customHeight="1">
      <c r="A30" s="103" t="s">
        <v>36</v>
      </c>
      <c r="B30" s="126"/>
      <c r="C30" s="129"/>
      <c r="D30" s="126"/>
      <c r="E30" s="106"/>
      <c r="F30" s="126" t="s">
        <v>162</v>
      </c>
      <c r="G30" s="129">
        <v>2900</v>
      </c>
      <c r="H30" s="129" t="s">
        <v>163</v>
      </c>
      <c r="I30" s="106">
        <v>80</v>
      </c>
      <c r="J30" s="126"/>
      <c r="K30" s="129"/>
      <c r="L30" s="126"/>
      <c r="M30" s="106"/>
      <c r="N30" s="130"/>
      <c r="R30" s="132"/>
      <c r="S30" s="357" t="s">
        <v>35</v>
      </c>
      <c r="T30" s="356"/>
      <c r="U30" s="358"/>
    </row>
    <row r="31" spans="1:21" ht="21.75" customHeight="1">
      <c r="A31" s="107" t="s">
        <v>77</v>
      </c>
      <c r="B31" s="126"/>
      <c r="C31" s="109">
        <f>SUM(C30+C29+C28+(IF(COUNTBLANK(C27),0,1500)))</f>
        <v>0</v>
      </c>
      <c r="D31" s="234">
        <f>COUNTA(D27:D30)</f>
        <v>0</v>
      </c>
      <c r="E31" s="273">
        <f>SUM(E27:E30)</f>
        <v>0</v>
      </c>
      <c r="F31" s="106"/>
      <c r="G31" s="109">
        <f>SUM(G30+G29+G28+(IF(COUNTBLANK(G27),0,1500)))</f>
        <v>5875</v>
      </c>
      <c r="H31" s="234">
        <f>COUNTA(H27:H30)</f>
        <v>3</v>
      </c>
      <c r="I31" s="106">
        <f>SUM(I26:I30)</f>
        <v>160</v>
      </c>
      <c r="J31" s="125"/>
      <c r="K31" s="109">
        <f>SUM(K30+K29+K28+(IF(COUNTBLANK(K27),0,1500)))</f>
        <v>0</v>
      </c>
      <c r="L31" s="234">
        <f>COUNTA(L27:L30)</f>
        <v>0</v>
      </c>
      <c r="M31" s="273">
        <f>SUM(M27:M30)</f>
        <v>0</v>
      </c>
      <c r="N31" s="134"/>
      <c r="S31" s="357" t="s">
        <v>4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2"/>
  <sheetViews>
    <sheetView showZeros="0" zoomScaleNormal="100" workbookViewId="0">
      <selection sqref="A1:E5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3" width="8.85546875" style="99"/>
    <col min="14" max="14" width="7.42578125" style="99" customWidth="1"/>
    <col min="15" max="15" width="7.28515625" style="99" customWidth="1"/>
    <col min="16" max="16" width="4.7109375" style="99" customWidth="1"/>
    <col min="17" max="17" width="8.42578125" style="99" customWidth="1"/>
    <col min="18" max="18" width="9" style="99" customWidth="1"/>
    <col min="19" max="19" width="8.1406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 t="s">
        <v>4</v>
      </c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12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126" t="s">
        <v>330</v>
      </c>
      <c r="C10" s="151">
        <v>92204</v>
      </c>
      <c r="D10" s="125" t="s">
        <v>163</v>
      </c>
      <c r="E10" s="106">
        <v>3</v>
      </c>
      <c r="F10" s="126" t="s">
        <v>321</v>
      </c>
      <c r="G10" s="151">
        <v>95625</v>
      </c>
      <c r="H10" s="125" t="s">
        <v>163</v>
      </c>
      <c r="I10" s="106">
        <v>5</v>
      </c>
      <c r="J10" s="126" t="s">
        <v>329</v>
      </c>
      <c r="K10" s="151">
        <v>102239</v>
      </c>
      <c r="L10" s="125" t="s">
        <v>163</v>
      </c>
      <c r="M10" s="106">
        <v>5</v>
      </c>
      <c r="N10" s="126"/>
      <c r="O10" s="151"/>
      <c r="P10" s="125"/>
      <c r="Q10" s="106"/>
      <c r="R10" s="126" t="s">
        <v>335</v>
      </c>
      <c r="S10" s="151">
        <v>115525</v>
      </c>
      <c r="T10" s="125" t="s">
        <v>163</v>
      </c>
      <c r="U10" s="106">
        <v>3</v>
      </c>
    </row>
    <row r="11" spans="1:21" ht="21.75" customHeight="1">
      <c r="A11" s="103" t="s">
        <v>27</v>
      </c>
      <c r="B11" s="126"/>
      <c r="C11" s="151"/>
      <c r="D11" s="125"/>
      <c r="E11" s="106"/>
      <c r="F11" s="126"/>
      <c r="G11" s="151"/>
      <c r="H11" s="125"/>
      <c r="I11" s="106"/>
      <c r="J11" s="126"/>
      <c r="K11" s="151"/>
      <c r="L11" s="125"/>
      <c r="M11" s="106"/>
      <c r="N11" s="126"/>
      <c r="O11" s="151"/>
      <c r="P11" s="125"/>
      <c r="Q11" s="106"/>
      <c r="R11" s="126"/>
      <c r="S11" s="151"/>
      <c r="T11" s="125"/>
      <c r="U11" s="106"/>
    </row>
    <row r="12" spans="1:21" ht="21.75" customHeight="1">
      <c r="A12" s="103" t="s">
        <v>27</v>
      </c>
      <c r="B12" s="126"/>
      <c r="C12" s="151"/>
      <c r="D12" s="125"/>
      <c r="E12" s="106"/>
      <c r="F12" s="126"/>
      <c r="G12" s="151"/>
      <c r="H12" s="125"/>
      <c r="I12" s="106"/>
      <c r="J12" s="126"/>
      <c r="K12" s="151"/>
      <c r="L12" s="125"/>
      <c r="M12" s="106"/>
      <c r="N12" s="126"/>
      <c r="O12" s="151"/>
      <c r="P12" s="125"/>
      <c r="Q12" s="106"/>
      <c r="R12" s="126"/>
      <c r="S12" s="151"/>
      <c r="T12" s="125"/>
      <c r="U12" s="106"/>
    </row>
    <row r="13" spans="1:21" ht="21.75" customHeight="1">
      <c r="A13" s="103" t="s">
        <v>27</v>
      </c>
      <c r="B13" s="126"/>
      <c r="C13" s="151"/>
      <c r="D13" s="125"/>
      <c r="E13" s="106"/>
      <c r="F13" s="126"/>
      <c r="G13" s="151"/>
      <c r="H13" s="125"/>
      <c r="I13" s="106"/>
      <c r="J13" s="126"/>
      <c r="K13" s="151"/>
      <c r="L13" s="125"/>
      <c r="M13" s="106"/>
      <c r="N13" s="126"/>
      <c r="O13" s="151"/>
      <c r="P13" s="125"/>
      <c r="Q13" s="106"/>
      <c r="R13" s="126"/>
      <c r="S13" s="151"/>
      <c r="T13" s="125"/>
      <c r="U13" s="106"/>
    </row>
    <row r="14" spans="1:21" ht="21.75" customHeight="1">
      <c r="A14" s="103" t="s">
        <v>27</v>
      </c>
      <c r="B14" s="126"/>
      <c r="C14" s="151"/>
      <c r="D14" s="125"/>
      <c r="E14" s="106"/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26"/>
      <c r="S14" s="151"/>
      <c r="T14" s="125"/>
      <c r="U14" s="106"/>
    </row>
    <row r="15" spans="1:21" ht="21.75" customHeight="1">
      <c r="A15" s="107" t="s">
        <v>77</v>
      </c>
      <c r="B15" s="230"/>
      <c r="C15" s="109">
        <v>400</v>
      </c>
      <c r="D15" s="232">
        <f>COUNTA(D10:D14)</f>
        <v>1</v>
      </c>
      <c r="E15" s="288">
        <f>SUM(E10:E14)</f>
        <v>3</v>
      </c>
      <c r="F15" s="231"/>
      <c r="G15" s="109">
        <f>400*(COUNTA(G10:G14))</f>
        <v>400</v>
      </c>
      <c r="H15" s="232">
        <f>COUNTA(H10:H14)</f>
        <v>1</v>
      </c>
      <c r="I15" s="288">
        <f>SUM(I10:I14)</f>
        <v>5</v>
      </c>
      <c r="J15" s="231"/>
      <c r="K15" s="109">
        <f>400*(COUNTA(K10:K14))</f>
        <v>400</v>
      </c>
      <c r="L15" s="232">
        <f>COUNTA(L10:L14)</f>
        <v>1</v>
      </c>
      <c r="M15" s="288">
        <f>SUM(M10:M14)</f>
        <v>5</v>
      </c>
      <c r="N15" s="231"/>
      <c r="O15" s="109"/>
      <c r="P15" s="232">
        <f>COUNTA(P10:P14)</f>
        <v>0</v>
      </c>
      <c r="Q15" s="236">
        <f>SUM(Q10:Q14)</f>
        <v>0</v>
      </c>
      <c r="R15" s="231"/>
      <c r="S15" s="109">
        <f>400*(COUNTA(S10:S14))</f>
        <v>400</v>
      </c>
      <c r="T15" s="232">
        <f>COUNTA(T10:T14)</f>
        <v>1</v>
      </c>
      <c r="U15" s="288">
        <f>SUM(U10:U14)</f>
        <v>3</v>
      </c>
    </row>
    <row r="16" spans="1:21" ht="21.75" customHeight="1">
      <c r="A16" s="365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04"/>
      <c r="C17" s="151"/>
      <c r="D17" s="105"/>
      <c r="E17" s="106"/>
      <c r="F17" s="104"/>
      <c r="G17" s="151"/>
      <c r="H17" s="105"/>
      <c r="I17" s="106"/>
      <c r="J17" s="104"/>
      <c r="K17" s="151"/>
      <c r="L17" s="105"/>
      <c r="M17" s="106"/>
      <c r="N17" s="104"/>
      <c r="O17" s="151"/>
      <c r="P17" s="114"/>
      <c r="Q17" s="106"/>
      <c r="R17" s="104"/>
      <c r="S17" s="151"/>
      <c r="T17" s="114"/>
      <c r="U17" s="106"/>
    </row>
    <row r="18" spans="1:21" ht="21.75" customHeight="1">
      <c r="A18" s="113" t="s">
        <v>28</v>
      </c>
      <c r="B18" s="104"/>
      <c r="C18" s="151"/>
      <c r="D18" s="105"/>
      <c r="E18" s="106"/>
      <c r="F18" s="104"/>
      <c r="G18" s="151"/>
      <c r="H18" s="105"/>
      <c r="I18" s="106"/>
      <c r="J18" s="104"/>
      <c r="K18" s="151"/>
      <c r="L18" s="105"/>
      <c r="M18" s="106"/>
      <c r="N18" s="104"/>
      <c r="O18" s="151"/>
      <c r="P18" s="105"/>
      <c r="Q18" s="106"/>
      <c r="R18" s="104"/>
      <c r="S18" s="151"/>
      <c r="T18" s="105"/>
      <c r="U18" s="106"/>
    </row>
    <row r="19" spans="1:21" ht="21.75" customHeight="1">
      <c r="A19" s="113" t="s">
        <v>28</v>
      </c>
      <c r="B19" s="104"/>
      <c r="C19" s="151"/>
      <c r="D19" s="105"/>
      <c r="E19" s="106"/>
      <c r="F19" s="104"/>
      <c r="G19" s="151"/>
      <c r="H19" s="105"/>
      <c r="I19" s="106"/>
      <c r="J19" s="104"/>
      <c r="K19" s="151"/>
      <c r="L19" s="105"/>
      <c r="M19" s="106"/>
      <c r="N19" s="104"/>
      <c r="O19" s="151"/>
      <c r="P19" s="105"/>
      <c r="Q19" s="106"/>
      <c r="R19" s="104"/>
      <c r="S19" s="151"/>
      <c r="T19" s="105"/>
      <c r="U19" s="106"/>
    </row>
    <row r="20" spans="1:21" ht="21.75" customHeight="1">
      <c r="A20" s="113" t="s">
        <v>28</v>
      </c>
      <c r="B20" s="104"/>
      <c r="C20" s="151"/>
      <c r="D20" s="105"/>
      <c r="E20" s="106"/>
      <c r="F20" s="104"/>
      <c r="G20" s="151"/>
      <c r="H20" s="105"/>
      <c r="I20" s="106"/>
      <c r="J20" s="104"/>
      <c r="K20" s="151"/>
      <c r="L20" s="105"/>
      <c r="M20" s="106"/>
      <c r="N20" s="104"/>
      <c r="O20" s="151"/>
      <c r="P20" s="105"/>
      <c r="Q20" s="106"/>
      <c r="R20" s="104"/>
      <c r="S20" s="151"/>
      <c r="T20" s="105"/>
      <c r="U20" s="106"/>
    </row>
    <row r="21" spans="1:21" ht="21.75" customHeight="1">
      <c r="A21" s="113" t="s">
        <v>28</v>
      </c>
      <c r="B21" s="104"/>
      <c r="C21" s="151"/>
      <c r="D21" s="105"/>
      <c r="E21" s="106"/>
      <c r="F21" s="104"/>
      <c r="G21" s="151"/>
      <c r="H21" s="105"/>
      <c r="I21" s="106"/>
      <c r="J21" s="104"/>
      <c r="K21" s="151"/>
      <c r="L21" s="105"/>
      <c r="M21" s="106"/>
      <c r="N21" s="104"/>
      <c r="O21" s="151"/>
      <c r="P21" s="105"/>
      <c r="Q21" s="106"/>
      <c r="R21" s="104"/>
      <c r="S21" s="151"/>
      <c r="T21" s="105"/>
      <c r="U21" s="106"/>
    </row>
    <row r="22" spans="1:21" ht="21.75" customHeight="1">
      <c r="A22" s="107" t="s">
        <v>77</v>
      </c>
      <c r="B22" s="115"/>
      <c r="C22" s="109">
        <f>800*(COUNTA(C17:C21))</f>
        <v>0</v>
      </c>
      <c r="D22" s="197">
        <f>COUNTA(D17:D21)</f>
        <v>0</v>
      </c>
      <c r="E22" s="112">
        <f>SUM(E17:E21)</f>
        <v>0</v>
      </c>
      <c r="F22" s="115"/>
      <c r="G22" s="109">
        <f>800*(COUNTA(G17:G21))</f>
        <v>0</v>
      </c>
      <c r="H22" s="197">
        <f>COUNTA(H17:H21)</f>
        <v>0</v>
      </c>
      <c r="I22" s="112">
        <f>SUM(I17:I21)</f>
        <v>0</v>
      </c>
      <c r="J22" s="115"/>
      <c r="K22" s="109">
        <f>800*(COUNTA(K17:K21))</f>
        <v>0</v>
      </c>
      <c r="L22" s="197">
        <f>COUNTA(L17:L21)</f>
        <v>0</v>
      </c>
      <c r="M22" s="112">
        <f>SUM(M17:M21)</f>
        <v>0</v>
      </c>
      <c r="N22" s="115"/>
      <c r="O22" s="109">
        <f>800*(COUNTA(O17:O21))</f>
        <v>0</v>
      </c>
      <c r="P22" s="197">
        <f>COUNTA(P17:P21)</f>
        <v>0</v>
      </c>
      <c r="Q22" s="112">
        <f>SUM(Q17:Q21)</f>
        <v>0</v>
      </c>
      <c r="R22" s="115"/>
      <c r="S22" s="109">
        <f>800*(COUNTA(S17:S21))</f>
        <v>0</v>
      </c>
      <c r="T22" s="197">
        <f>COUNTA(T17:T21)</f>
        <v>0</v>
      </c>
      <c r="U22" s="112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31">
        <f>SUM(E15+I15+M15+Q15+U15+E22+I22+M22+Q22+U22+E31+I31+M31)</f>
        <v>16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4"/>
      <c r="Q26" s="354"/>
      <c r="R26" s="243">
        <f>SUM((C15+G15+K15+O15+S15+C22+G22+K22+O22+S22+C31+G31+K31)/1000)</f>
        <v>1.6</v>
      </c>
      <c r="S26" s="124"/>
      <c r="T26" s="123" t="s">
        <v>4</v>
      </c>
    </row>
    <row r="27" spans="1:21" ht="21.75" customHeight="1">
      <c r="A27" s="103" t="s">
        <v>32</v>
      </c>
      <c r="B27" s="104"/>
      <c r="C27" s="151"/>
      <c r="D27" s="155"/>
      <c r="E27" s="106"/>
      <c r="F27" s="104"/>
      <c r="G27" s="151"/>
      <c r="H27" s="213"/>
      <c r="I27" s="106"/>
      <c r="J27" s="104"/>
      <c r="K27" s="151"/>
      <c r="L27" s="104"/>
      <c r="M27" s="106"/>
      <c r="N27" s="127"/>
      <c r="O27" s="354"/>
      <c r="P27" s="354"/>
      <c r="Q27" s="354"/>
      <c r="R27" s="124" t="s">
        <v>3</v>
      </c>
      <c r="S27" s="120"/>
      <c r="T27" s="128"/>
    </row>
    <row r="28" spans="1:21" ht="21.75" customHeight="1">
      <c r="A28" s="103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6"/>
      <c r="T28" s="132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4</v>
      </c>
      <c r="S29" s="357" t="s">
        <v>4</v>
      </c>
      <c r="T29" s="356"/>
      <c r="U29" s="358"/>
    </row>
    <row r="30" spans="1:21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 t="s">
        <v>35</v>
      </c>
      <c r="T30" s="356"/>
      <c r="U30" s="358"/>
    </row>
    <row r="31" spans="1:21" ht="21.75" customHeight="1">
      <c r="A31" s="107" t="s">
        <v>77</v>
      </c>
      <c r="B31" s="126"/>
      <c r="C31" s="109">
        <f>SUM(C30+C29+C28+(IF(COUNTBLANK(C27),0,1500)))</f>
        <v>0</v>
      </c>
      <c r="D31" s="229">
        <f>COUNTA(D27:D30)</f>
        <v>0</v>
      </c>
      <c r="E31" s="106">
        <f>SUM(E27:E30)</f>
        <v>0</v>
      </c>
      <c r="F31" s="106"/>
      <c r="G31" s="109">
        <f>SUM(G30+G29+G28+(IF(COUNTBLANK(G27),0,1500)))</f>
        <v>0</v>
      </c>
      <c r="H31" s="229">
        <f>COUNTA(H27:H30)</f>
        <v>0</v>
      </c>
      <c r="I31" s="106">
        <f>SUM(I27:I30)</f>
        <v>0</v>
      </c>
      <c r="J31" s="125"/>
      <c r="K31" s="109">
        <f>SUM(K30+K29+K28+(IF(COUNTBLANK(K27),0,1500)))</f>
        <v>0</v>
      </c>
      <c r="L31" s="229">
        <f>COUNTA(L27:L30)</f>
        <v>0</v>
      </c>
      <c r="M31" s="106">
        <f>SUM(M27:M30)</f>
        <v>0</v>
      </c>
      <c r="N31" s="134"/>
      <c r="S31" s="357" t="s">
        <v>4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honeticPr fontId="3" type="noConversion"/>
  <pageMargins left="0.74803149606299213" right="0.74803149606299213" top="0.59055118110236227" bottom="0.59055118110236227" header="0.19685039370078741" footer="0.39370078740157483"/>
  <pageSetup paperSize="9" scale="78" orientation="landscape" horizontalDpi="360" verticalDpi="36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175"/>
  <sheetViews>
    <sheetView zoomScale="150" zoomScaleNormal="150" workbookViewId="0">
      <selection activeCell="E19" sqref="E19"/>
    </sheetView>
  </sheetViews>
  <sheetFormatPr defaultColWidth="8.85546875" defaultRowHeight="12.75"/>
  <cols>
    <col min="1" max="1" width="10.42578125" style="3" customWidth="1"/>
    <col min="2" max="2" width="25.7109375" customWidth="1"/>
    <col min="3" max="3" width="12.7109375" customWidth="1"/>
    <col min="4" max="4" width="10.85546875" customWidth="1"/>
    <col min="5" max="5" width="8.140625" customWidth="1"/>
    <col min="7" max="7" width="7.7109375" customWidth="1"/>
    <col min="8" max="8" width="11.7109375" customWidth="1"/>
  </cols>
  <sheetData>
    <row r="1" spans="1:8">
      <c r="A1" s="416" t="s">
        <v>362</v>
      </c>
      <c r="B1" s="417"/>
      <c r="C1" s="417"/>
      <c r="D1" s="417"/>
      <c r="E1" s="343"/>
      <c r="F1" s="343"/>
    </row>
    <row r="2" spans="1:8">
      <c r="A2" s="417"/>
      <c r="B2" s="417"/>
      <c r="C2" s="417"/>
      <c r="D2" s="417"/>
      <c r="E2" s="343"/>
      <c r="F2" s="343"/>
    </row>
    <row r="3" spans="1:8">
      <c r="C3" s="3"/>
      <c r="D3" s="3"/>
      <c r="E3" s="3"/>
    </row>
    <row r="4" spans="1:8" ht="15">
      <c r="A4" s="10" t="s">
        <v>6</v>
      </c>
      <c r="B4" s="11" t="s">
        <v>1</v>
      </c>
      <c r="C4" s="12" t="s">
        <v>7</v>
      </c>
      <c r="D4" s="12" t="s">
        <v>8</v>
      </c>
      <c r="E4" s="12" t="s">
        <v>9</v>
      </c>
      <c r="F4" s="13" t="s">
        <v>10</v>
      </c>
      <c r="G4" s="12" t="s">
        <v>11</v>
      </c>
      <c r="H4" s="12" t="s">
        <v>20</v>
      </c>
    </row>
    <row r="5" spans="1:8" ht="15">
      <c r="A5" s="10"/>
      <c r="C5" s="43"/>
      <c r="D5" s="212"/>
      <c r="E5" s="43"/>
      <c r="F5" s="222"/>
      <c r="G5" s="210"/>
      <c r="H5" s="12"/>
    </row>
    <row r="6" spans="1:8" ht="15">
      <c r="A6" s="3">
        <v>796071</v>
      </c>
      <c r="B6" t="s">
        <v>164</v>
      </c>
      <c r="C6" s="2" t="s">
        <v>171</v>
      </c>
      <c r="D6" s="152" t="s">
        <v>165</v>
      </c>
      <c r="E6" s="2" t="s">
        <v>166</v>
      </c>
      <c r="F6" s="14" t="s">
        <v>163</v>
      </c>
      <c r="G6" s="2"/>
      <c r="H6" s="12" t="s">
        <v>62</v>
      </c>
    </row>
    <row r="7" spans="1:8" ht="15">
      <c r="A7" s="3">
        <v>793909</v>
      </c>
      <c r="B7" s="249" t="s">
        <v>355</v>
      </c>
      <c r="C7" s="43" t="s">
        <v>356</v>
      </c>
      <c r="D7" s="152">
        <v>572363</v>
      </c>
      <c r="E7" s="43" t="s">
        <v>166</v>
      </c>
      <c r="F7" s="222" t="s">
        <v>163</v>
      </c>
      <c r="G7" s="43"/>
      <c r="H7" s="12" t="s">
        <v>153</v>
      </c>
    </row>
    <row r="8" spans="1:8" ht="15">
      <c r="A8" s="3">
        <v>787763</v>
      </c>
      <c r="B8" t="s">
        <v>167</v>
      </c>
      <c r="C8" s="43" t="s">
        <v>168</v>
      </c>
      <c r="D8" s="152" t="s">
        <v>169</v>
      </c>
      <c r="E8" s="43" t="s">
        <v>170</v>
      </c>
      <c r="F8" s="222" t="s">
        <v>163</v>
      </c>
      <c r="G8" s="43"/>
      <c r="H8" s="12" t="s">
        <v>58</v>
      </c>
    </row>
    <row r="9" spans="1:8" ht="15">
      <c r="A9" s="3">
        <v>406792</v>
      </c>
      <c r="B9" t="s">
        <v>357</v>
      </c>
      <c r="C9" s="43" t="s">
        <v>358</v>
      </c>
      <c r="D9" s="152">
        <v>535473</v>
      </c>
      <c r="E9" s="43" t="s">
        <v>166</v>
      </c>
      <c r="F9" s="222" t="s">
        <v>163</v>
      </c>
      <c r="G9" s="43"/>
      <c r="H9" s="12" t="s">
        <v>58</v>
      </c>
    </row>
    <row r="10" spans="1:8" ht="15">
      <c r="A10" s="3">
        <v>783109</v>
      </c>
      <c r="B10" t="s">
        <v>147</v>
      </c>
      <c r="C10" s="330">
        <v>44730</v>
      </c>
      <c r="D10" s="152">
        <v>501969</v>
      </c>
      <c r="E10" s="43" t="s">
        <v>166</v>
      </c>
      <c r="F10" s="222" t="s">
        <v>163</v>
      </c>
      <c r="H10" s="12" t="s">
        <v>74</v>
      </c>
    </row>
    <row r="11" spans="1:8" ht="15">
      <c r="A11" s="3">
        <v>796071</v>
      </c>
      <c r="B11" s="249" t="s">
        <v>164</v>
      </c>
      <c r="C11" s="330">
        <v>44754</v>
      </c>
      <c r="D11" s="152">
        <v>600776</v>
      </c>
      <c r="E11" s="43" t="s">
        <v>170</v>
      </c>
      <c r="F11" s="222" t="s">
        <v>163</v>
      </c>
      <c r="H11" s="12" t="s">
        <v>62</v>
      </c>
    </row>
    <row r="12" spans="1:8" ht="15">
      <c r="A12" s="3">
        <v>783109</v>
      </c>
      <c r="B12" s="249" t="s">
        <v>147</v>
      </c>
      <c r="C12" s="330">
        <v>44800</v>
      </c>
      <c r="D12" s="152">
        <v>522177</v>
      </c>
      <c r="E12" s="43" t="s">
        <v>361</v>
      </c>
      <c r="F12" s="222" t="s">
        <v>163</v>
      </c>
      <c r="H12" s="12" t="s">
        <v>74</v>
      </c>
    </row>
    <row r="13" spans="1:8" ht="15">
      <c r="A13" s="3">
        <v>406792</v>
      </c>
      <c r="B13" t="s">
        <v>357</v>
      </c>
      <c r="C13" s="43" t="s">
        <v>359</v>
      </c>
      <c r="D13" s="152" t="s">
        <v>360</v>
      </c>
      <c r="E13" s="43" t="s">
        <v>170</v>
      </c>
      <c r="F13" s="222" t="s">
        <v>163</v>
      </c>
      <c r="G13" s="43"/>
      <c r="H13" s="12" t="s">
        <v>58</v>
      </c>
    </row>
    <row r="14" spans="1:8" ht="15">
      <c r="C14" s="43"/>
      <c r="D14" s="152"/>
      <c r="E14" s="43"/>
      <c r="F14" s="222"/>
      <c r="G14" s="43"/>
      <c r="H14" s="12"/>
    </row>
    <row r="15" spans="1:8" ht="15">
      <c r="C15" s="43"/>
      <c r="D15" s="152"/>
      <c r="E15" s="43"/>
      <c r="F15" s="222"/>
      <c r="G15" s="43"/>
      <c r="H15" s="12"/>
    </row>
    <row r="16" spans="1:8" ht="15">
      <c r="B16" s="249"/>
      <c r="C16" s="43"/>
      <c r="D16" s="250"/>
      <c r="E16" s="43"/>
      <c r="F16" s="222"/>
      <c r="G16" s="2"/>
      <c r="H16" s="12"/>
    </row>
    <row r="17" spans="1:8" ht="15">
      <c r="B17" s="249"/>
      <c r="C17" s="2"/>
      <c r="D17" s="152"/>
      <c r="E17" s="2"/>
      <c r="F17" s="14"/>
      <c r="G17" s="2"/>
      <c r="H17" s="12"/>
    </row>
    <row r="18" spans="1:8" ht="15">
      <c r="B18" s="249"/>
      <c r="C18" s="43"/>
      <c r="D18" s="250"/>
      <c r="E18" s="43"/>
      <c r="F18" s="222"/>
      <c r="G18" s="2"/>
      <c r="H18" s="12"/>
    </row>
    <row r="19" spans="1:8" ht="15">
      <c r="C19" s="2"/>
      <c r="D19" s="152"/>
      <c r="E19" s="2"/>
      <c r="F19" s="14"/>
      <c r="G19" s="2"/>
      <c r="H19" s="12"/>
    </row>
    <row r="20" spans="1:8" ht="15">
      <c r="A20" s="10"/>
      <c r="C20" s="2"/>
      <c r="D20" s="152"/>
      <c r="E20" s="2"/>
      <c r="F20" s="14"/>
      <c r="G20" s="2"/>
      <c r="H20" s="12"/>
    </row>
    <row r="21" spans="1:8" ht="15">
      <c r="C21" s="2"/>
      <c r="D21" s="152"/>
      <c r="E21" s="2"/>
      <c r="F21" s="14"/>
      <c r="G21" s="2"/>
      <c r="H21" s="12"/>
    </row>
    <row r="22" spans="1:8" ht="15">
      <c r="C22" s="2"/>
      <c r="D22" s="152"/>
      <c r="E22" s="2"/>
      <c r="F22" s="14"/>
      <c r="G22" s="2"/>
      <c r="H22" s="12"/>
    </row>
    <row r="23" spans="1:8" ht="15">
      <c r="C23" s="2"/>
      <c r="D23" s="152"/>
      <c r="E23" s="2"/>
      <c r="F23" s="14"/>
      <c r="G23" s="2"/>
      <c r="H23" s="12"/>
    </row>
    <row r="24" spans="1:8" ht="15">
      <c r="C24" s="2"/>
      <c r="D24" s="152"/>
      <c r="E24" s="2"/>
      <c r="F24" s="14"/>
      <c r="G24" s="2"/>
      <c r="H24" s="12"/>
    </row>
    <row r="25" spans="1:8" ht="15">
      <c r="C25" s="2"/>
      <c r="D25" s="152"/>
      <c r="E25" s="2"/>
      <c r="F25" s="14"/>
      <c r="G25" s="2"/>
      <c r="H25" s="12"/>
    </row>
    <row r="26" spans="1:8" ht="15">
      <c r="C26" s="2"/>
      <c r="D26" s="152"/>
      <c r="E26" s="2"/>
      <c r="F26" s="14"/>
      <c r="G26" s="2"/>
      <c r="H26" s="12"/>
    </row>
    <row r="27" spans="1:8" ht="15">
      <c r="A27" s="2"/>
      <c r="C27" s="2"/>
      <c r="D27" s="152"/>
      <c r="E27" s="2"/>
      <c r="F27" s="14"/>
      <c r="G27" s="2"/>
      <c r="H27" s="12"/>
    </row>
    <row r="28" spans="1:8" ht="15">
      <c r="A28" s="2"/>
      <c r="C28" s="2"/>
      <c r="D28" s="152"/>
      <c r="E28" s="2"/>
      <c r="F28" s="14"/>
      <c r="G28" s="2"/>
      <c r="H28" s="12"/>
    </row>
    <row r="29" spans="1:8" ht="15">
      <c r="A29" s="2"/>
      <c r="C29" s="2"/>
      <c r="D29" s="152"/>
      <c r="E29" s="2"/>
      <c r="F29" s="14"/>
      <c r="G29" s="2"/>
      <c r="H29" s="12"/>
    </row>
    <row r="30" spans="1:8" ht="15">
      <c r="A30" s="2"/>
      <c r="C30" s="2"/>
      <c r="D30" s="152"/>
      <c r="E30" s="2"/>
      <c r="F30" s="14"/>
      <c r="G30" s="2"/>
      <c r="H30" s="12"/>
    </row>
    <row r="31" spans="1:8" ht="15">
      <c r="A31" s="2"/>
      <c r="C31" s="2"/>
      <c r="D31" s="152"/>
      <c r="E31" s="2"/>
      <c r="F31" s="14"/>
      <c r="G31" s="2"/>
      <c r="H31" s="12"/>
    </row>
    <row r="32" spans="1:8">
      <c r="A32" s="2"/>
      <c r="C32" s="2"/>
      <c r="D32" s="152"/>
      <c r="E32" s="2"/>
      <c r="F32" s="14"/>
      <c r="G32" s="2"/>
      <c r="H32" s="2"/>
    </row>
    <row r="33" spans="1:8">
      <c r="A33" s="2"/>
      <c r="C33" s="2"/>
      <c r="D33" s="152"/>
      <c r="E33" s="2"/>
      <c r="F33" s="14"/>
      <c r="G33" s="2"/>
      <c r="H33" s="2"/>
    </row>
    <row r="34" spans="1:8">
      <c r="A34" s="2"/>
      <c r="C34" s="2"/>
      <c r="D34" s="152"/>
      <c r="E34" s="2"/>
      <c r="F34" s="14"/>
      <c r="G34" s="2"/>
      <c r="H34" s="2"/>
    </row>
    <row r="35" spans="1:8" ht="12" customHeight="1">
      <c r="A35" s="2"/>
      <c r="C35" s="2"/>
      <c r="D35" s="152"/>
      <c r="E35" s="2"/>
      <c r="F35" s="14"/>
      <c r="G35" s="2"/>
      <c r="H35" s="2"/>
    </row>
    <row r="36" spans="1:8">
      <c r="A36" s="2"/>
      <c r="C36" s="2"/>
      <c r="D36" s="152"/>
      <c r="E36" s="2"/>
      <c r="F36" s="14"/>
      <c r="G36" s="2"/>
      <c r="H36" s="2"/>
    </row>
    <row r="37" spans="1:8">
      <c r="A37" s="2"/>
      <c r="C37" s="2"/>
      <c r="D37" s="152"/>
      <c r="E37" s="2"/>
      <c r="F37" s="14"/>
      <c r="G37" s="2"/>
      <c r="H37" s="2"/>
    </row>
    <row r="38" spans="1:8">
      <c r="A38" s="2"/>
      <c r="C38" s="2"/>
      <c r="D38" s="152"/>
      <c r="E38" s="2"/>
      <c r="F38" s="14"/>
      <c r="G38" s="2"/>
      <c r="H38" s="2"/>
    </row>
    <row r="39" spans="1:8">
      <c r="A39" s="2"/>
      <c r="C39" s="2"/>
      <c r="D39" s="152"/>
      <c r="E39" s="2"/>
      <c r="F39" s="14"/>
      <c r="G39" s="2"/>
      <c r="H39" s="2"/>
    </row>
    <row r="40" spans="1:8">
      <c r="A40" s="2"/>
      <c r="C40" s="2"/>
      <c r="D40" s="152"/>
      <c r="E40" s="2"/>
      <c r="F40" s="14"/>
      <c r="G40" s="2"/>
      <c r="H40" s="2"/>
    </row>
    <row r="41" spans="1:8">
      <c r="A41" s="2"/>
      <c r="C41" s="2"/>
      <c r="D41" s="152"/>
      <c r="E41" s="2"/>
      <c r="F41" s="14"/>
      <c r="G41" s="2"/>
      <c r="H41" s="2"/>
    </row>
    <row r="42" spans="1:8">
      <c r="A42" s="2"/>
      <c r="C42" s="2"/>
      <c r="D42" s="152"/>
      <c r="E42" s="2"/>
      <c r="F42" s="14"/>
      <c r="G42" s="2"/>
      <c r="H42" s="2"/>
    </row>
    <row r="43" spans="1:8">
      <c r="A43" s="2"/>
      <c r="C43" s="2"/>
      <c r="D43" s="152"/>
      <c r="E43" s="2"/>
      <c r="F43" s="14"/>
      <c r="G43" s="2"/>
      <c r="H43" s="2"/>
    </row>
    <row r="44" spans="1:8">
      <c r="A44" s="2"/>
      <c r="C44" s="2"/>
      <c r="D44" s="152"/>
      <c r="E44" s="2"/>
      <c r="F44" s="14"/>
      <c r="G44" s="2"/>
      <c r="H44" s="2"/>
    </row>
    <row r="45" spans="1:8">
      <c r="A45" s="2"/>
      <c r="C45" s="2"/>
      <c r="D45" s="152"/>
      <c r="E45" s="2"/>
      <c r="F45" s="14"/>
      <c r="G45" s="2"/>
      <c r="H45" s="2"/>
    </row>
    <row r="46" spans="1:8">
      <c r="A46" s="2"/>
      <c r="C46" s="2"/>
      <c r="D46" s="152"/>
      <c r="E46" s="2"/>
      <c r="F46" s="14"/>
      <c r="G46" s="2"/>
      <c r="H46" s="2"/>
    </row>
    <row r="47" spans="1:8">
      <c r="A47" s="2"/>
      <c r="C47" s="2"/>
      <c r="D47" s="152"/>
      <c r="E47" s="2"/>
      <c r="F47" s="14"/>
      <c r="G47" s="2"/>
      <c r="H47" s="2"/>
    </row>
    <row r="48" spans="1:8">
      <c r="A48" s="2"/>
      <c r="C48" s="2"/>
      <c r="D48" s="152"/>
      <c r="E48" s="2"/>
      <c r="F48" s="14"/>
      <c r="G48" s="2"/>
      <c r="H48" s="2"/>
    </row>
    <row r="49" spans="1:8">
      <c r="A49" s="2"/>
      <c r="C49" s="2"/>
      <c r="D49" s="152"/>
      <c r="E49" s="2"/>
      <c r="F49" s="14"/>
      <c r="G49" s="2"/>
      <c r="H49" s="2"/>
    </row>
    <row r="50" spans="1:8">
      <c r="A50" s="2"/>
      <c r="C50" s="2"/>
      <c r="D50" s="152"/>
      <c r="E50" s="2"/>
      <c r="F50" s="14"/>
      <c r="G50" s="2"/>
      <c r="H50" s="2"/>
    </row>
    <row r="51" spans="1:8">
      <c r="A51" s="2"/>
      <c r="C51" s="2"/>
      <c r="D51" s="152"/>
      <c r="E51" s="2"/>
      <c r="F51" s="14"/>
      <c r="G51" s="2"/>
      <c r="H51" s="2"/>
    </row>
    <row r="52" spans="1:8">
      <c r="A52" s="2"/>
      <c r="C52" s="2"/>
      <c r="D52" s="152"/>
      <c r="E52" s="2"/>
      <c r="F52" s="14"/>
      <c r="G52" s="2"/>
      <c r="H52" s="2"/>
    </row>
    <row r="53" spans="1:8">
      <c r="A53" s="2"/>
      <c r="C53" s="2"/>
      <c r="D53" s="152"/>
      <c r="E53" s="2"/>
      <c r="F53" s="14"/>
      <c r="G53" s="2"/>
      <c r="H53" s="2"/>
    </row>
    <row r="54" spans="1:8">
      <c r="A54" s="2"/>
      <c r="C54" s="2"/>
      <c r="D54" s="152"/>
      <c r="E54" s="2"/>
      <c r="F54" s="14"/>
      <c r="G54" s="2"/>
      <c r="H54" s="2"/>
    </row>
    <row r="55" spans="1:8">
      <c r="A55" s="2"/>
      <c r="C55" s="2"/>
      <c r="D55" s="152"/>
      <c r="E55" s="2"/>
      <c r="F55" s="14"/>
      <c r="G55" s="2"/>
      <c r="H55" s="2"/>
    </row>
    <row r="56" spans="1:8">
      <c r="A56" s="2"/>
      <c r="C56" s="2"/>
      <c r="D56" s="152"/>
      <c r="E56" s="2"/>
      <c r="F56" s="14"/>
      <c r="G56" s="2"/>
      <c r="H56" s="2"/>
    </row>
    <row r="57" spans="1:8">
      <c r="A57" s="2"/>
      <c r="C57" s="2"/>
      <c r="D57" s="152"/>
      <c r="E57" s="2"/>
      <c r="F57" s="14"/>
      <c r="G57" s="2"/>
      <c r="H57" s="2"/>
    </row>
    <row r="58" spans="1:8">
      <c r="A58" s="2"/>
      <c r="C58" s="2"/>
      <c r="D58" s="152"/>
      <c r="E58" s="2"/>
      <c r="F58" s="14"/>
      <c r="G58" s="2"/>
      <c r="H58" s="2"/>
    </row>
    <row r="59" spans="1:8">
      <c r="A59" s="2"/>
      <c r="C59" s="2"/>
      <c r="D59" s="152"/>
      <c r="E59" s="2"/>
      <c r="F59" s="14"/>
      <c r="G59" s="2"/>
      <c r="H59" s="2"/>
    </row>
    <row r="60" spans="1:8">
      <c r="A60" s="2"/>
      <c r="C60" s="2"/>
      <c r="D60" s="152"/>
      <c r="E60" s="2"/>
      <c r="F60" s="14"/>
      <c r="G60" s="2"/>
      <c r="H60" s="2"/>
    </row>
    <row r="61" spans="1:8">
      <c r="A61" s="2"/>
      <c r="C61" s="2"/>
      <c r="D61" s="152"/>
      <c r="E61" s="2"/>
      <c r="F61" s="14"/>
      <c r="G61" s="2"/>
      <c r="H61" s="2"/>
    </row>
    <row r="62" spans="1:8">
      <c r="A62" s="2"/>
      <c r="C62" s="2"/>
      <c r="D62" s="152"/>
      <c r="E62" s="2"/>
      <c r="F62" s="14"/>
      <c r="G62" s="2"/>
      <c r="H62" s="2"/>
    </row>
    <row r="63" spans="1:8">
      <c r="A63" s="2"/>
      <c r="C63" s="2"/>
      <c r="D63" s="152"/>
      <c r="E63" s="2"/>
      <c r="F63" s="14"/>
      <c r="G63" s="2"/>
      <c r="H63" s="2"/>
    </row>
    <row r="64" spans="1:8">
      <c r="A64" s="2"/>
      <c r="C64" s="2"/>
      <c r="D64" s="152"/>
      <c r="E64" s="2"/>
      <c r="F64" s="14"/>
      <c r="G64" s="2"/>
      <c r="H64" s="2"/>
    </row>
    <row r="65" spans="1:8">
      <c r="A65" s="2"/>
      <c r="C65" s="2"/>
      <c r="D65" s="152"/>
      <c r="E65" s="2"/>
      <c r="F65" s="14"/>
      <c r="G65" s="2"/>
      <c r="H65" s="2"/>
    </row>
    <row r="66" spans="1:8">
      <c r="A66" s="2"/>
      <c r="C66" s="2"/>
      <c r="D66" s="152"/>
      <c r="E66" s="2"/>
      <c r="F66" s="14"/>
      <c r="G66" s="2"/>
      <c r="H66" s="2"/>
    </row>
    <row r="67" spans="1:8">
      <c r="A67" s="2"/>
      <c r="C67" s="2"/>
      <c r="D67" s="152"/>
      <c r="E67" s="2"/>
      <c r="F67" s="14"/>
      <c r="G67" s="2"/>
      <c r="H67" s="2"/>
    </row>
    <row r="68" spans="1:8">
      <c r="A68" s="2"/>
      <c r="C68" s="2"/>
      <c r="D68" s="152"/>
      <c r="E68" s="2"/>
      <c r="F68" s="14"/>
      <c r="G68" s="2"/>
      <c r="H68" s="2"/>
    </row>
    <row r="69" spans="1:8">
      <c r="A69" s="2"/>
      <c r="C69" s="2"/>
      <c r="D69" s="152"/>
      <c r="E69" s="2"/>
      <c r="F69" s="14"/>
      <c r="G69" s="2"/>
      <c r="H69" s="2"/>
    </row>
    <row r="70" spans="1:8">
      <c r="A70" s="2"/>
      <c r="C70" s="2"/>
      <c r="D70" s="152"/>
      <c r="E70" s="2"/>
      <c r="F70" s="14"/>
      <c r="G70" s="2"/>
      <c r="H70" s="2"/>
    </row>
    <row r="71" spans="1:8">
      <c r="A71" s="2"/>
      <c r="C71" s="2"/>
      <c r="D71" s="152"/>
      <c r="E71" s="2"/>
      <c r="F71" s="14"/>
      <c r="G71" s="2"/>
      <c r="H71" s="2"/>
    </row>
    <row r="72" spans="1:8">
      <c r="A72" s="2"/>
      <c r="C72" s="2"/>
      <c r="D72" s="152"/>
      <c r="E72" s="2"/>
      <c r="F72" s="14"/>
      <c r="G72" s="2"/>
      <c r="H72" s="2"/>
    </row>
    <row r="73" spans="1:8">
      <c r="A73" s="2"/>
      <c r="C73" s="2"/>
      <c r="D73" s="152"/>
      <c r="E73" s="2"/>
      <c r="F73" s="14"/>
      <c r="G73" s="2"/>
      <c r="H73" s="2"/>
    </row>
    <row r="74" spans="1:8">
      <c r="A74" s="2"/>
      <c r="C74" s="2"/>
      <c r="D74" s="152"/>
      <c r="E74" s="2"/>
      <c r="F74" s="14"/>
      <c r="G74" s="2"/>
      <c r="H74" s="2"/>
    </row>
    <row r="75" spans="1:8">
      <c r="A75" s="2"/>
      <c r="C75" s="2"/>
      <c r="D75" s="152"/>
      <c r="E75" s="2"/>
      <c r="F75" s="14"/>
      <c r="G75" s="2"/>
      <c r="H75" s="2"/>
    </row>
    <row r="76" spans="1:8">
      <c r="A76" s="2"/>
      <c r="C76" s="2"/>
      <c r="D76" s="152"/>
      <c r="E76" s="2"/>
      <c r="F76" s="14"/>
      <c r="G76" s="2"/>
      <c r="H76" s="2"/>
    </row>
    <row r="77" spans="1:8">
      <c r="A77" s="2"/>
      <c r="C77" s="2"/>
      <c r="D77" s="152"/>
      <c r="E77" s="2"/>
      <c r="F77" s="14"/>
      <c r="G77" s="2"/>
      <c r="H77" s="2"/>
    </row>
    <row r="78" spans="1:8">
      <c r="A78" s="2"/>
      <c r="C78" s="2"/>
      <c r="D78" s="152"/>
      <c r="E78" s="2"/>
      <c r="F78" s="14"/>
      <c r="G78" s="2"/>
      <c r="H78" s="2"/>
    </row>
    <row r="79" spans="1:8">
      <c r="A79" s="2"/>
      <c r="C79" s="2"/>
      <c r="D79" s="152"/>
      <c r="E79" s="2"/>
      <c r="F79" s="14"/>
      <c r="G79" s="2"/>
      <c r="H79" s="2"/>
    </row>
    <row r="80" spans="1:8">
      <c r="C80" s="2"/>
      <c r="D80" s="152"/>
      <c r="E80" s="2"/>
      <c r="F80" s="14"/>
      <c r="G80" s="2"/>
      <c r="H80" s="2"/>
    </row>
    <row r="81" spans="1:8">
      <c r="A81" s="2"/>
      <c r="C81" s="2"/>
      <c r="D81" s="152"/>
      <c r="E81" s="2"/>
      <c r="F81" s="14"/>
      <c r="G81" s="2"/>
    </row>
    <row r="82" spans="1:8">
      <c r="C82" s="2"/>
      <c r="D82" s="152"/>
      <c r="E82" s="2"/>
      <c r="F82" s="14"/>
      <c r="H82" s="2"/>
    </row>
    <row r="83" spans="1:8">
      <c r="A83" s="2"/>
      <c r="C83" s="2"/>
      <c r="D83" s="152"/>
      <c r="E83" s="2"/>
      <c r="F83" s="14"/>
      <c r="G83" s="2"/>
    </row>
    <row r="84" spans="1:8">
      <c r="C84" s="2"/>
      <c r="D84" s="152"/>
      <c r="E84" s="2"/>
      <c r="F84" s="14"/>
      <c r="H84" s="2"/>
    </row>
    <row r="85" spans="1:8">
      <c r="C85" s="2"/>
      <c r="D85" s="152"/>
      <c r="E85" s="2"/>
      <c r="F85" s="14"/>
      <c r="G85" s="2"/>
      <c r="H85" s="2"/>
    </row>
    <row r="86" spans="1:8">
      <c r="C86" s="2"/>
      <c r="D86" s="152"/>
      <c r="E86" s="2"/>
      <c r="F86" s="14"/>
      <c r="G86" s="2"/>
      <c r="H86" s="2"/>
    </row>
    <row r="87" spans="1:8">
      <c r="C87" s="2"/>
      <c r="D87" s="152"/>
      <c r="E87" s="2"/>
      <c r="F87" s="14"/>
      <c r="G87" s="2"/>
      <c r="H87" s="2"/>
    </row>
    <row r="88" spans="1:8">
      <c r="C88" s="2"/>
      <c r="D88" s="152"/>
      <c r="E88" s="2"/>
      <c r="F88" s="14"/>
      <c r="G88" s="2"/>
      <c r="H88" s="2"/>
    </row>
    <row r="89" spans="1:8">
      <c r="C89" s="2"/>
      <c r="D89" s="152"/>
      <c r="E89" s="2"/>
      <c r="F89" s="14"/>
    </row>
    <row r="90" spans="1:8">
      <c r="C90" s="2"/>
      <c r="D90" s="152"/>
      <c r="E90" s="2"/>
      <c r="F90" s="14"/>
    </row>
    <row r="91" spans="1:8">
      <c r="C91" s="2"/>
      <c r="D91" s="152"/>
      <c r="E91" s="2"/>
      <c r="F91" s="14"/>
    </row>
    <row r="92" spans="1:8">
      <c r="C92" s="2"/>
      <c r="D92" s="152"/>
      <c r="E92" s="2"/>
      <c r="F92" s="14"/>
    </row>
    <row r="93" spans="1:8">
      <c r="C93" s="2"/>
      <c r="D93" s="152"/>
      <c r="E93" s="2"/>
      <c r="F93" s="14"/>
    </row>
    <row r="94" spans="1:8">
      <c r="C94" s="2"/>
      <c r="D94" s="152"/>
      <c r="E94" s="2"/>
      <c r="F94" s="14"/>
    </row>
    <row r="95" spans="1:8">
      <c r="C95" s="2"/>
      <c r="D95" s="152"/>
      <c r="E95" s="2"/>
      <c r="F95" s="14"/>
    </row>
    <row r="96" spans="1:8">
      <c r="C96" s="2"/>
      <c r="D96" s="152"/>
      <c r="E96" s="2"/>
      <c r="F96" s="14"/>
    </row>
    <row r="97" spans="3:6">
      <c r="C97" s="2"/>
      <c r="D97" s="152"/>
      <c r="E97" s="2"/>
      <c r="F97" s="14"/>
    </row>
    <row r="98" spans="3:6">
      <c r="C98" s="2"/>
      <c r="D98" s="152"/>
      <c r="E98" s="2"/>
      <c r="F98" s="14"/>
    </row>
    <row r="99" spans="3:6">
      <c r="C99" s="2"/>
      <c r="D99" s="152"/>
      <c r="E99" s="2"/>
      <c r="F99" s="14"/>
    </row>
    <row r="100" spans="3:6">
      <c r="C100" s="2"/>
      <c r="D100" s="152"/>
      <c r="E100" s="2"/>
      <c r="F100" s="14"/>
    </row>
    <row r="101" spans="3:6">
      <c r="C101" s="2"/>
      <c r="D101" s="152"/>
      <c r="E101" s="2"/>
      <c r="F101" s="14"/>
    </row>
    <row r="102" spans="3:6">
      <c r="C102" s="2"/>
      <c r="D102" s="152"/>
      <c r="E102" s="2"/>
      <c r="F102" s="14"/>
    </row>
    <row r="103" spans="3:6">
      <c r="C103" s="2"/>
      <c r="D103" s="152"/>
      <c r="E103" s="2"/>
      <c r="F103" s="14"/>
    </row>
    <row r="104" spans="3:6">
      <c r="C104" s="2"/>
      <c r="D104" s="152"/>
      <c r="E104" s="2"/>
      <c r="F104" s="14"/>
    </row>
    <row r="105" spans="3:6">
      <c r="C105" s="2"/>
      <c r="D105" s="152"/>
      <c r="E105" s="2"/>
      <c r="F105" s="14"/>
    </row>
    <row r="106" spans="3:6">
      <c r="C106" s="2"/>
      <c r="D106" s="152"/>
      <c r="E106" s="2"/>
      <c r="F106" s="14"/>
    </row>
    <row r="107" spans="3:6">
      <c r="C107" s="2"/>
      <c r="D107" s="152"/>
      <c r="E107" s="2"/>
      <c r="F107" s="14"/>
    </row>
    <row r="108" spans="3:6">
      <c r="C108" s="2"/>
      <c r="D108" s="152"/>
      <c r="E108" s="2"/>
      <c r="F108" s="14"/>
    </row>
    <row r="109" spans="3:6">
      <c r="C109" s="2"/>
      <c r="D109" s="152"/>
      <c r="E109" s="2"/>
      <c r="F109" s="14"/>
    </row>
    <row r="110" spans="3:6">
      <c r="C110" s="2"/>
      <c r="D110" s="152"/>
      <c r="E110" s="2"/>
      <c r="F110" s="14"/>
    </row>
    <row r="111" spans="3:6">
      <c r="C111" s="2"/>
      <c r="D111" s="152"/>
      <c r="E111" s="2"/>
      <c r="F111" s="14"/>
    </row>
    <row r="112" spans="3:6">
      <c r="C112" s="2"/>
      <c r="D112" s="152"/>
      <c r="E112" s="2"/>
      <c r="F112" s="14"/>
    </row>
    <row r="113" spans="3:6">
      <c r="C113" s="2"/>
      <c r="D113" s="152"/>
      <c r="E113" s="2"/>
      <c r="F113" s="14"/>
    </row>
    <row r="114" spans="3:6">
      <c r="C114" s="2"/>
      <c r="D114" s="152"/>
      <c r="E114" s="2"/>
      <c r="F114" s="14"/>
    </row>
    <row r="115" spans="3:6">
      <c r="C115" s="2"/>
      <c r="D115" s="152"/>
      <c r="E115" s="2"/>
      <c r="F115" s="14"/>
    </row>
    <row r="116" spans="3:6">
      <c r="D116" s="153"/>
    </row>
    <row r="117" spans="3:6">
      <c r="D117" s="153"/>
    </row>
    <row r="118" spans="3:6">
      <c r="D118" s="153"/>
    </row>
    <row r="119" spans="3:6">
      <c r="D119" s="153"/>
    </row>
    <row r="120" spans="3:6">
      <c r="D120" s="153"/>
    </row>
    <row r="121" spans="3:6">
      <c r="D121" s="153"/>
    </row>
    <row r="122" spans="3:6">
      <c r="D122" s="153"/>
    </row>
    <row r="123" spans="3:6">
      <c r="D123" s="153"/>
    </row>
    <row r="124" spans="3:6">
      <c r="D124" s="153"/>
    </row>
    <row r="125" spans="3:6">
      <c r="D125" s="153"/>
    </row>
    <row r="126" spans="3:6">
      <c r="D126" s="153"/>
    </row>
    <row r="127" spans="3:6">
      <c r="D127" s="153"/>
    </row>
    <row r="128" spans="3:6">
      <c r="D128" s="153"/>
    </row>
    <row r="129" spans="4:4">
      <c r="D129" s="153"/>
    </row>
    <row r="130" spans="4:4">
      <c r="D130" s="153"/>
    </row>
    <row r="131" spans="4:4">
      <c r="D131" s="153"/>
    </row>
    <row r="132" spans="4:4">
      <c r="D132" s="153"/>
    </row>
    <row r="133" spans="4:4">
      <c r="D133" s="153"/>
    </row>
    <row r="134" spans="4:4">
      <c r="D134" s="153"/>
    </row>
    <row r="135" spans="4:4">
      <c r="D135" s="153"/>
    </row>
    <row r="136" spans="4:4">
      <c r="D136" s="153"/>
    </row>
    <row r="137" spans="4:4">
      <c r="D137" s="153"/>
    </row>
    <row r="138" spans="4:4">
      <c r="D138" s="153"/>
    </row>
    <row r="139" spans="4:4">
      <c r="D139" s="153"/>
    </row>
    <row r="140" spans="4:4">
      <c r="D140" s="153"/>
    </row>
    <row r="141" spans="4:4">
      <c r="D141" s="153"/>
    </row>
    <row r="142" spans="4:4">
      <c r="D142" s="153"/>
    </row>
    <row r="143" spans="4:4">
      <c r="D143" s="153"/>
    </row>
    <row r="144" spans="4:4">
      <c r="D144" s="153"/>
    </row>
    <row r="145" spans="4:4">
      <c r="D145" s="153"/>
    </row>
    <row r="146" spans="4:4">
      <c r="D146" s="153"/>
    </row>
    <row r="147" spans="4:4">
      <c r="D147" s="153"/>
    </row>
    <row r="148" spans="4:4">
      <c r="D148" s="153"/>
    </row>
    <row r="149" spans="4:4">
      <c r="D149" s="153"/>
    </row>
    <row r="150" spans="4:4">
      <c r="D150" s="153"/>
    </row>
    <row r="151" spans="4:4">
      <c r="D151" s="153"/>
    </row>
    <row r="152" spans="4:4">
      <c r="D152" s="153"/>
    </row>
    <row r="153" spans="4:4">
      <c r="D153" s="153"/>
    </row>
    <row r="154" spans="4:4">
      <c r="D154" s="153"/>
    </row>
    <row r="155" spans="4:4">
      <c r="D155" s="153"/>
    </row>
    <row r="156" spans="4:4">
      <c r="D156" s="153"/>
    </row>
    <row r="157" spans="4:4">
      <c r="D157" s="153"/>
    </row>
    <row r="158" spans="4:4">
      <c r="D158" s="153"/>
    </row>
    <row r="159" spans="4:4">
      <c r="D159" s="153"/>
    </row>
    <row r="160" spans="4:4">
      <c r="D160" s="153"/>
    </row>
    <row r="161" spans="4:4">
      <c r="D161" s="153"/>
    </row>
    <row r="162" spans="4:4">
      <c r="D162" s="153"/>
    </row>
    <row r="163" spans="4:4">
      <c r="D163" s="153"/>
    </row>
    <row r="164" spans="4:4">
      <c r="D164" s="153"/>
    </row>
    <row r="165" spans="4:4">
      <c r="D165" s="153"/>
    </row>
    <row r="166" spans="4:4">
      <c r="D166" s="153"/>
    </row>
    <row r="167" spans="4:4">
      <c r="D167" s="153"/>
    </row>
    <row r="168" spans="4:4">
      <c r="D168" s="153"/>
    </row>
    <row r="169" spans="4:4">
      <c r="D169" s="153"/>
    </row>
    <row r="170" spans="4:4">
      <c r="D170" s="153"/>
    </row>
    <row r="171" spans="4:4">
      <c r="D171" s="153"/>
    </row>
    <row r="172" spans="4:4">
      <c r="D172" s="153"/>
    </row>
    <row r="173" spans="4:4">
      <c r="D173" s="153"/>
    </row>
    <row r="174" spans="4:4">
      <c r="D174" s="153"/>
    </row>
    <row r="175" spans="4:4">
      <c r="D175" s="153"/>
    </row>
  </sheetData>
  <mergeCells count="1">
    <mergeCell ref="A1:F2"/>
  </mergeCells>
  <phoneticPr fontId="3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U32"/>
  <sheetViews>
    <sheetView showZeros="0" topLeftCell="A16" workbookViewId="0">
      <selection activeCell="H2" sqref="H2:P3"/>
    </sheetView>
  </sheetViews>
  <sheetFormatPr defaultColWidth="8.85546875" defaultRowHeight="12.75"/>
  <cols>
    <col min="1" max="1" width="8.85546875" style="99"/>
    <col min="2" max="2" width="8.28515625" style="99" customWidth="1"/>
    <col min="3" max="4" width="6.85546875" style="99" customWidth="1"/>
    <col min="5" max="5" width="7.85546875" style="99" customWidth="1"/>
    <col min="6" max="6" width="8.85546875" style="99"/>
    <col min="7" max="7" width="6.42578125" style="99" customWidth="1"/>
    <col min="8" max="8" width="7.28515625" style="99" customWidth="1"/>
    <col min="9" max="9" width="7.42578125" style="99" customWidth="1"/>
    <col min="10" max="10" width="8.85546875" style="99" customWidth="1"/>
    <col min="11" max="11" width="8.28515625" style="99" customWidth="1"/>
    <col min="12" max="12" width="6.7109375" style="99" customWidth="1"/>
    <col min="13" max="13" width="8.28515625" style="99" customWidth="1"/>
    <col min="14" max="14" width="8.85546875" style="99"/>
    <col min="15" max="15" width="6.42578125" style="99" customWidth="1"/>
    <col min="16" max="16" width="7.28515625" style="99" customWidth="1"/>
    <col min="17" max="17" width="8" style="99" customWidth="1"/>
    <col min="18" max="18" width="7.28515625" style="99" customWidth="1"/>
    <col min="19" max="19" width="8.7109375" style="99" customWidth="1"/>
    <col min="20" max="20" width="5.85546875" style="99" customWidth="1"/>
    <col min="21" max="21" width="8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/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 ht="12.75" customHeight="1">
      <c r="A8" s="363" t="s">
        <v>26</v>
      </c>
      <c r="B8" s="363" t="s">
        <v>7</v>
      </c>
      <c r="C8" s="363" t="s">
        <v>8</v>
      </c>
      <c r="D8" s="363" t="s">
        <v>18</v>
      </c>
      <c r="E8" s="363" t="s">
        <v>2</v>
      </c>
      <c r="F8" s="363" t="s">
        <v>7</v>
      </c>
      <c r="G8" s="363" t="s">
        <v>8</v>
      </c>
      <c r="H8" s="363" t="s">
        <v>18</v>
      </c>
      <c r="I8" s="363" t="s">
        <v>2</v>
      </c>
      <c r="J8" s="363" t="s">
        <v>7</v>
      </c>
      <c r="K8" s="363" t="s">
        <v>8</v>
      </c>
      <c r="L8" s="363" t="s">
        <v>18</v>
      </c>
      <c r="M8" s="363" t="s">
        <v>2</v>
      </c>
      <c r="N8" s="363" t="s">
        <v>7</v>
      </c>
      <c r="O8" s="363" t="s">
        <v>8</v>
      </c>
      <c r="P8" s="363" t="s">
        <v>18</v>
      </c>
      <c r="Q8" s="363" t="s">
        <v>2</v>
      </c>
      <c r="R8" s="363" t="s">
        <v>7</v>
      </c>
      <c r="S8" s="362" t="s">
        <v>8</v>
      </c>
      <c r="T8" s="362" t="s">
        <v>18</v>
      </c>
      <c r="U8" s="363" t="s">
        <v>2</v>
      </c>
    </row>
    <row r="9" spans="1:21" ht="12.75" customHeight="1">
      <c r="A9" s="364"/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2"/>
      <c r="T9" s="362"/>
      <c r="U9" s="364"/>
    </row>
    <row r="10" spans="1:21" ht="21.75" customHeight="1">
      <c r="A10" s="103" t="s">
        <v>27</v>
      </c>
      <c r="B10" s="104"/>
      <c r="C10" s="151"/>
      <c r="D10" s="105"/>
      <c r="E10" s="106"/>
      <c r="F10" s="104"/>
      <c r="G10" s="151"/>
      <c r="H10" s="105"/>
      <c r="I10" s="106"/>
      <c r="J10" s="104"/>
      <c r="K10" s="151"/>
      <c r="L10" s="105"/>
      <c r="M10" s="106"/>
      <c r="N10" s="104"/>
      <c r="O10" s="151"/>
      <c r="P10" s="105"/>
      <c r="Q10" s="106"/>
      <c r="R10" s="104"/>
      <c r="S10" s="151"/>
      <c r="T10" s="105"/>
      <c r="U10" s="106"/>
    </row>
    <row r="11" spans="1:21" ht="21.75" customHeight="1">
      <c r="A11" s="103" t="s">
        <v>27</v>
      </c>
      <c r="B11" s="104"/>
      <c r="C11" s="151"/>
      <c r="D11" s="105"/>
      <c r="E11" s="106"/>
      <c r="F11" s="104"/>
      <c r="G11" s="151"/>
      <c r="H11" s="105"/>
      <c r="I11" s="106"/>
      <c r="J11" s="104"/>
      <c r="K11" s="151"/>
      <c r="L11" s="105"/>
      <c r="M11" s="106"/>
      <c r="N11" s="104"/>
      <c r="O11" s="151"/>
      <c r="P11" s="105"/>
      <c r="Q11" s="106"/>
      <c r="R11" s="104"/>
      <c r="S11" s="151"/>
      <c r="T11" s="105"/>
      <c r="U11" s="106"/>
    </row>
    <row r="12" spans="1:21" ht="21.75" customHeight="1">
      <c r="A12" s="103" t="s">
        <v>27</v>
      </c>
      <c r="B12" s="104"/>
      <c r="C12" s="151"/>
      <c r="D12" s="105"/>
      <c r="E12" s="106"/>
      <c r="F12" s="104"/>
      <c r="G12" s="151"/>
      <c r="H12" s="105"/>
      <c r="I12" s="106"/>
      <c r="J12" s="104"/>
      <c r="K12" s="151"/>
      <c r="L12" s="105"/>
      <c r="M12" s="106"/>
      <c r="N12" s="104"/>
      <c r="O12" s="151"/>
      <c r="P12" s="105"/>
      <c r="Q12" s="106"/>
      <c r="R12" s="104"/>
      <c r="S12" s="151"/>
      <c r="T12" s="105"/>
      <c r="U12" s="106"/>
    </row>
    <row r="13" spans="1:21" ht="21.75" customHeight="1">
      <c r="A13" s="103" t="s">
        <v>27</v>
      </c>
      <c r="B13" s="104"/>
      <c r="C13" s="151"/>
      <c r="D13" s="105"/>
      <c r="E13" s="106"/>
      <c r="F13" s="104"/>
      <c r="G13" s="151"/>
      <c r="H13" s="105"/>
      <c r="I13" s="106"/>
      <c r="J13" s="104"/>
      <c r="K13" s="151"/>
      <c r="L13" s="105"/>
      <c r="M13" s="106"/>
      <c r="N13" s="104"/>
      <c r="O13" s="151"/>
      <c r="P13" s="105"/>
      <c r="Q13" s="106"/>
      <c r="R13" s="104"/>
      <c r="S13" s="151"/>
      <c r="T13" s="105"/>
      <c r="U13" s="106"/>
    </row>
    <row r="14" spans="1:21" ht="21.75" customHeight="1">
      <c r="A14" s="103" t="s">
        <v>27</v>
      </c>
      <c r="B14" s="104"/>
      <c r="C14" s="151"/>
      <c r="D14" s="105"/>
      <c r="E14" s="106"/>
      <c r="F14" s="104"/>
      <c r="G14" s="151"/>
      <c r="H14" s="105"/>
      <c r="I14" s="106"/>
      <c r="J14" s="104"/>
      <c r="K14" s="151"/>
      <c r="L14" s="105"/>
      <c r="M14" s="106"/>
      <c r="N14" s="104"/>
      <c r="O14" s="151"/>
      <c r="P14" s="105"/>
      <c r="Q14" s="106"/>
      <c r="R14" s="104"/>
      <c r="S14" s="151"/>
      <c r="T14" s="105"/>
      <c r="U14" s="106"/>
    </row>
    <row r="15" spans="1:21" ht="21.75" customHeight="1">
      <c r="A15" s="107" t="s">
        <v>77</v>
      </c>
      <c r="B15" s="230"/>
      <c r="C15" s="109"/>
      <c r="D15" s="196">
        <f>COUNTA(D10:D14)</f>
        <v>0</v>
      </c>
      <c r="E15" s="110"/>
      <c r="F15" s="111"/>
      <c r="G15" s="109">
        <f>400*(COUNTA(G10:G14))</f>
        <v>0</v>
      </c>
      <c r="H15" s="196">
        <f>COUNTA(H10:H14)</f>
        <v>0</v>
      </c>
      <c r="I15" s="110"/>
      <c r="J15" s="111"/>
      <c r="K15" s="109">
        <f>400*(COUNTA(K10:K14))</f>
        <v>0</v>
      </c>
      <c r="L15" s="196">
        <f>COUNTA(L10:L14)</f>
        <v>0</v>
      </c>
      <c r="M15" s="236">
        <f>SUM(M10:M14)</f>
        <v>0</v>
      </c>
      <c r="N15" s="231"/>
      <c r="O15" s="109"/>
      <c r="P15" s="196">
        <f>COUNTA(P10:P14)</f>
        <v>0</v>
      </c>
      <c r="Q15" s="110">
        <f>SUM(Q10:Q14)</f>
        <v>0</v>
      </c>
      <c r="R15" s="111"/>
      <c r="S15" s="109">
        <f>400*(COUNTA(S10:S14))</f>
        <v>0</v>
      </c>
      <c r="T15" s="196">
        <f>COUNTA(T10:T14)</f>
        <v>0</v>
      </c>
      <c r="U15" s="207">
        <f>SUM(U10:U14)</f>
        <v>0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239" t="s">
        <v>28</v>
      </c>
      <c r="B17" s="104"/>
      <c r="C17" s="151"/>
      <c r="D17" s="105"/>
      <c r="E17" s="106"/>
      <c r="F17" s="104"/>
      <c r="G17" s="151"/>
      <c r="H17" s="105"/>
      <c r="I17" s="106"/>
      <c r="J17" s="104"/>
      <c r="K17" s="151"/>
      <c r="L17" s="105"/>
      <c r="M17" s="106"/>
      <c r="N17" s="104"/>
      <c r="O17" s="151"/>
      <c r="P17" s="114"/>
      <c r="Q17" s="106"/>
      <c r="R17" s="104"/>
      <c r="S17" s="151"/>
      <c r="T17" s="114"/>
      <c r="U17" s="106"/>
    </row>
    <row r="18" spans="1:21" ht="21.75" customHeight="1">
      <c r="A18" s="239" t="s">
        <v>28</v>
      </c>
      <c r="B18" s="104"/>
      <c r="C18" s="151"/>
      <c r="D18" s="105"/>
      <c r="E18" s="106"/>
      <c r="F18" s="104"/>
      <c r="G18" s="151"/>
      <c r="H18" s="105"/>
      <c r="I18" s="106"/>
      <c r="J18" s="104"/>
      <c r="K18" s="151"/>
      <c r="L18" s="105"/>
      <c r="M18" s="106"/>
      <c r="N18" s="104"/>
      <c r="O18" s="151"/>
      <c r="P18" s="105"/>
      <c r="Q18" s="106"/>
      <c r="R18" s="104"/>
      <c r="S18" s="151"/>
      <c r="T18" s="105"/>
      <c r="U18" s="106"/>
    </row>
    <row r="19" spans="1:21" ht="21.75" customHeight="1">
      <c r="A19" s="239" t="s">
        <v>28</v>
      </c>
      <c r="B19" s="104"/>
      <c r="C19" s="151"/>
      <c r="D19" s="105"/>
      <c r="E19" s="106"/>
      <c r="F19" s="104"/>
      <c r="G19" s="151"/>
      <c r="H19" s="105"/>
      <c r="I19" s="106"/>
      <c r="J19" s="104"/>
      <c r="K19" s="151"/>
      <c r="L19" s="105"/>
      <c r="M19" s="106"/>
      <c r="N19" s="104"/>
      <c r="O19" s="151"/>
      <c r="P19" s="105"/>
      <c r="Q19" s="106"/>
      <c r="R19" s="104"/>
      <c r="S19" s="151"/>
      <c r="T19" s="105"/>
      <c r="U19" s="106"/>
    </row>
    <row r="20" spans="1:21" ht="21.75" customHeight="1">
      <c r="A20" s="239" t="s">
        <v>28</v>
      </c>
      <c r="B20" s="104"/>
      <c r="C20" s="151"/>
      <c r="D20" s="105"/>
      <c r="E20" s="106"/>
      <c r="F20" s="104"/>
      <c r="G20" s="151"/>
      <c r="H20" s="105"/>
      <c r="I20" s="106"/>
      <c r="J20" s="104"/>
      <c r="K20" s="151"/>
      <c r="L20" s="105"/>
      <c r="M20" s="106"/>
      <c r="N20" s="104"/>
      <c r="O20" s="151"/>
      <c r="P20" s="105"/>
      <c r="Q20" s="106"/>
      <c r="R20" s="104"/>
      <c r="S20" s="151"/>
      <c r="T20" s="105"/>
      <c r="U20" s="106"/>
    </row>
    <row r="21" spans="1:21" ht="21.75" customHeight="1">
      <c r="A21" s="239" t="s">
        <v>28</v>
      </c>
      <c r="B21" s="104"/>
      <c r="C21" s="151"/>
      <c r="D21" s="105"/>
      <c r="E21" s="106"/>
      <c r="F21" s="104"/>
      <c r="G21" s="151"/>
      <c r="H21" s="105"/>
      <c r="I21" s="106"/>
      <c r="J21" s="104"/>
      <c r="K21" s="151"/>
      <c r="L21" s="105"/>
      <c r="M21" s="106"/>
      <c r="N21" s="104"/>
      <c r="O21" s="151"/>
      <c r="P21" s="105"/>
      <c r="Q21" s="106"/>
      <c r="R21" s="104"/>
      <c r="S21" s="151"/>
      <c r="T21" s="105"/>
      <c r="U21" s="106"/>
    </row>
    <row r="22" spans="1:21" ht="21.75" customHeight="1">
      <c r="A22" s="240" t="s">
        <v>77</v>
      </c>
      <c r="B22" s="115"/>
      <c r="C22" s="109"/>
      <c r="D22" s="197">
        <f>SUM(D17:D21)</f>
        <v>0</v>
      </c>
      <c r="E22" s="112"/>
      <c r="F22" s="115"/>
      <c r="G22" s="109"/>
      <c r="H22" s="197">
        <f>SUM(H17:H21)</f>
        <v>0</v>
      </c>
      <c r="I22" s="112"/>
      <c r="J22" s="115"/>
      <c r="K22" s="109"/>
      <c r="L22" s="197">
        <f>SUM(L17:L21)</f>
        <v>0</v>
      </c>
      <c r="M22" s="112"/>
      <c r="N22" s="115"/>
      <c r="O22" s="109"/>
      <c r="P22" s="197">
        <f>SUM(P17:P21)</f>
        <v>0</v>
      </c>
      <c r="Q22" s="112"/>
      <c r="R22" s="115"/>
      <c r="S22" s="109"/>
      <c r="T22" s="197">
        <f>SUM(T17:T21)</f>
        <v>0</v>
      </c>
      <c r="U22" s="112"/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0</v>
      </c>
      <c r="S25" s="120"/>
      <c r="T25" s="119" t="s">
        <v>4</v>
      </c>
    </row>
    <row r="26" spans="1:21" ht="30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0</v>
      </c>
      <c r="S26" s="124"/>
      <c r="T26" s="123" t="s">
        <v>4</v>
      </c>
    </row>
    <row r="27" spans="1:21" ht="21.75" customHeight="1">
      <c r="A27" s="103" t="s">
        <v>32</v>
      </c>
      <c r="B27" s="104"/>
      <c r="C27" s="151"/>
      <c r="D27" s="155"/>
      <c r="E27" s="106"/>
      <c r="F27" s="104"/>
      <c r="G27" s="151"/>
      <c r="H27" s="213"/>
      <c r="I27" s="106"/>
      <c r="J27" s="104"/>
      <c r="K27" s="151"/>
      <c r="L27" s="104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0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126"/>
      <c r="C31" s="109">
        <f>SUM(C30+C29+C28+(IF(COUNTBLANK(C27),0,1500)))</f>
        <v>0</v>
      </c>
      <c r="D31" s="234">
        <f>COUNTA(D27:D30)</f>
        <v>0</v>
      </c>
      <c r="E31" s="238">
        <f>SUM(E27:E30)</f>
        <v>0</v>
      </c>
      <c r="F31" s="106"/>
      <c r="G31" s="109">
        <f>SUM(G30+G29+G28+(IF(COUNTBLANK(G27),0,1500)))</f>
        <v>0</v>
      </c>
      <c r="H31" s="234">
        <f>COUNTA(H27:H30)</f>
        <v>0</v>
      </c>
      <c r="I31" s="238">
        <f>SUM(I27:I30)</f>
        <v>0</v>
      </c>
      <c r="J31" s="125"/>
      <c r="K31" s="109">
        <f>SUM(K30+K29+K28+(IF(COUNTBLANK(K27),0,1500)))</f>
        <v>0</v>
      </c>
      <c r="L31" s="234">
        <f>COUNTA(L27:L30)</f>
        <v>0</v>
      </c>
      <c r="M31" s="238">
        <f>SUM(M27:M30)</f>
        <v>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U32"/>
  <sheetViews>
    <sheetView showZeros="0" topLeftCell="A4" workbookViewId="0">
      <selection activeCell="H2" sqref="H2:P3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8"/>
      <c r="F1" s="98"/>
      <c r="G1" s="378" t="s">
        <v>60</v>
      </c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98"/>
      <c r="S1" s="98"/>
      <c r="T1" s="98"/>
    </row>
    <row r="2" spans="1:21" ht="24.75" customHeight="1">
      <c r="A2" s="378"/>
      <c r="B2" s="378"/>
      <c r="C2" s="378"/>
      <c r="D2" s="378"/>
      <c r="E2" s="378"/>
      <c r="G2" s="100"/>
      <c r="H2" s="383"/>
      <c r="I2" s="383"/>
      <c r="J2" s="383"/>
      <c r="K2" s="383"/>
      <c r="L2" s="383"/>
      <c r="M2" s="383"/>
      <c r="N2" s="383"/>
      <c r="O2" s="383"/>
      <c r="P2" s="383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8"/>
      <c r="G3" s="100"/>
      <c r="H3" s="383"/>
      <c r="I3" s="383"/>
      <c r="J3" s="383"/>
      <c r="K3" s="383"/>
      <c r="L3" s="383"/>
      <c r="M3" s="383"/>
      <c r="N3" s="383"/>
      <c r="O3" s="383"/>
      <c r="P3" s="383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8"/>
      <c r="G4" s="102"/>
      <c r="H4" s="385" t="s">
        <v>57</v>
      </c>
      <c r="I4" s="385"/>
      <c r="J4" s="385"/>
      <c r="K4" s="385"/>
      <c r="L4" s="385"/>
      <c r="M4" s="385"/>
      <c r="N4" s="385"/>
      <c r="O4" s="385"/>
      <c r="P4" s="385"/>
      <c r="S4" s="387">
        <v>2022</v>
      </c>
      <c r="T4" s="387"/>
    </row>
    <row r="5" spans="1:21" ht="24.75" customHeight="1">
      <c r="A5" s="380"/>
      <c r="B5" s="380"/>
      <c r="C5" s="380"/>
      <c r="D5" s="380"/>
      <c r="E5" s="380"/>
    </row>
    <row r="6" spans="1:21" ht="12" customHeight="1">
      <c r="A6" s="388" t="s">
        <v>4</v>
      </c>
      <c r="B6" s="372" t="s">
        <v>14</v>
      </c>
      <c r="C6" s="373"/>
      <c r="D6" s="373"/>
      <c r="E6" s="399"/>
      <c r="F6" s="372" t="s">
        <v>15</v>
      </c>
      <c r="G6" s="373"/>
      <c r="H6" s="373"/>
      <c r="I6" s="399"/>
      <c r="J6" s="372" t="s">
        <v>23</v>
      </c>
      <c r="K6" s="373"/>
      <c r="L6" s="373"/>
      <c r="M6" s="399"/>
      <c r="N6" s="372" t="s">
        <v>24</v>
      </c>
      <c r="O6" s="373"/>
      <c r="P6" s="373"/>
      <c r="Q6" s="399"/>
      <c r="R6" s="372" t="s">
        <v>25</v>
      </c>
      <c r="S6" s="373"/>
      <c r="T6" s="373"/>
      <c r="U6" s="399"/>
    </row>
    <row r="7" spans="1:21" ht="12" customHeight="1">
      <c r="A7" s="389"/>
      <c r="B7" s="375"/>
      <c r="C7" s="376"/>
      <c r="D7" s="376"/>
      <c r="E7" s="400"/>
      <c r="F7" s="375"/>
      <c r="G7" s="376"/>
      <c r="H7" s="376"/>
      <c r="I7" s="400"/>
      <c r="J7" s="375"/>
      <c r="K7" s="376"/>
      <c r="L7" s="376"/>
      <c r="M7" s="400"/>
      <c r="N7" s="375"/>
      <c r="O7" s="376"/>
      <c r="P7" s="376"/>
      <c r="Q7" s="400"/>
      <c r="R7" s="375"/>
      <c r="S7" s="376"/>
      <c r="T7" s="376"/>
      <c r="U7" s="400"/>
    </row>
    <row r="8" spans="1:21" ht="12.75" customHeight="1">
      <c r="A8" s="363" t="s">
        <v>26</v>
      </c>
      <c r="B8" s="363" t="s">
        <v>7</v>
      </c>
      <c r="C8" s="363" t="s">
        <v>8</v>
      </c>
      <c r="D8" s="363" t="s">
        <v>18</v>
      </c>
      <c r="E8" s="363" t="s">
        <v>2</v>
      </c>
      <c r="F8" s="363" t="s">
        <v>7</v>
      </c>
      <c r="G8" s="363" t="s">
        <v>8</v>
      </c>
      <c r="H8" s="363" t="s">
        <v>18</v>
      </c>
      <c r="I8" s="363" t="s">
        <v>2</v>
      </c>
      <c r="J8" s="363" t="s">
        <v>7</v>
      </c>
      <c r="K8" s="363" t="s">
        <v>8</v>
      </c>
      <c r="L8" s="363" t="s">
        <v>18</v>
      </c>
      <c r="M8" s="363" t="s">
        <v>2</v>
      </c>
      <c r="N8" s="363" t="s">
        <v>7</v>
      </c>
      <c r="O8" s="363" t="s">
        <v>8</v>
      </c>
      <c r="P8" s="363" t="s">
        <v>18</v>
      </c>
      <c r="Q8" s="363" t="s">
        <v>2</v>
      </c>
      <c r="R8" s="363" t="s">
        <v>7</v>
      </c>
      <c r="S8" s="363" t="s">
        <v>8</v>
      </c>
      <c r="T8" s="363" t="s">
        <v>18</v>
      </c>
      <c r="U8" s="363" t="s">
        <v>2</v>
      </c>
    </row>
    <row r="9" spans="1:21" ht="12.75" customHeight="1">
      <c r="A9" s="364"/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</row>
    <row r="10" spans="1:21" ht="21.75" customHeight="1">
      <c r="A10" s="103" t="s">
        <v>27</v>
      </c>
      <c r="B10" s="104"/>
      <c r="C10" s="151"/>
      <c r="D10" s="105"/>
      <c r="E10" s="106"/>
      <c r="F10" s="104"/>
      <c r="G10" s="151"/>
      <c r="H10" s="105"/>
      <c r="I10" s="106"/>
      <c r="J10" s="104"/>
      <c r="K10" s="151"/>
      <c r="L10" s="105"/>
      <c r="M10" s="106"/>
      <c r="N10" s="104"/>
      <c r="O10" s="151"/>
      <c r="P10" s="105"/>
      <c r="Q10" s="106"/>
      <c r="R10" s="104"/>
      <c r="S10" s="151"/>
      <c r="T10" s="105"/>
      <c r="U10" s="106"/>
    </row>
    <row r="11" spans="1:21" ht="21.75" customHeight="1">
      <c r="A11" s="103" t="s">
        <v>27</v>
      </c>
      <c r="B11" s="104"/>
      <c r="C11" s="151"/>
      <c r="D11" s="105"/>
      <c r="E11" s="106"/>
      <c r="F11" s="104"/>
      <c r="G11" s="151"/>
      <c r="H11" s="105"/>
      <c r="I11" s="106"/>
      <c r="J11" s="104"/>
      <c r="K11" s="151"/>
      <c r="L11" s="105"/>
      <c r="M11" s="106"/>
      <c r="N11" s="104"/>
      <c r="O11" s="151"/>
      <c r="P11" s="105"/>
      <c r="Q11" s="106"/>
      <c r="R11" s="104"/>
      <c r="S11" s="151"/>
      <c r="T11" s="105"/>
      <c r="U11" s="106"/>
    </row>
    <row r="12" spans="1:21" ht="21.75" customHeight="1">
      <c r="A12" s="103" t="s">
        <v>27</v>
      </c>
      <c r="B12" s="104"/>
      <c r="C12" s="151"/>
      <c r="D12" s="105"/>
      <c r="E12" s="106"/>
      <c r="F12" s="104"/>
      <c r="G12" s="151"/>
      <c r="H12" s="105"/>
      <c r="I12" s="106"/>
      <c r="J12" s="104"/>
      <c r="K12" s="151"/>
      <c r="L12" s="105"/>
      <c r="M12" s="106"/>
      <c r="N12" s="104"/>
      <c r="O12" s="151"/>
      <c r="P12" s="105"/>
      <c r="Q12" s="106"/>
      <c r="R12" s="104"/>
      <c r="S12" s="151"/>
      <c r="T12" s="105"/>
      <c r="U12" s="106"/>
    </row>
    <row r="13" spans="1:21" ht="21.75" customHeight="1">
      <c r="A13" s="103" t="s">
        <v>27</v>
      </c>
      <c r="B13" s="104"/>
      <c r="C13" s="151"/>
      <c r="D13" s="105"/>
      <c r="E13" s="106"/>
      <c r="F13" s="104"/>
      <c r="G13" s="151"/>
      <c r="H13" s="105"/>
      <c r="I13" s="106"/>
      <c r="J13" s="104"/>
      <c r="K13" s="151"/>
      <c r="L13" s="105"/>
      <c r="M13" s="106"/>
      <c r="N13" s="104"/>
      <c r="O13" s="151"/>
      <c r="P13" s="105"/>
      <c r="Q13" s="106"/>
      <c r="R13" s="104"/>
      <c r="S13" s="151"/>
      <c r="T13" s="105"/>
      <c r="U13" s="106"/>
    </row>
    <row r="14" spans="1:21" ht="21.75" customHeight="1">
      <c r="A14" s="103" t="s">
        <v>27</v>
      </c>
      <c r="B14" s="104"/>
      <c r="C14" s="151"/>
      <c r="D14" s="105"/>
      <c r="E14" s="106"/>
      <c r="F14" s="104"/>
      <c r="G14" s="151"/>
      <c r="H14" s="105"/>
      <c r="I14" s="106"/>
      <c r="J14" s="104"/>
      <c r="K14" s="151"/>
      <c r="L14" s="105"/>
      <c r="M14" s="106"/>
      <c r="N14" s="104"/>
      <c r="O14" s="151"/>
      <c r="P14" s="105"/>
      <c r="Q14" s="106"/>
      <c r="R14" s="104"/>
      <c r="S14" s="151"/>
      <c r="T14" s="105"/>
      <c r="U14" s="106"/>
    </row>
    <row r="15" spans="1:21" ht="21.75" customHeight="1">
      <c r="A15" s="107" t="s">
        <v>77</v>
      </c>
      <c r="B15" s="230"/>
      <c r="C15" s="109">
        <f>400*(COUNTA(C10:C14))</f>
        <v>0</v>
      </c>
      <c r="D15" s="196">
        <f>COUNTA(D10:D14)</f>
        <v>0</v>
      </c>
      <c r="E15" s="110">
        <f>SUM(E10:E14)</f>
        <v>0</v>
      </c>
      <c r="F15" s="111"/>
      <c r="G15" s="109">
        <f>400*(COUNTA(G10:G14))</f>
        <v>0</v>
      </c>
      <c r="H15" s="196">
        <f>COUNTA(H10:H14)</f>
        <v>0</v>
      </c>
      <c r="I15" s="110">
        <f>SUM(I10:I14)</f>
        <v>0</v>
      </c>
      <c r="J15" s="111"/>
      <c r="K15" s="109">
        <f>400*(COUNTA(K10:K14))</f>
        <v>0</v>
      </c>
      <c r="L15" s="196">
        <f>COUNTA(L10:L14)</f>
        <v>0</v>
      </c>
      <c r="M15" s="237">
        <f>SUM(M10:M14)</f>
        <v>0</v>
      </c>
      <c r="N15" s="231"/>
      <c r="O15" s="109">
        <f>400*(COUNTA(O10:O14))</f>
        <v>0</v>
      </c>
      <c r="P15" s="196">
        <f>COUNTA(P10:P14)</f>
        <v>0</v>
      </c>
      <c r="Q15" s="110">
        <f>SUM(Q10:Q14)</f>
        <v>0</v>
      </c>
      <c r="R15" s="111"/>
      <c r="S15" s="109">
        <f>400*(COUNTA(S10:S14))</f>
        <v>0</v>
      </c>
      <c r="T15" s="196">
        <f>COUNTA(T10:T14)</f>
        <v>0</v>
      </c>
      <c r="U15" s="237">
        <f>SUM(U10:U14)</f>
        <v>0</v>
      </c>
    </row>
    <row r="16" spans="1:21" ht="21.75" customHeight="1">
      <c r="A16" s="392"/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</row>
    <row r="17" spans="1:21" ht="21.75" customHeight="1">
      <c r="A17" s="113" t="s">
        <v>28</v>
      </c>
      <c r="B17" s="104"/>
      <c r="C17" s="151"/>
      <c r="D17" s="105"/>
      <c r="E17" s="106"/>
      <c r="F17" s="104"/>
      <c r="G17" s="151"/>
      <c r="H17" s="105"/>
      <c r="I17" s="106"/>
      <c r="J17" s="104"/>
      <c r="K17" s="151"/>
      <c r="L17" s="105"/>
      <c r="M17" s="106"/>
      <c r="N17" s="104"/>
      <c r="O17" s="151"/>
      <c r="P17" s="114"/>
      <c r="Q17" s="106"/>
      <c r="R17" s="104"/>
      <c r="S17" s="151"/>
      <c r="T17" s="114"/>
      <c r="U17" s="106"/>
    </row>
    <row r="18" spans="1:21" ht="21.75" customHeight="1">
      <c r="A18" s="113" t="s">
        <v>28</v>
      </c>
      <c r="B18" s="104"/>
      <c r="C18" s="151"/>
      <c r="D18" s="105"/>
      <c r="E18" s="106"/>
      <c r="F18" s="104"/>
      <c r="G18" s="151"/>
      <c r="H18" s="105"/>
      <c r="I18" s="106"/>
      <c r="J18" s="104"/>
      <c r="K18" s="151"/>
      <c r="L18" s="105"/>
      <c r="M18" s="106"/>
      <c r="N18" s="104"/>
      <c r="O18" s="151"/>
      <c r="P18" s="105"/>
      <c r="Q18" s="106"/>
      <c r="R18" s="104"/>
      <c r="S18" s="151"/>
      <c r="T18" s="105"/>
      <c r="U18" s="106"/>
    </row>
    <row r="19" spans="1:21" ht="21.75" customHeight="1">
      <c r="A19" s="113" t="s">
        <v>28</v>
      </c>
      <c r="B19" s="104"/>
      <c r="C19" s="151"/>
      <c r="D19" s="105"/>
      <c r="E19" s="106"/>
      <c r="F19" s="104"/>
      <c r="G19" s="151"/>
      <c r="H19" s="105"/>
      <c r="I19" s="106"/>
      <c r="J19" s="104"/>
      <c r="K19" s="151"/>
      <c r="L19" s="105"/>
      <c r="M19" s="106"/>
      <c r="N19" s="104"/>
      <c r="O19" s="151"/>
      <c r="P19" s="105"/>
      <c r="Q19" s="106"/>
      <c r="R19" s="104"/>
      <c r="S19" s="151"/>
      <c r="T19" s="105"/>
      <c r="U19" s="106"/>
    </row>
    <row r="20" spans="1:21" ht="21.75" customHeight="1">
      <c r="A20" s="113" t="s">
        <v>28</v>
      </c>
      <c r="B20" s="104"/>
      <c r="C20" s="151"/>
      <c r="D20" s="105"/>
      <c r="E20" s="106"/>
      <c r="F20" s="104"/>
      <c r="G20" s="151"/>
      <c r="H20" s="105"/>
      <c r="I20" s="106"/>
      <c r="J20" s="104"/>
      <c r="K20" s="151"/>
      <c r="L20" s="105"/>
      <c r="M20" s="106"/>
      <c r="N20" s="104"/>
      <c r="O20" s="151"/>
      <c r="P20" s="105"/>
      <c r="Q20" s="106"/>
      <c r="R20" s="104"/>
      <c r="S20" s="151"/>
      <c r="T20" s="105"/>
      <c r="U20" s="106"/>
    </row>
    <row r="21" spans="1:21" ht="21.75" customHeight="1">
      <c r="A21" s="113" t="s">
        <v>28</v>
      </c>
      <c r="B21" s="104"/>
      <c r="C21" s="151"/>
      <c r="D21" s="105"/>
      <c r="E21" s="106"/>
      <c r="F21" s="104"/>
      <c r="G21" s="151"/>
      <c r="H21" s="105"/>
      <c r="I21" s="106"/>
      <c r="J21" s="104"/>
      <c r="K21" s="151"/>
      <c r="L21" s="105"/>
      <c r="M21" s="106"/>
      <c r="N21" s="104"/>
      <c r="O21" s="151"/>
      <c r="P21" s="105"/>
      <c r="Q21" s="106"/>
      <c r="R21" s="104"/>
      <c r="S21" s="151"/>
      <c r="T21" s="105"/>
      <c r="U21" s="106"/>
    </row>
    <row r="22" spans="1:21" ht="21.75" customHeight="1">
      <c r="A22" s="107" t="s">
        <v>77</v>
      </c>
      <c r="B22" s="233"/>
      <c r="C22" s="109">
        <f>800*(COUNTA(C17:C21))</f>
        <v>0</v>
      </c>
      <c r="D22" s="234">
        <f>COUNTA(D17:D21)</f>
        <v>0</v>
      </c>
      <c r="E22" s="237">
        <f>SUM(E17:E21)</f>
        <v>0</v>
      </c>
      <c r="F22" s="233"/>
      <c r="G22" s="109">
        <f>800*(COUNTA(G17:G21))</f>
        <v>0</v>
      </c>
      <c r="H22" s="234">
        <f>COUNTA(H17:H21)</f>
        <v>0</v>
      </c>
      <c r="I22" s="237">
        <f>SUM(I17:I21)</f>
        <v>0</v>
      </c>
      <c r="J22" s="233"/>
      <c r="K22" s="109">
        <f>800*(COUNTA(K17:K21))</f>
        <v>0</v>
      </c>
      <c r="L22" s="234">
        <f>COUNTA(L17:L21)</f>
        <v>0</v>
      </c>
      <c r="M22" s="237">
        <f>SUM(M17:M21)</f>
        <v>0</v>
      </c>
      <c r="N22" s="233"/>
      <c r="O22" s="109">
        <f>800*(COUNTA(O17:O21))</f>
        <v>0</v>
      </c>
      <c r="P22" s="234">
        <f>COUNTA(P17:P21)</f>
        <v>0</v>
      </c>
      <c r="Q22" s="237">
        <f>SUM(Q17:Q21)</f>
        <v>0</v>
      </c>
      <c r="R22" s="233"/>
      <c r="S22" s="109">
        <f>800*(COUNTA(S17:S21))</f>
        <v>0</v>
      </c>
      <c r="T22" s="234">
        <f>COUNTA(T17:T21)</f>
        <v>0</v>
      </c>
      <c r="U22" s="237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67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9"/>
      <c r="H25" s="369"/>
      <c r="I25" s="370"/>
      <c r="J25" s="368" t="s">
        <v>23</v>
      </c>
      <c r="K25" s="369"/>
      <c r="L25" s="369"/>
      <c r="M25" s="370"/>
      <c r="N25" s="118"/>
      <c r="O25" s="353" t="s">
        <v>29</v>
      </c>
      <c r="P25" s="353"/>
      <c r="Q25" s="353"/>
      <c r="R25" s="119">
        <f>SUM(E15+I15+M15+Q15+U15+E22+I22+M22+Q22+U22+E31+I31+M31)</f>
        <v>0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0</v>
      </c>
      <c r="S26" s="124"/>
      <c r="T26" s="123" t="s">
        <v>4</v>
      </c>
    </row>
    <row r="27" spans="1:21" ht="21.75" customHeight="1">
      <c r="A27" s="103" t="s">
        <v>32</v>
      </c>
      <c r="B27" s="104"/>
      <c r="C27" s="151"/>
      <c r="D27" s="155"/>
      <c r="E27" s="106"/>
      <c r="F27" s="104"/>
      <c r="G27" s="151"/>
      <c r="H27" s="213"/>
      <c r="I27" s="106"/>
      <c r="J27" s="104"/>
      <c r="K27" s="151"/>
      <c r="L27" s="104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0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/>
      <c r="T30" s="357"/>
      <c r="U30" s="357"/>
    </row>
    <row r="31" spans="1:21" ht="21.75" customHeight="1">
      <c r="A31" s="107" t="s">
        <v>77</v>
      </c>
      <c r="B31" s="126"/>
      <c r="C31" s="109"/>
      <c r="D31" s="234"/>
      <c r="E31" s="238"/>
      <c r="F31" s="106"/>
      <c r="G31" s="109"/>
      <c r="H31" s="234"/>
      <c r="I31" s="238"/>
      <c r="J31" s="125"/>
      <c r="K31" s="109"/>
      <c r="L31" s="234"/>
      <c r="M31" s="238"/>
      <c r="N31" s="134"/>
      <c r="S31" s="357" t="s">
        <v>35</v>
      </c>
      <c r="T31" s="357"/>
      <c r="U31" s="357"/>
    </row>
    <row r="32" spans="1:21">
      <c r="R32" s="359"/>
      <c r="S32" s="359"/>
      <c r="T32" s="359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"/>
  <sheetViews>
    <sheetView workbookViewId="0">
      <selection sqref="A1:XFD1048576"/>
    </sheetView>
  </sheetViews>
  <sheetFormatPr defaultRowHeight="12.7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48"/>
  <sheetViews>
    <sheetView zoomScale="150" zoomScaleNormal="150" workbookViewId="0">
      <selection activeCell="L16" sqref="L16"/>
    </sheetView>
  </sheetViews>
  <sheetFormatPr defaultColWidth="8.85546875" defaultRowHeight="12.75"/>
  <cols>
    <col min="1" max="1" width="10.42578125" customWidth="1"/>
    <col min="2" max="2" width="32.140625" customWidth="1"/>
    <col min="8" max="8" width="11.7109375" customWidth="1"/>
  </cols>
  <sheetData>
    <row r="1" spans="1:8">
      <c r="A1" s="416" t="s">
        <v>139</v>
      </c>
      <c r="B1" s="417"/>
      <c r="C1" s="417"/>
      <c r="D1" s="417"/>
      <c r="E1" s="343"/>
      <c r="F1" s="343"/>
    </row>
    <row r="2" spans="1:8">
      <c r="A2" s="417"/>
      <c r="B2" s="417"/>
      <c r="C2" s="417"/>
      <c r="D2" s="417"/>
      <c r="E2" s="343"/>
      <c r="F2" s="343"/>
    </row>
    <row r="3" spans="1:8">
      <c r="A3" s="3"/>
      <c r="C3" s="3"/>
      <c r="D3" s="3"/>
      <c r="E3" s="3"/>
    </row>
    <row r="4" spans="1:8" ht="15">
      <c r="A4" s="10" t="s">
        <v>6</v>
      </c>
      <c r="B4" s="11" t="s">
        <v>1</v>
      </c>
      <c r="C4" s="12" t="s">
        <v>7</v>
      </c>
      <c r="D4" s="12" t="s">
        <v>8</v>
      </c>
      <c r="E4" s="12" t="s">
        <v>9</v>
      </c>
      <c r="F4" s="13" t="s">
        <v>10</v>
      </c>
      <c r="G4" s="12" t="s">
        <v>11</v>
      </c>
      <c r="H4" s="12" t="s">
        <v>135</v>
      </c>
    </row>
    <row r="5" spans="1:8">
      <c r="A5" s="3"/>
      <c r="C5" s="2"/>
      <c r="D5" s="152"/>
      <c r="E5" s="2"/>
      <c r="F5" s="14"/>
    </row>
    <row r="6" spans="1:8">
      <c r="A6" s="3"/>
      <c r="C6" s="2"/>
      <c r="D6" s="152"/>
      <c r="E6" s="2"/>
      <c r="F6" s="14"/>
      <c r="H6" s="2"/>
    </row>
    <row r="7" spans="1:8">
      <c r="A7" s="3"/>
      <c r="C7" s="2"/>
      <c r="D7" s="152"/>
      <c r="E7" s="2"/>
      <c r="F7" s="14"/>
      <c r="G7" s="2"/>
    </row>
    <row r="8" spans="1:8">
      <c r="A8" s="3"/>
      <c r="C8" s="2"/>
      <c r="D8" s="152"/>
      <c r="E8" s="2"/>
      <c r="F8" s="14"/>
      <c r="H8" s="2"/>
    </row>
    <row r="9" spans="1:8">
      <c r="A9" s="3"/>
      <c r="C9" s="2"/>
      <c r="D9" s="152"/>
      <c r="E9" s="2"/>
      <c r="F9" s="14"/>
      <c r="G9" s="2"/>
      <c r="H9" s="2"/>
    </row>
    <row r="10" spans="1:8">
      <c r="A10" s="3"/>
      <c r="C10" s="2"/>
      <c r="D10" s="152"/>
      <c r="E10" s="2"/>
      <c r="F10" s="14"/>
      <c r="G10" s="2"/>
      <c r="H10" s="2"/>
    </row>
    <row r="11" spans="1:8">
      <c r="A11" s="3"/>
      <c r="C11" s="2"/>
      <c r="D11" s="152"/>
      <c r="E11" s="2"/>
      <c r="F11" s="14"/>
      <c r="G11" s="2"/>
      <c r="H11" s="2"/>
    </row>
    <row r="12" spans="1:8">
      <c r="A12" s="3"/>
      <c r="C12" s="2"/>
      <c r="D12" s="152"/>
      <c r="E12" s="2"/>
      <c r="F12" s="14"/>
      <c r="G12" s="2"/>
      <c r="H12" s="2"/>
    </row>
    <row r="13" spans="1:8">
      <c r="A13" s="3"/>
      <c r="C13" s="2"/>
      <c r="D13" s="152"/>
      <c r="E13" s="2"/>
      <c r="F13" s="14"/>
      <c r="G13" s="2"/>
      <c r="H13" s="2"/>
    </row>
    <row r="14" spans="1:8">
      <c r="A14" s="3"/>
      <c r="C14" s="2"/>
      <c r="D14" s="152"/>
      <c r="E14" s="2"/>
      <c r="F14" s="14"/>
      <c r="G14" s="2"/>
      <c r="H14" s="2"/>
    </row>
    <row r="15" spans="1:8">
      <c r="A15" s="3"/>
      <c r="C15" s="2"/>
      <c r="D15" s="152"/>
      <c r="E15" s="2"/>
      <c r="F15" s="14"/>
      <c r="G15" s="2"/>
      <c r="H15" s="2"/>
    </row>
    <row r="16" spans="1:8">
      <c r="A16" s="3"/>
      <c r="C16" s="2"/>
      <c r="D16" s="152"/>
      <c r="E16" s="2"/>
      <c r="F16" s="14"/>
      <c r="G16" s="2"/>
      <c r="H16" s="2"/>
    </row>
    <row r="17" spans="1:7">
      <c r="A17" s="3"/>
      <c r="C17" s="2"/>
      <c r="D17" s="152"/>
      <c r="E17" s="2"/>
      <c r="F17" s="14"/>
    </row>
    <row r="18" spans="1:7">
      <c r="A18" s="3"/>
      <c r="C18" s="2"/>
      <c r="D18" s="152"/>
      <c r="E18" s="2"/>
      <c r="F18" s="14"/>
    </row>
    <row r="19" spans="1:7">
      <c r="A19" s="3"/>
      <c r="C19" s="2"/>
      <c r="D19" s="152"/>
      <c r="E19" s="2"/>
      <c r="F19" s="14"/>
      <c r="G19" s="2"/>
    </row>
    <row r="20" spans="1:7">
      <c r="A20" s="3"/>
      <c r="C20" s="2"/>
      <c r="D20" s="152"/>
      <c r="E20" s="2"/>
      <c r="F20" s="14"/>
    </row>
    <row r="21" spans="1:7">
      <c r="A21" s="3"/>
      <c r="C21" s="2"/>
      <c r="D21" s="152"/>
      <c r="E21" s="2"/>
      <c r="F21" s="14"/>
      <c r="G21" s="2"/>
    </row>
    <row r="22" spans="1:7">
      <c r="A22" s="3"/>
      <c r="C22" s="2"/>
      <c r="D22" s="152"/>
      <c r="E22" s="2"/>
      <c r="F22" s="14"/>
    </row>
    <row r="23" spans="1:7">
      <c r="A23" s="3"/>
      <c r="C23" s="2"/>
      <c r="D23" s="152"/>
      <c r="E23" s="2"/>
      <c r="F23" s="14"/>
    </row>
    <row r="24" spans="1:7">
      <c r="A24" s="3"/>
      <c r="C24" s="2"/>
      <c r="D24" s="152"/>
      <c r="E24" s="2"/>
      <c r="F24" s="14"/>
    </row>
    <row r="25" spans="1:7">
      <c r="A25" s="3"/>
      <c r="C25" s="2"/>
      <c r="D25" s="152"/>
      <c r="E25" s="2"/>
      <c r="F25" s="14"/>
    </row>
    <row r="26" spans="1:7">
      <c r="A26" s="3"/>
      <c r="C26" s="2"/>
      <c r="D26" s="152"/>
      <c r="E26" s="2"/>
      <c r="F26" s="14"/>
    </row>
    <row r="27" spans="1:7">
      <c r="A27" s="3"/>
      <c r="C27" s="2"/>
      <c r="D27" s="152"/>
      <c r="E27" s="2"/>
      <c r="F27" s="14"/>
    </row>
    <row r="28" spans="1:7">
      <c r="A28" s="3"/>
      <c r="C28" s="2"/>
      <c r="D28" s="152"/>
      <c r="E28" s="2"/>
      <c r="F28" s="14"/>
    </row>
    <row r="29" spans="1:7">
      <c r="A29" s="3"/>
      <c r="C29" s="2"/>
      <c r="D29" s="152"/>
      <c r="E29" s="2"/>
      <c r="F29" s="14"/>
    </row>
    <row r="30" spans="1:7">
      <c r="A30" s="3"/>
      <c r="C30" s="2"/>
      <c r="D30" s="152"/>
      <c r="E30" s="2"/>
      <c r="F30" s="14"/>
    </row>
    <row r="31" spans="1:7">
      <c r="A31" s="3"/>
      <c r="C31" s="2"/>
      <c r="D31" s="152"/>
      <c r="E31" s="2"/>
      <c r="F31" s="14"/>
    </row>
    <row r="32" spans="1:7">
      <c r="A32" s="3"/>
      <c r="C32" s="2"/>
      <c r="D32" s="2"/>
      <c r="E32" s="2"/>
      <c r="F32" s="14"/>
    </row>
    <row r="33" spans="1:6">
      <c r="A33" s="3"/>
      <c r="C33" s="2"/>
      <c r="D33" s="2"/>
      <c r="E33" s="2"/>
      <c r="F33" s="14"/>
    </row>
    <row r="34" spans="1:6">
      <c r="A34" s="3"/>
      <c r="C34" s="2"/>
      <c r="D34" s="2"/>
      <c r="E34" s="2"/>
      <c r="F34" s="14"/>
    </row>
    <row r="35" spans="1:6">
      <c r="A35" s="3"/>
      <c r="C35" s="2"/>
      <c r="D35" s="2"/>
      <c r="E35" s="2"/>
      <c r="F35" s="14"/>
    </row>
    <row r="36" spans="1:6">
      <c r="A36" s="3"/>
      <c r="C36" s="2"/>
      <c r="D36" s="2"/>
      <c r="E36" s="2"/>
      <c r="F36" s="14"/>
    </row>
    <row r="37" spans="1:6">
      <c r="A37" s="3"/>
      <c r="C37" s="2"/>
      <c r="D37" s="2"/>
      <c r="E37" s="2"/>
      <c r="F37" s="14"/>
    </row>
    <row r="38" spans="1:6">
      <c r="A38" s="3"/>
      <c r="C38" s="2"/>
      <c r="D38" s="2"/>
      <c r="E38" s="2"/>
      <c r="F38" s="14"/>
    </row>
    <row r="39" spans="1:6">
      <c r="A39" s="3"/>
      <c r="C39" s="2"/>
      <c r="D39" s="2"/>
      <c r="E39" s="2"/>
      <c r="F39" s="14"/>
    </row>
    <row r="40" spans="1:6">
      <c r="A40" s="3"/>
      <c r="C40" s="2"/>
      <c r="D40" s="2"/>
      <c r="E40" s="2"/>
      <c r="F40" s="14"/>
    </row>
    <row r="41" spans="1:6">
      <c r="A41" s="3"/>
      <c r="C41" s="2"/>
      <c r="D41" s="2"/>
      <c r="E41" s="2"/>
      <c r="F41" s="14"/>
    </row>
    <row r="42" spans="1:6">
      <c r="A42" s="3"/>
      <c r="C42" s="2"/>
      <c r="D42" s="2"/>
      <c r="E42" s="2"/>
      <c r="F42" s="14"/>
    </row>
    <row r="43" spans="1:6">
      <c r="A43" s="3"/>
      <c r="C43" s="2"/>
      <c r="D43" s="2"/>
      <c r="E43" s="2"/>
      <c r="F43" s="14"/>
    </row>
    <row r="44" spans="1:6">
      <c r="A44" s="3"/>
      <c r="C44" s="2"/>
      <c r="D44" s="2"/>
      <c r="E44" s="2"/>
      <c r="F44" s="14"/>
    </row>
    <row r="45" spans="1:6">
      <c r="A45" s="3"/>
      <c r="C45" s="2"/>
      <c r="D45" s="2"/>
      <c r="E45" s="2"/>
      <c r="F45" s="14"/>
    </row>
    <row r="46" spans="1:6">
      <c r="A46" s="3"/>
      <c r="C46" s="2"/>
      <c r="D46" s="2"/>
      <c r="E46" s="2"/>
      <c r="F46" s="14"/>
    </row>
    <row r="47" spans="1:6">
      <c r="A47" s="3"/>
      <c r="C47" s="2"/>
      <c r="D47" s="2"/>
      <c r="E47" s="2"/>
      <c r="F47" s="14"/>
    </row>
    <row r="48" spans="1:6">
      <c r="A48" s="3"/>
      <c r="C48" s="2"/>
      <c r="D48" s="2"/>
      <c r="E48" s="2"/>
      <c r="F48" s="14"/>
    </row>
  </sheetData>
  <mergeCells count="1">
    <mergeCell ref="A1:F2"/>
  </mergeCells>
  <pageMargins left="0.75" right="0.75" top="1" bottom="1" header="0.5" footer="0.5"/>
  <pageSetup paperSize="9" orientation="portrait" horizontalDpi="4294967293" verticalDpi="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N104"/>
  <sheetViews>
    <sheetView topLeftCell="A10" zoomScale="150" zoomScaleNormal="150" workbookViewId="0">
      <selection activeCell="A4" sqref="A4"/>
    </sheetView>
  </sheetViews>
  <sheetFormatPr defaultColWidth="8.85546875" defaultRowHeight="12.75"/>
  <cols>
    <col min="1" max="1" width="20.28515625" customWidth="1"/>
    <col min="4" max="4" width="4.42578125" customWidth="1"/>
    <col min="7" max="7" width="4.42578125" customWidth="1"/>
    <col min="10" max="10" width="4.42578125" customWidth="1"/>
    <col min="11" max="11" width="5.7109375" customWidth="1"/>
    <col min="12" max="12" width="11" customWidth="1"/>
    <col min="14" max="14" width="8.85546875" customWidth="1"/>
  </cols>
  <sheetData>
    <row r="1" spans="1:14" s="3" customFormat="1" ht="18">
      <c r="A1" s="418" t="s">
        <v>116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20"/>
      <c r="M1" s="420"/>
      <c r="N1" s="420"/>
    </row>
    <row r="2" spans="1:14" s="3" customFormat="1">
      <c r="A2" s="3" t="s">
        <v>4</v>
      </c>
    </row>
    <row r="3" spans="1:14" s="3" customFormat="1" ht="15">
      <c r="A3" s="421" t="s">
        <v>138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0"/>
      <c r="M3" s="420"/>
      <c r="N3" s="420"/>
    </row>
    <row r="4" spans="1:14" s="3" customFormat="1" ht="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4" s="3" customFormat="1" ht="15">
      <c r="A5" s="425" t="s">
        <v>66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</row>
    <row r="6" spans="1:14" s="3" customFormat="1"/>
    <row r="7" spans="1:14" s="3" customFormat="1" ht="15">
      <c r="A7" s="421" t="s">
        <v>13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0"/>
      <c r="M7" s="420"/>
      <c r="N7" s="420"/>
    </row>
    <row r="9" spans="1:14">
      <c r="A9" s="15"/>
      <c r="B9" s="422" t="s">
        <v>14</v>
      </c>
      <c r="C9" s="423"/>
      <c r="D9" s="424"/>
      <c r="E9" s="422" t="s">
        <v>15</v>
      </c>
      <c r="F9" s="423"/>
      <c r="G9" s="424"/>
      <c r="H9" s="422" t="s">
        <v>16</v>
      </c>
      <c r="I9" s="423"/>
      <c r="J9" s="423"/>
      <c r="K9" s="424"/>
      <c r="L9" s="16"/>
      <c r="M9" s="26"/>
      <c r="N9" s="17"/>
    </row>
    <row r="10" spans="1:14">
      <c r="A10" s="18"/>
      <c r="B10" s="19"/>
      <c r="C10" s="3"/>
      <c r="D10" s="20"/>
      <c r="E10" s="21"/>
      <c r="F10" s="3"/>
      <c r="G10" s="20"/>
      <c r="H10" s="21"/>
      <c r="I10" s="3"/>
      <c r="K10" s="22"/>
      <c r="L10" s="21" t="s">
        <v>17</v>
      </c>
      <c r="M10" s="175" t="s">
        <v>61</v>
      </c>
      <c r="N10" s="20"/>
    </row>
    <row r="11" spans="1:14">
      <c r="A11" s="18"/>
      <c r="B11" s="21" t="s">
        <v>7</v>
      </c>
      <c r="C11" s="3" t="s">
        <v>8</v>
      </c>
      <c r="D11" s="20" t="s">
        <v>18</v>
      </c>
      <c r="E11" s="21" t="s">
        <v>7</v>
      </c>
      <c r="F11" s="3" t="s">
        <v>8</v>
      </c>
      <c r="G11" s="20" t="s">
        <v>18</v>
      </c>
      <c r="H11" s="21" t="s">
        <v>7</v>
      </c>
      <c r="I11" s="3" t="s">
        <v>8</v>
      </c>
      <c r="J11" s="3" t="s">
        <v>18</v>
      </c>
      <c r="K11" s="171" t="s">
        <v>9</v>
      </c>
      <c r="L11" s="21" t="s">
        <v>8</v>
      </c>
      <c r="M11" s="3" t="s">
        <v>19</v>
      </c>
      <c r="N11" s="20" t="s">
        <v>20</v>
      </c>
    </row>
    <row r="12" spans="1:14">
      <c r="A12" s="23" t="s">
        <v>1</v>
      </c>
      <c r="B12" s="19"/>
      <c r="C12" s="3"/>
      <c r="D12" s="20"/>
      <c r="E12" s="19"/>
      <c r="F12" s="3"/>
      <c r="G12" s="20"/>
      <c r="H12" s="19"/>
      <c r="I12" s="3"/>
      <c r="J12" s="3"/>
      <c r="K12" s="20"/>
      <c r="L12" s="177"/>
      <c r="M12" s="176"/>
      <c r="N12" s="24"/>
    </row>
    <row r="13" spans="1:14">
      <c r="A13" s="19"/>
      <c r="B13" s="25"/>
      <c r="C13" s="172"/>
      <c r="D13" s="17"/>
      <c r="E13" s="25"/>
      <c r="F13" s="172"/>
      <c r="G13" s="26"/>
      <c r="H13" s="25"/>
      <c r="I13" s="172"/>
      <c r="J13" s="26"/>
      <c r="K13" s="26"/>
      <c r="L13" s="174"/>
      <c r="M13" s="3"/>
      <c r="N13" s="20"/>
    </row>
    <row r="14" spans="1:14">
      <c r="A14" s="19"/>
      <c r="B14" s="141"/>
      <c r="C14" s="143"/>
      <c r="D14" s="124"/>
      <c r="E14" s="141"/>
      <c r="F14" s="40"/>
      <c r="G14" s="147"/>
      <c r="H14" s="141"/>
      <c r="I14" s="143"/>
      <c r="J14" s="124"/>
      <c r="K14" s="147"/>
      <c r="L14" s="40"/>
      <c r="M14" s="3"/>
      <c r="N14" s="20"/>
    </row>
    <row r="15" spans="1:14">
      <c r="A15" s="19"/>
      <c r="B15" s="141"/>
      <c r="C15" s="143"/>
      <c r="D15" s="124"/>
      <c r="E15" s="141"/>
      <c r="F15" s="40"/>
      <c r="G15" s="147"/>
      <c r="H15" s="141"/>
      <c r="I15" s="143"/>
      <c r="J15" s="124"/>
      <c r="K15" s="147"/>
      <c r="L15" s="40"/>
      <c r="M15" s="3"/>
      <c r="N15" s="20"/>
    </row>
    <row r="16" spans="1:14">
      <c r="A16" s="19"/>
      <c r="B16" s="141"/>
      <c r="C16" s="143"/>
      <c r="D16" s="124"/>
      <c r="E16" s="141"/>
      <c r="F16" s="40"/>
      <c r="G16" s="147"/>
      <c r="H16" s="141"/>
      <c r="I16" s="143"/>
      <c r="J16" s="124"/>
      <c r="K16" s="147"/>
      <c r="L16" s="40"/>
      <c r="M16" s="3"/>
      <c r="N16" s="20"/>
    </row>
    <row r="17" spans="1:14">
      <c r="A17" s="19"/>
      <c r="B17" s="141"/>
      <c r="C17" s="143"/>
      <c r="D17" s="124"/>
      <c r="E17" s="141"/>
      <c r="F17" s="40"/>
      <c r="G17" s="147"/>
      <c r="H17" s="141"/>
      <c r="I17" s="143"/>
      <c r="J17" s="124"/>
      <c r="K17" s="147"/>
      <c r="L17" s="40"/>
      <c r="M17" s="3"/>
      <c r="N17" s="20"/>
    </row>
    <row r="18" spans="1:14">
      <c r="A18" s="19"/>
      <c r="B18" s="141"/>
      <c r="C18" s="143"/>
      <c r="D18" s="124"/>
      <c r="E18" s="141"/>
      <c r="F18" s="40"/>
      <c r="G18" s="147"/>
      <c r="H18" s="141"/>
      <c r="I18" s="143"/>
      <c r="J18" s="124"/>
      <c r="K18" s="147"/>
      <c r="L18" s="40"/>
      <c r="M18" s="3"/>
      <c r="N18" s="20"/>
    </row>
    <row r="19" spans="1:14">
      <c r="A19" s="19"/>
      <c r="B19" s="141"/>
      <c r="C19" s="143"/>
      <c r="D19" s="124"/>
      <c r="E19" s="141"/>
      <c r="F19" s="40"/>
      <c r="G19" s="147"/>
      <c r="H19" s="141"/>
      <c r="I19" s="143"/>
      <c r="J19" s="124"/>
      <c r="K19" s="147"/>
      <c r="L19" s="40"/>
      <c r="M19" s="3"/>
      <c r="N19" s="20"/>
    </row>
    <row r="20" spans="1:14">
      <c r="A20" s="19"/>
      <c r="B20" s="141"/>
      <c r="C20" s="143"/>
      <c r="D20" s="124"/>
      <c r="E20" s="141"/>
      <c r="F20" s="40"/>
      <c r="G20" s="147"/>
      <c r="H20" s="141"/>
      <c r="I20" s="143"/>
      <c r="J20" s="124"/>
      <c r="K20" s="147"/>
      <c r="L20" s="40"/>
      <c r="M20" s="3"/>
      <c r="N20" s="20"/>
    </row>
    <row r="21" spans="1:14">
      <c r="A21" s="19"/>
      <c r="B21" s="141"/>
      <c r="C21" s="143"/>
      <c r="D21" s="124"/>
      <c r="E21" s="141"/>
      <c r="F21" s="40"/>
      <c r="G21" s="147"/>
      <c r="H21" s="141"/>
      <c r="I21" s="143"/>
      <c r="J21" s="124"/>
      <c r="K21" s="147"/>
      <c r="L21" s="40"/>
      <c r="M21" s="3"/>
      <c r="N21" s="20"/>
    </row>
    <row r="22" spans="1:14">
      <c r="A22" s="19"/>
      <c r="B22" s="141"/>
      <c r="C22" s="143"/>
      <c r="D22" s="124"/>
      <c r="E22" s="141"/>
      <c r="F22" s="40"/>
      <c r="G22" s="147"/>
      <c r="H22" s="141"/>
      <c r="I22" s="143"/>
      <c r="J22" s="124"/>
      <c r="K22" s="147"/>
      <c r="L22" s="40"/>
      <c r="M22" s="3"/>
      <c r="N22" s="20"/>
    </row>
    <row r="23" spans="1:14">
      <c r="A23" s="19"/>
      <c r="B23" s="141"/>
      <c r="C23" s="143"/>
      <c r="D23" s="124"/>
      <c r="E23" s="141"/>
      <c r="F23" s="40"/>
      <c r="G23" s="147"/>
      <c r="H23" s="141"/>
      <c r="I23" s="143"/>
      <c r="J23" s="124"/>
      <c r="K23" s="147"/>
      <c r="L23" s="40"/>
      <c r="M23" s="3"/>
      <c r="N23" s="20"/>
    </row>
    <row r="24" spans="1:14">
      <c r="A24" s="19"/>
      <c r="B24" s="141"/>
      <c r="C24" s="143"/>
      <c r="D24" s="124"/>
      <c r="E24" s="141"/>
      <c r="F24" s="40"/>
      <c r="G24" s="147"/>
      <c r="H24" s="141"/>
      <c r="I24" s="143"/>
      <c r="J24" s="124"/>
      <c r="K24" s="147"/>
      <c r="L24" s="40"/>
      <c r="M24" s="3"/>
      <c r="N24" s="20"/>
    </row>
    <row r="25" spans="1:14">
      <c r="A25" s="19"/>
      <c r="B25" s="141"/>
      <c r="C25" s="143"/>
      <c r="D25" s="124"/>
      <c r="E25" s="141"/>
      <c r="F25" s="40"/>
      <c r="G25" s="147"/>
      <c r="H25" s="141"/>
      <c r="I25" s="143"/>
      <c r="J25" s="124"/>
      <c r="K25" s="147"/>
      <c r="L25" s="40"/>
      <c r="M25" s="3"/>
      <c r="N25" s="20"/>
    </row>
    <row r="26" spans="1:14">
      <c r="A26" s="19"/>
      <c r="B26" s="141"/>
      <c r="C26" s="143"/>
      <c r="D26" s="124"/>
      <c r="E26" s="141"/>
      <c r="F26" s="40"/>
      <c r="G26" s="147"/>
      <c r="H26" s="141"/>
      <c r="I26" s="143"/>
      <c r="J26" s="124"/>
      <c r="K26" s="147"/>
      <c r="L26" s="40"/>
      <c r="M26" s="3"/>
      <c r="N26" s="20"/>
    </row>
    <row r="27" spans="1:14">
      <c r="A27" s="19"/>
      <c r="B27" s="141"/>
      <c r="C27" s="143"/>
      <c r="D27" s="124"/>
      <c r="E27" s="141"/>
      <c r="F27" s="40"/>
      <c r="G27" s="147"/>
      <c r="H27" s="141"/>
      <c r="I27" s="143"/>
      <c r="J27" s="124"/>
      <c r="K27" s="147"/>
      <c r="L27" s="40"/>
      <c r="M27" s="3"/>
      <c r="N27" s="20"/>
    </row>
    <row r="28" spans="1:14">
      <c r="B28" s="141"/>
      <c r="C28" s="143"/>
      <c r="D28" s="124"/>
      <c r="E28" s="141"/>
      <c r="F28" s="40"/>
      <c r="G28" s="147"/>
      <c r="H28" s="141"/>
      <c r="I28" s="143"/>
      <c r="J28" s="124"/>
      <c r="K28" s="147"/>
      <c r="L28" s="40"/>
      <c r="M28" s="3"/>
      <c r="N28" s="20"/>
    </row>
    <row r="29" spans="1:14">
      <c r="A29" s="19"/>
      <c r="B29" s="141"/>
      <c r="C29" s="143"/>
      <c r="D29" s="124"/>
      <c r="E29" s="141"/>
      <c r="F29" s="40"/>
      <c r="G29" s="147"/>
      <c r="H29" s="141"/>
      <c r="I29" s="143"/>
      <c r="J29" s="124"/>
      <c r="K29" s="147"/>
      <c r="L29" s="40"/>
      <c r="M29" s="3"/>
      <c r="N29" s="20"/>
    </row>
    <row r="30" spans="1:14">
      <c r="A30" s="19"/>
      <c r="B30" s="141"/>
      <c r="C30" s="143"/>
      <c r="D30" s="124"/>
      <c r="E30" s="141"/>
      <c r="F30" s="40"/>
      <c r="G30" s="147"/>
      <c r="H30" s="141"/>
      <c r="I30" s="143"/>
      <c r="J30" s="124"/>
      <c r="K30" s="147"/>
      <c r="L30" s="40"/>
      <c r="M30" s="3"/>
      <c r="N30" s="20"/>
    </row>
    <row r="31" spans="1:14">
      <c r="A31" s="19"/>
      <c r="B31" s="141"/>
      <c r="C31" s="143"/>
      <c r="D31" s="124"/>
      <c r="E31" s="141"/>
      <c r="F31" s="40"/>
      <c r="G31" s="147"/>
      <c r="H31" s="141"/>
      <c r="I31" s="143"/>
      <c r="J31" s="124"/>
      <c r="K31" s="147"/>
      <c r="L31" s="40"/>
      <c r="M31" s="2"/>
      <c r="N31" s="20"/>
    </row>
    <row r="32" spans="1:14">
      <c r="A32" s="19"/>
      <c r="B32" s="141"/>
      <c r="C32" s="143"/>
      <c r="D32" s="124"/>
      <c r="E32" s="141"/>
      <c r="F32" s="40"/>
      <c r="G32" s="147"/>
      <c r="H32" s="141"/>
      <c r="I32" s="143"/>
      <c r="J32" s="124"/>
      <c r="K32" s="147"/>
      <c r="L32" s="40"/>
      <c r="M32" s="2"/>
      <c r="N32" s="20"/>
    </row>
    <row r="33" spans="1:14">
      <c r="A33" s="19"/>
      <c r="B33" s="141"/>
      <c r="C33" s="143"/>
      <c r="D33" s="124"/>
      <c r="E33" s="141"/>
      <c r="F33" s="40"/>
      <c r="G33" s="147"/>
      <c r="H33" s="141"/>
      <c r="I33" s="143"/>
      <c r="J33" s="124"/>
      <c r="K33" s="147"/>
      <c r="L33" s="40"/>
      <c r="M33" s="2"/>
      <c r="N33" s="20"/>
    </row>
    <row r="34" spans="1:14">
      <c r="A34" s="27"/>
      <c r="B34" s="141"/>
      <c r="C34" s="143"/>
      <c r="D34" s="142"/>
      <c r="E34" s="141"/>
      <c r="F34" s="143"/>
      <c r="G34" s="142"/>
      <c r="H34" s="141"/>
      <c r="I34" s="143"/>
      <c r="J34" s="124"/>
      <c r="K34" s="149"/>
      <c r="L34" s="40"/>
      <c r="M34" s="2"/>
      <c r="N34" s="36"/>
    </row>
    <row r="35" spans="1:14">
      <c r="A35" s="27"/>
      <c r="B35" s="141"/>
      <c r="C35" s="143"/>
      <c r="D35" s="142"/>
      <c r="E35" s="141"/>
      <c r="F35" s="143"/>
      <c r="G35" s="142"/>
      <c r="H35" s="141"/>
      <c r="I35" s="143"/>
      <c r="J35" s="124"/>
      <c r="K35" s="149"/>
      <c r="L35" s="40"/>
      <c r="M35" s="2"/>
      <c r="N35" s="36"/>
    </row>
    <row r="36" spans="1:14">
      <c r="A36" s="27"/>
      <c r="B36" s="141"/>
      <c r="C36" s="143"/>
      <c r="D36" s="142"/>
      <c r="E36" s="141"/>
      <c r="F36" s="143"/>
      <c r="G36" s="142"/>
      <c r="H36" s="141"/>
      <c r="I36" s="143"/>
      <c r="J36" s="124"/>
      <c r="K36" s="149"/>
      <c r="L36" s="40"/>
      <c r="M36" s="2"/>
      <c r="N36" s="36"/>
    </row>
    <row r="37" spans="1:14">
      <c r="A37" s="27"/>
      <c r="B37" s="141"/>
      <c r="C37" s="143"/>
      <c r="D37" s="142"/>
      <c r="E37" s="141"/>
      <c r="F37" s="143"/>
      <c r="G37" s="142"/>
      <c r="H37" s="141"/>
      <c r="I37" s="143"/>
      <c r="J37" s="124"/>
      <c r="K37" s="149"/>
      <c r="L37" s="40"/>
      <c r="M37" s="2"/>
      <c r="N37" s="36"/>
    </row>
    <row r="38" spans="1:14">
      <c r="A38" s="27"/>
      <c r="B38" s="141"/>
      <c r="C38" s="143"/>
      <c r="D38" s="142"/>
      <c r="E38" s="141"/>
      <c r="F38" s="143"/>
      <c r="G38" s="142"/>
      <c r="H38" s="141"/>
      <c r="I38" s="143"/>
      <c r="J38" s="124"/>
      <c r="K38" s="149"/>
      <c r="L38" s="40"/>
      <c r="M38" s="2"/>
      <c r="N38" s="36"/>
    </row>
    <row r="39" spans="1:14">
      <c r="A39" s="27"/>
      <c r="B39" s="141"/>
      <c r="C39" s="143"/>
      <c r="D39" s="142"/>
      <c r="E39" s="28"/>
      <c r="F39" s="31"/>
      <c r="G39" s="30"/>
      <c r="H39" s="28"/>
      <c r="I39" s="32"/>
      <c r="J39" s="33"/>
      <c r="K39" s="149"/>
      <c r="L39" s="40"/>
      <c r="M39" s="2"/>
      <c r="N39" s="34"/>
    </row>
    <row r="40" spans="1:14">
      <c r="A40" s="27"/>
      <c r="B40" s="141"/>
      <c r="C40" s="143"/>
      <c r="D40" s="142"/>
      <c r="E40" s="141"/>
      <c r="F40" s="143"/>
      <c r="G40" s="142"/>
      <c r="H40" s="28"/>
      <c r="I40" s="150"/>
      <c r="J40" s="33"/>
      <c r="K40" s="149"/>
      <c r="L40" s="40"/>
      <c r="M40" s="2"/>
      <c r="N40" s="36"/>
    </row>
    <row r="41" spans="1:14">
      <c r="A41" s="27"/>
      <c r="B41" s="141"/>
      <c r="C41" s="143"/>
      <c r="D41" s="142"/>
      <c r="E41" s="28"/>
      <c r="F41" s="31"/>
      <c r="G41" s="30"/>
      <c r="H41" s="28"/>
      <c r="I41" s="150"/>
      <c r="J41" s="33"/>
      <c r="K41" s="149"/>
      <c r="L41" s="40"/>
      <c r="M41" s="2"/>
      <c r="N41" s="34"/>
    </row>
    <row r="42" spans="1:14">
      <c r="A42" s="27"/>
      <c r="B42" s="141"/>
      <c r="C42" s="143"/>
      <c r="D42" s="142"/>
      <c r="E42" s="141"/>
      <c r="F42" s="143"/>
      <c r="G42" s="142"/>
      <c r="H42" s="141"/>
      <c r="I42" s="143"/>
      <c r="J42" s="142"/>
      <c r="K42" s="149"/>
      <c r="L42" s="40"/>
      <c r="M42" s="2"/>
      <c r="N42" s="36"/>
    </row>
    <row r="43" spans="1:14">
      <c r="A43" s="27"/>
      <c r="B43" s="141"/>
      <c r="C43" s="143"/>
      <c r="D43" s="142"/>
      <c r="E43" s="28"/>
      <c r="F43" s="31"/>
      <c r="G43" s="30"/>
      <c r="H43" s="28"/>
      <c r="I43" s="32"/>
      <c r="J43" s="33"/>
      <c r="K43" s="149"/>
      <c r="L43" s="40"/>
      <c r="M43" s="2"/>
      <c r="N43" s="34"/>
    </row>
    <row r="44" spans="1:14">
      <c r="A44" s="27"/>
      <c r="B44" s="141"/>
      <c r="C44" s="143"/>
      <c r="D44" s="142"/>
      <c r="E44" s="28"/>
      <c r="F44" s="31"/>
      <c r="G44" s="30"/>
      <c r="H44" s="28"/>
      <c r="I44" s="32"/>
      <c r="J44" s="33"/>
      <c r="K44" s="149"/>
      <c r="L44" s="40"/>
      <c r="M44" s="2"/>
      <c r="N44" s="36"/>
    </row>
    <row r="45" spans="1:14">
      <c r="A45" s="27"/>
      <c r="B45" s="141"/>
      <c r="C45" s="143"/>
      <c r="D45" s="142"/>
      <c r="E45" s="28"/>
      <c r="F45" s="31"/>
      <c r="G45" s="30"/>
      <c r="H45" s="28"/>
      <c r="I45" s="32"/>
      <c r="J45" s="33"/>
      <c r="K45" s="149"/>
      <c r="L45" s="40"/>
      <c r="M45" s="2"/>
      <c r="N45" s="34"/>
    </row>
    <row r="46" spans="1:14">
      <c r="A46" s="27"/>
      <c r="B46" s="141"/>
      <c r="C46" s="143"/>
      <c r="D46" s="142"/>
      <c r="E46" s="28"/>
      <c r="F46" s="31"/>
      <c r="G46" s="30"/>
      <c r="H46" s="28"/>
      <c r="I46" s="32"/>
      <c r="J46" s="33"/>
      <c r="K46" s="149"/>
      <c r="L46" s="40"/>
      <c r="M46" s="2"/>
      <c r="N46" s="36"/>
    </row>
    <row r="47" spans="1:14">
      <c r="A47" s="27"/>
      <c r="B47" s="141"/>
      <c r="C47" s="143"/>
      <c r="D47" s="142"/>
      <c r="E47" s="28"/>
      <c r="F47" s="31"/>
      <c r="G47" s="30"/>
      <c r="H47" s="28"/>
      <c r="I47" s="32"/>
      <c r="J47" s="33"/>
      <c r="K47" s="149"/>
      <c r="L47" s="40"/>
      <c r="M47" s="2"/>
      <c r="N47" s="34"/>
    </row>
    <row r="48" spans="1:14">
      <c r="A48" s="27"/>
      <c r="B48" s="141"/>
      <c r="C48" s="143"/>
      <c r="D48" s="142"/>
      <c r="E48" s="28"/>
      <c r="F48" s="31"/>
      <c r="G48" s="30"/>
      <c r="H48" s="28"/>
      <c r="I48" s="32"/>
      <c r="J48" s="33"/>
      <c r="K48" s="149"/>
      <c r="L48" s="40"/>
      <c r="M48" s="2"/>
      <c r="N48" s="36"/>
    </row>
    <row r="49" spans="1:14">
      <c r="A49" s="27"/>
      <c r="B49" s="141"/>
      <c r="C49" s="143"/>
      <c r="D49" s="142"/>
      <c r="E49" s="28"/>
      <c r="F49" s="31"/>
      <c r="G49" s="30"/>
      <c r="H49" s="28"/>
      <c r="I49" s="32"/>
      <c r="J49" s="33"/>
      <c r="K49" s="149"/>
      <c r="L49" s="40"/>
      <c r="M49" s="2"/>
      <c r="N49" s="34"/>
    </row>
    <row r="50" spans="1:14">
      <c r="A50" s="27"/>
      <c r="B50" s="141"/>
      <c r="C50" s="143"/>
      <c r="D50" s="142"/>
      <c r="E50" s="141"/>
      <c r="F50" s="143"/>
      <c r="G50" s="142"/>
      <c r="H50" s="141"/>
      <c r="I50" s="143"/>
      <c r="J50" s="124"/>
      <c r="K50" s="149"/>
      <c r="L50" s="40"/>
      <c r="M50" s="2"/>
      <c r="N50" s="36"/>
    </row>
    <row r="51" spans="1:14">
      <c r="A51" s="27"/>
      <c r="B51" s="141"/>
      <c r="C51" s="143"/>
      <c r="D51" s="142"/>
      <c r="E51" s="28"/>
      <c r="F51" s="31"/>
      <c r="G51" s="30"/>
      <c r="H51" s="28"/>
      <c r="I51" s="32"/>
      <c r="J51" s="33"/>
      <c r="K51" s="149"/>
      <c r="L51" s="40"/>
      <c r="M51" s="2"/>
      <c r="N51" s="34"/>
    </row>
    <row r="52" spans="1:14">
      <c r="A52" s="27"/>
      <c r="B52" s="141"/>
      <c r="C52" s="143"/>
      <c r="D52" s="142"/>
      <c r="E52" s="28"/>
      <c r="F52" s="31"/>
      <c r="G52" s="30"/>
      <c r="H52" s="141"/>
      <c r="I52" s="143"/>
      <c r="J52" s="124"/>
      <c r="K52" s="149"/>
      <c r="L52" s="40"/>
      <c r="M52" s="2"/>
      <c r="N52" s="36"/>
    </row>
    <row r="53" spans="1:14">
      <c r="A53" s="27"/>
      <c r="B53" s="141"/>
      <c r="C53" s="143"/>
      <c r="D53" s="142"/>
      <c r="E53" s="28"/>
      <c r="F53" s="31"/>
      <c r="G53" s="30"/>
      <c r="H53" s="28"/>
      <c r="I53" s="32"/>
      <c r="J53" s="33"/>
      <c r="K53" s="149"/>
      <c r="L53" s="40"/>
      <c r="M53" s="2"/>
      <c r="N53" s="34"/>
    </row>
    <row r="54" spans="1:14">
      <c r="A54" s="19"/>
      <c r="B54" s="141"/>
      <c r="C54" s="143"/>
      <c r="D54" s="142"/>
      <c r="E54" s="141"/>
      <c r="F54" s="144"/>
      <c r="G54" s="142"/>
      <c r="H54" s="141"/>
      <c r="I54" s="143"/>
      <c r="J54" s="124"/>
      <c r="K54" s="147"/>
      <c r="L54" s="40"/>
      <c r="M54" s="2"/>
      <c r="N54" s="20"/>
    </row>
    <row r="55" spans="1:14">
      <c r="A55" s="19"/>
      <c r="B55" s="141"/>
      <c r="C55" s="143"/>
      <c r="D55" s="142"/>
      <c r="E55" s="141"/>
      <c r="F55" s="144"/>
      <c r="G55" s="142"/>
      <c r="H55" s="141"/>
      <c r="I55" s="143"/>
      <c r="J55" s="124"/>
      <c r="K55" s="147"/>
      <c r="L55" s="40"/>
      <c r="M55" s="2"/>
      <c r="N55" s="20"/>
    </row>
    <row r="56" spans="1:14">
      <c r="A56" s="19"/>
      <c r="B56" s="141"/>
      <c r="C56" s="143"/>
      <c r="D56" s="142"/>
      <c r="E56" s="141"/>
      <c r="F56" s="144"/>
      <c r="G56" s="142"/>
      <c r="H56" s="141"/>
      <c r="I56" s="143"/>
      <c r="J56" s="124"/>
      <c r="K56" s="147"/>
      <c r="L56" s="40"/>
      <c r="M56" s="2"/>
      <c r="N56" s="20"/>
    </row>
    <row r="57" spans="1:14">
      <c r="A57" s="19"/>
      <c r="B57" s="141"/>
      <c r="C57" s="143"/>
      <c r="D57" s="142"/>
      <c r="E57" s="141"/>
      <c r="F57" s="144"/>
      <c r="G57" s="142"/>
      <c r="H57" s="141"/>
      <c r="I57" s="143"/>
      <c r="J57" s="124"/>
      <c r="K57" s="147"/>
      <c r="L57" s="40"/>
      <c r="M57" s="2"/>
      <c r="N57" s="20"/>
    </row>
    <row r="58" spans="1:14">
      <c r="A58" s="19"/>
      <c r="B58" s="141"/>
      <c r="C58" s="143"/>
      <c r="D58" s="142"/>
      <c r="E58" s="141"/>
      <c r="F58" s="144"/>
      <c r="G58" s="142"/>
      <c r="H58" s="141"/>
      <c r="I58" s="143"/>
      <c r="J58" s="124"/>
      <c r="K58" s="147"/>
      <c r="L58" s="40"/>
      <c r="M58" s="2"/>
      <c r="N58" s="20"/>
    </row>
    <row r="59" spans="1:14">
      <c r="A59" s="19"/>
      <c r="B59" s="141"/>
      <c r="C59" s="143"/>
      <c r="D59" s="142"/>
      <c r="E59" s="141"/>
      <c r="F59" s="144"/>
      <c r="G59" s="142"/>
      <c r="H59" s="141"/>
      <c r="I59" s="143"/>
      <c r="J59" s="124"/>
      <c r="K59" s="147"/>
      <c r="L59" s="40"/>
      <c r="M59" s="3"/>
      <c r="N59" s="20"/>
    </row>
    <row r="60" spans="1:14">
      <c r="A60" s="19"/>
      <c r="B60" s="141"/>
      <c r="C60" s="143"/>
      <c r="D60" s="142"/>
      <c r="E60" s="178"/>
      <c r="F60" s="173"/>
      <c r="G60" s="148"/>
      <c r="H60" s="141"/>
      <c r="I60" s="143"/>
      <c r="J60" s="124"/>
      <c r="K60" s="147"/>
      <c r="L60" s="40"/>
      <c r="M60" s="3"/>
      <c r="N60" s="20"/>
    </row>
    <row r="61" spans="1:14">
      <c r="A61" s="19"/>
      <c r="B61" s="141"/>
      <c r="C61" s="143"/>
      <c r="D61" s="142"/>
      <c r="E61" s="178"/>
      <c r="F61" s="173"/>
      <c r="G61" s="148"/>
      <c r="H61" s="141"/>
      <c r="I61" s="143"/>
      <c r="J61" s="124"/>
      <c r="K61" s="147"/>
      <c r="L61" s="40"/>
      <c r="M61" s="3"/>
      <c r="N61" s="20"/>
    </row>
    <row r="62" spans="1:14">
      <c r="A62" s="19"/>
      <c r="B62" s="141"/>
      <c r="C62" s="143"/>
      <c r="D62" s="142"/>
      <c r="E62" s="178"/>
      <c r="F62" s="173"/>
      <c r="G62" s="148"/>
      <c r="H62" s="141"/>
      <c r="I62" s="143"/>
      <c r="J62" s="124"/>
      <c r="K62" s="147"/>
      <c r="L62" s="40"/>
      <c r="M62" s="3"/>
      <c r="N62" s="20"/>
    </row>
    <row r="63" spans="1:14">
      <c r="A63" s="140"/>
      <c r="B63" s="141"/>
      <c r="C63" s="143"/>
      <c r="D63" s="142"/>
      <c r="E63" s="145"/>
      <c r="F63" s="173"/>
      <c r="G63" s="148"/>
      <c r="H63" s="141"/>
      <c r="I63" s="143"/>
      <c r="J63" s="124"/>
      <c r="K63" s="147"/>
      <c r="L63" s="40"/>
      <c r="M63" s="3"/>
      <c r="N63" s="20"/>
    </row>
    <row r="64" spans="1:14">
      <c r="A64" s="27"/>
      <c r="B64" s="179"/>
      <c r="C64" s="29"/>
      <c r="D64" s="30"/>
      <c r="E64" s="178"/>
      <c r="F64" s="144"/>
      <c r="G64" s="142"/>
      <c r="H64" s="141"/>
      <c r="I64" s="144"/>
      <c r="J64" s="124"/>
      <c r="K64" s="149"/>
      <c r="L64" s="40"/>
      <c r="M64" s="2"/>
      <c r="N64" s="36"/>
    </row>
    <row r="65" spans="1:14">
      <c r="A65" s="27"/>
      <c r="B65" s="146"/>
      <c r="C65" s="29"/>
      <c r="D65" s="30"/>
      <c r="E65" s="141"/>
      <c r="F65" s="144"/>
      <c r="G65" s="142"/>
      <c r="H65" s="141"/>
      <c r="I65" s="144"/>
      <c r="J65" s="124"/>
      <c r="K65" s="149"/>
      <c r="L65" s="40"/>
      <c r="M65" s="2"/>
      <c r="N65" s="36"/>
    </row>
    <row r="66" spans="1:14">
      <c r="A66" s="27"/>
      <c r="B66" s="141"/>
      <c r="C66" s="29"/>
      <c r="D66" s="30"/>
      <c r="E66" s="141"/>
      <c r="F66" s="144"/>
      <c r="G66" s="142"/>
      <c r="H66" s="141"/>
      <c r="I66" s="144"/>
      <c r="J66" s="124"/>
      <c r="K66" s="149"/>
      <c r="L66" s="40"/>
      <c r="M66" s="2"/>
      <c r="N66" s="36"/>
    </row>
    <row r="67" spans="1:14">
      <c r="A67" s="27"/>
      <c r="B67" s="141"/>
      <c r="C67" s="29"/>
      <c r="D67" s="30"/>
      <c r="E67" s="141"/>
      <c r="F67" s="144"/>
      <c r="G67" s="142"/>
      <c r="H67" s="141"/>
      <c r="I67" s="144"/>
      <c r="J67" s="124"/>
      <c r="K67" s="149"/>
      <c r="L67" s="40"/>
      <c r="M67" s="2"/>
      <c r="N67" s="36"/>
    </row>
    <row r="68" spans="1:14">
      <c r="A68" s="27"/>
      <c r="B68" s="141"/>
      <c r="C68" s="143"/>
      <c r="D68" s="142"/>
      <c r="E68" s="141"/>
      <c r="F68" s="144"/>
      <c r="G68" s="142"/>
      <c r="H68" s="141"/>
      <c r="I68" s="143"/>
      <c r="J68" s="124"/>
      <c r="K68" s="149"/>
      <c r="L68" s="40"/>
      <c r="M68" s="39"/>
      <c r="N68" s="36"/>
    </row>
    <row r="69" spans="1:14">
      <c r="A69" s="139"/>
      <c r="B69" s="141"/>
      <c r="C69" s="143"/>
      <c r="D69" s="142"/>
      <c r="E69" s="141"/>
      <c r="F69" s="144"/>
      <c r="G69" s="142"/>
      <c r="H69" s="141"/>
      <c r="I69" s="143"/>
      <c r="J69" s="124"/>
      <c r="K69" s="149"/>
      <c r="L69" s="40"/>
      <c r="M69" s="39"/>
      <c r="N69" s="36"/>
    </row>
    <row r="70" spans="1:14">
      <c r="A70" s="27"/>
      <c r="B70" s="141"/>
      <c r="C70" s="143"/>
      <c r="D70" s="142"/>
      <c r="E70" s="141"/>
      <c r="F70" s="144"/>
      <c r="G70" s="142"/>
      <c r="H70" s="141"/>
      <c r="I70" s="144"/>
      <c r="J70" s="142"/>
      <c r="K70" s="149"/>
      <c r="L70" s="40"/>
      <c r="M70" s="39"/>
      <c r="N70" s="36"/>
    </row>
    <row r="71" spans="1:14">
      <c r="A71" s="139"/>
      <c r="B71" s="141"/>
      <c r="C71" s="143"/>
      <c r="D71" s="142"/>
      <c r="E71" s="141"/>
      <c r="F71" s="144"/>
      <c r="G71" s="142"/>
      <c r="H71" s="141"/>
      <c r="I71" s="143"/>
      <c r="J71" s="124"/>
      <c r="K71" s="149"/>
      <c r="L71" s="40"/>
      <c r="M71" s="39"/>
      <c r="N71" s="34"/>
    </row>
    <row r="72" spans="1:14">
      <c r="A72" s="139"/>
      <c r="B72" s="141"/>
      <c r="C72" s="143"/>
      <c r="D72" s="142"/>
      <c r="E72" s="141"/>
      <c r="F72" s="144"/>
      <c r="G72" s="142"/>
      <c r="H72" s="141"/>
      <c r="I72" s="143"/>
      <c r="J72" s="124"/>
      <c r="K72" s="149"/>
      <c r="L72" s="40"/>
      <c r="M72" s="39"/>
      <c r="N72" s="36"/>
    </row>
    <row r="73" spans="1:14">
      <c r="A73" s="139"/>
      <c r="B73" s="141"/>
      <c r="C73" s="143"/>
      <c r="D73" s="142"/>
      <c r="E73" s="141"/>
      <c r="F73" s="144"/>
      <c r="G73" s="142"/>
      <c r="H73" s="141"/>
      <c r="I73" s="143"/>
      <c r="J73" s="124"/>
      <c r="K73" s="149"/>
      <c r="L73" s="40"/>
      <c r="M73" s="2"/>
      <c r="N73" s="36"/>
    </row>
    <row r="74" spans="1:14">
      <c r="A74" s="139"/>
      <c r="B74" s="141"/>
      <c r="C74" s="143"/>
      <c r="D74" s="142"/>
      <c r="E74" s="141"/>
      <c r="F74" s="144"/>
      <c r="G74" s="142"/>
      <c r="H74" s="141"/>
      <c r="I74" s="143"/>
      <c r="J74" s="124"/>
      <c r="K74" s="149"/>
      <c r="L74" s="40"/>
      <c r="M74" s="43"/>
      <c r="N74" s="34"/>
    </row>
    <row r="75" spans="1:14">
      <c r="A75" s="27"/>
      <c r="B75" s="28"/>
      <c r="C75" s="29"/>
      <c r="D75" s="30"/>
      <c r="E75" s="41"/>
      <c r="F75" s="35"/>
      <c r="G75" s="149"/>
      <c r="H75" s="28"/>
      <c r="I75" s="31"/>
      <c r="J75" s="33"/>
      <c r="K75" s="149"/>
      <c r="L75" s="40"/>
      <c r="M75" s="2"/>
      <c r="N75" s="36"/>
    </row>
    <row r="76" spans="1:14">
      <c r="A76" s="27"/>
      <c r="B76" s="28"/>
      <c r="C76" s="29"/>
      <c r="D76" s="30"/>
      <c r="E76" s="28"/>
      <c r="F76" s="32"/>
      <c r="G76" s="30"/>
      <c r="H76" s="28"/>
      <c r="I76" s="31"/>
      <c r="J76" s="33"/>
      <c r="K76" s="149"/>
      <c r="L76" s="40"/>
      <c r="M76" s="2"/>
      <c r="N76" s="34"/>
    </row>
    <row r="77" spans="1:14">
      <c r="B77" s="42"/>
      <c r="C77" s="35"/>
      <c r="D77" s="34"/>
      <c r="E77" s="42"/>
      <c r="F77" s="35"/>
      <c r="G77" s="149"/>
      <c r="H77" s="37"/>
      <c r="I77" s="38"/>
      <c r="J77" s="33"/>
      <c r="K77" s="149"/>
      <c r="L77" s="40"/>
      <c r="M77" s="2"/>
      <c r="N77" s="36"/>
    </row>
    <row r="78" spans="1:14">
      <c r="B78" s="2"/>
      <c r="C78" s="40"/>
      <c r="D78" s="2"/>
      <c r="E78" s="2"/>
      <c r="F78" s="40"/>
      <c r="G78" s="2"/>
      <c r="H78" s="2"/>
      <c r="I78" s="2"/>
      <c r="J78" s="2"/>
      <c r="K78" s="2"/>
      <c r="L78" s="2"/>
    </row>
    <row r="79" spans="1:14">
      <c r="A79" t="s">
        <v>21</v>
      </c>
      <c r="B79" s="2"/>
      <c r="C79" s="40"/>
      <c r="D79" s="2"/>
      <c r="E79" s="2"/>
      <c r="F79" s="40"/>
      <c r="G79" s="2"/>
      <c r="H79" s="2"/>
      <c r="I79" s="2"/>
      <c r="J79" s="2"/>
      <c r="K79" s="2"/>
      <c r="L79" s="2"/>
    </row>
    <row r="80" spans="1:14">
      <c r="B80" s="2"/>
      <c r="C80" s="2"/>
      <c r="D80" s="2"/>
      <c r="E80" s="2"/>
      <c r="F80" s="40"/>
      <c r="G80" s="2"/>
      <c r="H80" s="2"/>
      <c r="I80" s="2"/>
      <c r="J80" s="2"/>
      <c r="K80" s="2"/>
      <c r="L80" s="2"/>
    </row>
    <row r="81" spans="2:12">
      <c r="B81" s="2"/>
      <c r="C81" s="2"/>
      <c r="D81" s="2"/>
      <c r="E81" s="2"/>
      <c r="F81" s="40"/>
      <c r="G81" s="2"/>
      <c r="H81" s="2"/>
      <c r="I81" s="2"/>
      <c r="J81" s="2"/>
      <c r="K81" s="2"/>
      <c r="L81" s="2"/>
    </row>
    <row r="82" spans="2:12">
      <c r="B82" s="2"/>
      <c r="C82" s="2"/>
      <c r="D82" s="2"/>
      <c r="E82" s="2"/>
      <c r="F82" s="40"/>
      <c r="G82" s="2"/>
      <c r="H82" s="2"/>
      <c r="I82" s="2"/>
      <c r="J82" s="2"/>
      <c r="K82" s="2"/>
      <c r="L82" s="2"/>
    </row>
    <row r="83" spans="2:12">
      <c r="B83" s="2"/>
      <c r="C83" s="2"/>
      <c r="D83" s="2"/>
      <c r="E83" s="2"/>
      <c r="F83" s="40"/>
      <c r="G83" s="2"/>
      <c r="H83" s="2"/>
      <c r="I83" s="2"/>
      <c r="J83" s="2"/>
      <c r="K83" s="2"/>
      <c r="L83" s="2"/>
    </row>
    <row r="84" spans="2:12">
      <c r="B84" s="2"/>
      <c r="C84" s="2"/>
      <c r="D84" s="2"/>
      <c r="E84" s="2"/>
      <c r="F84" s="40"/>
      <c r="G84" s="2"/>
      <c r="H84" s="2"/>
      <c r="I84" s="2"/>
      <c r="J84" s="2"/>
      <c r="K84" s="2"/>
      <c r="L84" s="2"/>
    </row>
    <row r="85" spans="2:12">
      <c r="B85" s="2"/>
      <c r="C85" s="2"/>
      <c r="D85" s="2"/>
      <c r="E85" s="2"/>
      <c r="F85" s="40"/>
      <c r="G85" s="2"/>
      <c r="H85" s="2"/>
      <c r="I85" s="2"/>
      <c r="J85" s="2"/>
      <c r="K85" s="2"/>
      <c r="L85" s="2"/>
    </row>
    <row r="86" spans="2:12">
      <c r="B86" s="2"/>
      <c r="C86" s="2"/>
      <c r="D86" s="2"/>
      <c r="E86" s="2"/>
      <c r="F86" s="40"/>
      <c r="G86" s="2"/>
      <c r="H86" s="2"/>
      <c r="I86" s="2"/>
      <c r="J86" s="2"/>
      <c r="K86" s="2"/>
      <c r="L86" s="2"/>
    </row>
    <row r="87" spans="2:12">
      <c r="B87" s="2"/>
      <c r="C87" s="2"/>
      <c r="D87" s="2"/>
      <c r="E87" s="2"/>
      <c r="F87" s="40"/>
      <c r="G87" s="2"/>
      <c r="H87" s="2"/>
      <c r="I87" s="2"/>
      <c r="J87" s="2"/>
      <c r="K87" s="2"/>
      <c r="L87" s="2"/>
    </row>
    <row r="88" spans="2:12">
      <c r="B88" s="2"/>
      <c r="C88" s="2"/>
      <c r="D88" s="2"/>
      <c r="E88" s="2"/>
      <c r="F88" s="40"/>
      <c r="G88" s="2"/>
      <c r="H88" s="2"/>
      <c r="I88" s="2"/>
      <c r="J88" s="2"/>
      <c r="K88" s="2"/>
      <c r="L88" s="2"/>
    </row>
    <row r="89" spans="2:1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</sheetData>
  <mergeCells count="7">
    <mergeCell ref="A1:N1"/>
    <mergeCell ref="A3:N3"/>
    <mergeCell ref="A7:N7"/>
    <mergeCell ref="B9:D9"/>
    <mergeCell ref="E9:G9"/>
    <mergeCell ref="H9:K9"/>
    <mergeCell ref="A5:N5"/>
  </mergeCells>
  <pageMargins left="0.75" right="0.75" top="1" bottom="1" header="0.5" footer="0.5"/>
  <pageSetup paperSize="9" orientation="landscape" horizontalDpi="360" verticalDpi="30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U32"/>
  <sheetViews>
    <sheetView workbookViewId="0">
      <selection activeCell="AA11" sqref="AA11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25.5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5.5">
      <c r="A2" s="378"/>
      <c r="B2" s="378"/>
      <c r="C2" s="378"/>
      <c r="D2" s="378"/>
      <c r="E2" s="379"/>
      <c r="G2" s="100"/>
      <c r="H2" s="383"/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5.5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1.75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2020</v>
      </c>
      <c r="T4" s="387"/>
    </row>
    <row r="5" spans="1:21">
      <c r="A5" s="380"/>
      <c r="B5" s="380"/>
      <c r="C5" s="380"/>
      <c r="D5" s="380"/>
      <c r="E5" s="381"/>
    </row>
    <row r="6" spans="1:2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15">
      <c r="A10" s="103" t="s">
        <v>27</v>
      </c>
      <c r="B10" s="104"/>
      <c r="C10" s="327"/>
      <c r="D10" s="105"/>
      <c r="E10" s="106"/>
      <c r="F10" s="104"/>
      <c r="G10" s="327"/>
      <c r="H10" s="105"/>
      <c r="I10" s="106"/>
      <c r="J10" s="104"/>
      <c r="K10" s="328"/>
      <c r="L10" s="105"/>
      <c r="M10" s="106"/>
      <c r="N10" s="104"/>
      <c r="O10" s="328"/>
      <c r="P10" s="105"/>
      <c r="Q10" s="106"/>
      <c r="R10" s="104"/>
      <c r="S10" s="328"/>
      <c r="T10" s="105"/>
      <c r="U10" s="106"/>
    </row>
    <row r="11" spans="1:21" ht="15">
      <c r="A11" s="103" t="s">
        <v>27</v>
      </c>
      <c r="B11" s="104"/>
      <c r="C11" s="327"/>
      <c r="D11" s="105"/>
      <c r="E11" s="106"/>
      <c r="F11" s="104"/>
      <c r="G11" s="327"/>
      <c r="H11" s="105"/>
      <c r="I11" s="106"/>
      <c r="J11" s="104"/>
      <c r="K11" s="328"/>
      <c r="L11" s="105"/>
      <c r="M11" s="106"/>
      <c r="N11" s="104"/>
      <c r="O11" s="328"/>
      <c r="P11" s="105"/>
      <c r="Q11" s="106"/>
      <c r="R11" s="104"/>
      <c r="S11" s="328"/>
      <c r="T11" s="105"/>
      <c r="U11" s="106"/>
    </row>
    <row r="12" spans="1:21" ht="15">
      <c r="A12" s="103" t="s">
        <v>27</v>
      </c>
      <c r="B12" s="104"/>
      <c r="C12" s="327"/>
      <c r="D12" s="105"/>
      <c r="E12" s="106"/>
      <c r="F12" s="104"/>
      <c r="G12" s="327"/>
      <c r="H12" s="105"/>
      <c r="I12" s="106"/>
      <c r="J12" s="104"/>
      <c r="K12" s="328"/>
      <c r="L12" s="105"/>
      <c r="M12" s="106"/>
      <c r="N12" s="104"/>
      <c r="O12" s="328"/>
      <c r="P12" s="105"/>
      <c r="Q12" s="106"/>
      <c r="R12" s="104"/>
      <c r="S12" s="328"/>
      <c r="T12" s="105"/>
      <c r="U12" s="106"/>
    </row>
    <row r="13" spans="1:21" ht="15">
      <c r="A13" s="103" t="s">
        <v>27</v>
      </c>
      <c r="B13" s="104"/>
      <c r="C13" s="327"/>
      <c r="D13" s="105"/>
      <c r="E13" s="106"/>
      <c r="F13" s="104"/>
      <c r="G13" s="327"/>
      <c r="H13" s="105"/>
      <c r="I13" s="106"/>
      <c r="J13" s="104"/>
      <c r="K13" s="328"/>
      <c r="L13" s="105"/>
      <c r="M13" s="106"/>
      <c r="N13" s="104"/>
      <c r="O13" s="328"/>
      <c r="P13" s="105"/>
      <c r="Q13" s="106"/>
      <c r="R13" s="104"/>
      <c r="S13" s="328"/>
      <c r="T13" s="105"/>
      <c r="U13" s="106"/>
    </row>
    <row r="14" spans="1:21" ht="15">
      <c r="A14" s="103" t="s">
        <v>27</v>
      </c>
      <c r="B14" s="104"/>
      <c r="C14" s="327"/>
      <c r="D14" s="105"/>
      <c r="E14" s="106"/>
      <c r="F14" s="104"/>
      <c r="G14" s="327"/>
      <c r="H14" s="105"/>
      <c r="I14" s="106"/>
      <c r="J14" s="104"/>
      <c r="K14" s="328"/>
      <c r="L14" s="105"/>
      <c r="M14" s="106"/>
      <c r="N14" s="104"/>
      <c r="O14" s="328"/>
      <c r="P14" s="105"/>
      <c r="Q14" s="106"/>
      <c r="R14" s="104"/>
      <c r="S14" s="328"/>
      <c r="T14" s="105"/>
      <c r="U14" s="106"/>
    </row>
    <row r="15" spans="1:21">
      <c r="A15" s="107" t="s">
        <v>77</v>
      </c>
      <c r="B15" s="108"/>
      <c r="C15" s="109">
        <f>400*(COUNTA(C10:C14))</f>
        <v>0</v>
      </c>
      <c r="D15" s="196">
        <f>COUNTA(D10:D14)</f>
        <v>0</v>
      </c>
      <c r="E15" s="110"/>
      <c r="F15" s="111"/>
      <c r="G15" s="109">
        <f>400*(COUNTA(G10:G14))</f>
        <v>0</v>
      </c>
      <c r="H15" s="196">
        <f>COUNTA(H10:H14)</f>
        <v>0</v>
      </c>
      <c r="I15" s="110"/>
      <c r="J15" s="111"/>
      <c r="K15" s="109">
        <f>400*(COUNTA(K10:K14))</f>
        <v>0</v>
      </c>
      <c r="L15" s="196">
        <f>COUNTA(L10:L14)</f>
        <v>0</v>
      </c>
      <c r="M15" s="110"/>
      <c r="N15" s="111"/>
      <c r="O15" s="109">
        <f>400*(COUNTA(O10:O14))</f>
        <v>0</v>
      </c>
      <c r="P15" s="196">
        <f>COUNTA(P10:P14)</f>
        <v>0</v>
      </c>
      <c r="Q15" s="110">
        <f>SUM(Q10:Q14)</f>
        <v>0</v>
      </c>
      <c r="R15" s="111"/>
      <c r="S15" s="109">
        <f>400*(COUNTA(S10:S14))</f>
        <v>0</v>
      </c>
      <c r="T15" s="196">
        <f>COUNTA(T10:T14)</f>
        <v>0</v>
      </c>
      <c r="U15" s="112">
        <f>SUM(U10:U14)</f>
        <v>0</v>
      </c>
    </row>
    <row r="16" spans="1:2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15">
      <c r="A17" s="113" t="s">
        <v>28</v>
      </c>
      <c r="B17" s="104"/>
      <c r="C17" s="327"/>
      <c r="D17" s="105"/>
      <c r="E17" s="106"/>
      <c r="F17" s="104"/>
      <c r="G17" s="327"/>
      <c r="H17" s="105"/>
      <c r="I17" s="106"/>
      <c r="J17" s="104"/>
      <c r="K17" s="327"/>
      <c r="L17" s="105"/>
      <c r="M17" s="106"/>
      <c r="N17" s="104"/>
      <c r="O17" s="327"/>
      <c r="P17" s="114"/>
      <c r="Q17" s="106"/>
      <c r="R17" s="104"/>
      <c r="S17" s="327"/>
      <c r="T17" s="114"/>
      <c r="U17" s="106"/>
    </row>
    <row r="18" spans="1:21" ht="15">
      <c r="A18" s="113" t="s">
        <v>28</v>
      </c>
      <c r="B18" s="104"/>
      <c r="C18" s="327"/>
      <c r="D18" s="105"/>
      <c r="E18" s="106"/>
      <c r="F18" s="104"/>
      <c r="G18" s="327"/>
      <c r="H18" s="105"/>
      <c r="I18" s="106"/>
      <c r="J18" s="104"/>
      <c r="K18" s="327"/>
      <c r="L18" s="105"/>
      <c r="M18" s="106"/>
      <c r="N18" s="104"/>
      <c r="O18" s="327"/>
      <c r="P18" s="105"/>
      <c r="Q18" s="106"/>
      <c r="R18" s="104"/>
      <c r="S18" s="327"/>
      <c r="T18" s="105"/>
      <c r="U18" s="106"/>
    </row>
    <row r="19" spans="1:21" ht="15">
      <c r="A19" s="113" t="s">
        <v>28</v>
      </c>
      <c r="B19" s="104"/>
      <c r="C19" s="327"/>
      <c r="D19" s="105"/>
      <c r="E19" s="106"/>
      <c r="F19" s="104"/>
      <c r="G19" s="327"/>
      <c r="H19" s="105"/>
      <c r="I19" s="106"/>
      <c r="J19" s="104"/>
      <c r="K19" s="327"/>
      <c r="L19" s="105"/>
      <c r="M19" s="106"/>
      <c r="N19" s="104"/>
      <c r="O19" s="327"/>
      <c r="P19" s="105"/>
      <c r="Q19" s="106"/>
      <c r="R19" s="104"/>
      <c r="S19" s="327"/>
      <c r="T19" s="105"/>
      <c r="U19" s="106"/>
    </row>
    <row r="20" spans="1:21" ht="15">
      <c r="A20" s="113" t="s">
        <v>28</v>
      </c>
      <c r="B20" s="104"/>
      <c r="C20" s="327"/>
      <c r="D20" s="105"/>
      <c r="E20" s="106"/>
      <c r="F20" s="104"/>
      <c r="G20" s="327"/>
      <c r="H20" s="105"/>
      <c r="I20" s="106"/>
      <c r="J20" s="104"/>
      <c r="K20" s="327"/>
      <c r="L20" s="105"/>
      <c r="M20" s="106"/>
      <c r="N20" s="104"/>
      <c r="O20" s="327"/>
      <c r="P20" s="105"/>
      <c r="Q20" s="106"/>
      <c r="R20" s="104"/>
      <c r="S20" s="327"/>
      <c r="T20" s="105"/>
      <c r="U20" s="106"/>
    </row>
    <row r="21" spans="1:21" ht="15">
      <c r="A21" s="113" t="s">
        <v>28</v>
      </c>
      <c r="B21" s="104"/>
      <c r="C21" s="327"/>
      <c r="D21" s="105"/>
      <c r="E21" s="106"/>
      <c r="F21" s="104"/>
      <c r="G21" s="327"/>
      <c r="H21" s="105"/>
      <c r="I21" s="106"/>
      <c r="J21" s="104"/>
      <c r="K21" s="327"/>
      <c r="L21" s="105"/>
      <c r="M21" s="106"/>
      <c r="N21" s="104"/>
      <c r="O21" s="327"/>
      <c r="P21" s="105"/>
      <c r="Q21" s="106"/>
      <c r="R21" s="104"/>
      <c r="S21" s="327"/>
      <c r="T21" s="105"/>
      <c r="U21" s="106"/>
    </row>
    <row r="22" spans="1:21">
      <c r="A22" s="107" t="s">
        <v>77</v>
      </c>
      <c r="B22" s="115"/>
      <c r="C22" s="109">
        <f>800*(COUNTA(C17:C21))</f>
        <v>0</v>
      </c>
      <c r="D22" s="197">
        <f>COUNTA(D17:D21)</f>
        <v>0</v>
      </c>
      <c r="E22" s="112">
        <f>SUM(E17:E21)</f>
        <v>0</v>
      </c>
      <c r="F22" s="115"/>
      <c r="G22" s="109">
        <f>800*(COUNTA(G17:G21))</f>
        <v>0</v>
      </c>
      <c r="H22" s="197">
        <f>COUNTA(H17:H21)</f>
        <v>0</v>
      </c>
      <c r="I22" s="112">
        <f>SUM(I17:I21)</f>
        <v>0</v>
      </c>
      <c r="J22" s="115"/>
      <c r="K22" s="109">
        <f>800*(COUNTA(K17:K21))</f>
        <v>0</v>
      </c>
      <c r="L22" s="197">
        <f>COUNTA(L17:L21)</f>
        <v>0</v>
      </c>
      <c r="M22" s="112">
        <f>SUM(M17:M21)</f>
        <v>0</v>
      </c>
      <c r="N22" s="115"/>
      <c r="O22" s="109">
        <f>800*(COUNTA(O17:O21))</f>
        <v>0</v>
      </c>
      <c r="P22" s="197">
        <f>COUNTA(P17:P21)</f>
        <v>0</v>
      </c>
      <c r="Q22" s="112">
        <f>SUM(Q17:Q21)</f>
        <v>0</v>
      </c>
      <c r="R22" s="115"/>
      <c r="S22" s="109">
        <f>800*(COUNTA(S17:S21))</f>
        <v>0</v>
      </c>
      <c r="T22" s="197">
        <f>COUNTA(T17:T21)</f>
        <v>0</v>
      </c>
      <c r="U22" s="112">
        <f>SUM(U17:U21)</f>
        <v>0</v>
      </c>
    </row>
    <row r="23" spans="1:21">
      <c r="A23" s="116"/>
    </row>
    <row r="24" spans="1:21">
      <c r="R24" s="367" t="s">
        <v>4</v>
      </c>
      <c r="S24" s="367"/>
      <c r="T24" s="358"/>
    </row>
    <row r="25" spans="1:21" ht="15.75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0</v>
      </c>
      <c r="S25" s="120"/>
      <c r="T25" s="119" t="s">
        <v>4</v>
      </c>
    </row>
    <row r="26" spans="1:21" ht="15.75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0</v>
      </c>
      <c r="S26" s="124"/>
      <c r="T26" s="123" t="s">
        <v>4</v>
      </c>
    </row>
    <row r="27" spans="1:21" ht="15">
      <c r="A27" s="103" t="s">
        <v>32</v>
      </c>
      <c r="B27" s="104"/>
      <c r="C27" s="328"/>
      <c r="D27" s="155"/>
      <c r="E27" s="106"/>
      <c r="F27" s="104"/>
      <c r="G27" s="328"/>
      <c r="H27" s="263"/>
      <c r="I27" s="106"/>
      <c r="J27" s="104"/>
      <c r="K27" s="328"/>
      <c r="L27" s="104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15">
      <c r="A28" s="103" t="s">
        <v>33</v>
      </c>
      <c r="B28" s="104"/>
      <c r="C28" s="129"/>
      <c r="D28" s="125"/>
      <c r="E28" s="106"/>
      <c r="F28" s="104"/>
      <c r="G28" s="129"/>
      <c r="H28" s="129"/>
      <c r="I28" s="106"/>
      <c r="J28" s="104"/>
      <c r="K28" s="129"/>
      <c r="L28" s="104"/>
      <c r="M28" s="106"/>
      <c r="N28" s="130"/>
      <c r="O28" s="120"/>
      <c r="P28" s="131"/>
      <c r="Q28" s="131"/>
      <c r="R28" s="355"/>
      <c r="S28" s="355"/>
      <c r="T28" s="132"/>
    </row>
    <row r="29" spans="1:21" ht="15">
      <c r="A29" s="103" t="s">
        <v>34</v>
      </c>
      <c r="B29" s="104"/>
      <c r="C29" s="129"/>
      <c r="D29" s="126"/>
      <c r="E29" s="106"/>
      <c r="F29" s="104"/>
      <c r="G29" s="129"/>
      <c r="H29" s="129"/>
      <c r="I29" s="106"/>
      <c r="J29" s="104"/>
      <c r="K29" s="129"/>
      <c r="L29" s="104"/>
      <c r="M29" s="106"/>
      <c r="N29" s="130"/>
      <c r="P29" s="198">
        <f>SUM(D15+H15+L15+P15+T15+D22+H22+L22+P22+T22+D31+H31+L31)</f>
        <v>0</v>
      </c>
      <c r="S29" s="357" t="s">
        <v>4</v>
      </c>
      <c r="T29" s="357"/>
      <c r="U29" s="357"/>
    </row>
    <row r="30" spans="1:21" ht="15">
      <c r="A30" s="103" t="s">
        <v>36</v>
      </c>
      <c r="B30" s="104"/>
      <c r="C30" s="129"/>
      <c r="D30" s="126"/>
      <c r="E30" s="106"/>
      <c r="F30" s="104"/>
      <c r="G30" s="129"/>
      <c r="H30" s="154"/>
      <c r="I30" s="106"/>
      <c r="J30" s="104"/>
      <c r="K30" s="129"/>
      <c r="L30" s="104"/>
      <c r="M30" s="106"/>
      <c r="N30" s="130"/>
      <c r="R30" s="132"/>
      <c r="S30" s="357"/>
      <c r="T30" s="356"/>
      <c r="U30" s="358"/>
    </row>
    <row r="31" spans="1:21">
      <c r="A31" s="107" t="s">
        <v>77</v>
      </c>
      <c r="B31" s="104"/>
      <c r="C31" s="109">
        <f>SUM(C30+C29+C28+(IF(COUNTBLANK(C27),0,1500)))</f>
        <v>0</v>
      </c>
      <c r="D31" s="197">
        <f>COUNTA(D27:D30)</f>
        <v>0</v>
      </c>
      <c r="E31" s="133">
        <f>SUM(E27:E30)</f>
        <v>0</v>
      </c>
      <c r="F31" s="106"/>
      <c r="G31" s="109">
        <f>SUM(G30+G29+G28+(IF(COUNTBLANK(G27),0,1500)))</f>
        <v>0</v>
      </c>
      <c r="H31" s="197">
        <f>COUNTA(H27:H30)</f>
        <v>0</v>
      </c>
      <c r="I31" s="133">
        <f>SUM(I27:I30)</f>
        <v>0</v>
      </c>
      <c r="J31" s="125"/>
      <c r="K31" s="109">
        <f>SUM(K30+K29+K28+(IF(COUNTBLANK(K27),0,1500)))</f>
        <v>0</v>
      </c>
      <c r="L31" s="197">
        <f>COUNTA(L27:L30)</f>
        <v>0</v>
      </c>
      <c r="M31" s="133">
        <f>SUM(M27:M30)</f>
        <v>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2"/>
  <sheetViews>
    <sheetView showZeros="0" topLeftCell="A2" zoomScale="98" zoomScaleNormal="98" workbookViewId="0">
      <selection activeCell="D15" sqref="D15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69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255" t="s">
        <v>183</v>
      </c>
      <c r="C10" s="256">
        <v>55107</v>
      </c>
      <c r="D10" s="257" t="s">
        <v>178</v>
      </c>
      <c r="E10" s="258">
        <v>5</v>
      </c>
      <c r="F10" s="126" t="s">
        <v>184</v>
      </c>
      <c r="G10" s="151">
        <v>64381</v>
      </c>
      <c r="H10" s="125" t="s">
        <v>163</v>
      </c>
      <c r="I10" s="106">
        <v>5</v>
      </c>
      <c r="J10" s="126" t="s">
        <v>172</v>
      </c>
      <c r="K10" s="151">
        <v>73050</v>
      </c>
      <c r="L10" s="125" t="s">
        <v>163</v>
      </c>
      <c r="M10" s="106">
        <v>5</v>
      </c>
      <c r="N10" s="126" t="s">
        <v>194</v>
      </c>
      <c r="O10" s="151">
        <v>75399</v>
      </c>
      <c r="P10" s="125" t="s">
        <v>163</v>
      </c>
      <c r="Q10" s="106">
        <v>5</v>
      </c>
      <c r="R10" s="126" t="s">
        <v>194</v>
      </c>
      <c r="S10" s="151">
        <v>64952</v>
      </c>
      <c r="T10" s="125" t="s">
        <v>163</v>
      </c>
      <c r="U10" s="106">
        <v>5</v>
      </c>
    </row>
    <row r="11" spans="1:21" ht="21.75" customHeight="1">
      <c r="A11" s="103" t="s">
        <v>27</v>
      </c>
      <c r="B11" s="126" t="s">
        <v>250</v>
      </c>
      <c r="C11" s="151">
        <v>60553</v>
      </c>
      <c r="D11" s="125" t="s">
        <v>163</v>
      </c>
      <c r="E11" s="106">
        <v>5</v>
      </c>
      <c r="F11" s="126" t="s">
        <v>250</v>
      </c>
      <c r="G11" s="151">
        <v>65966</v>
      </c>
      <c r="H11" s="125" t="s">
        <v>163</v>
      </c>
      <c r="I11" s="106">
        <v>5</v>
      </c>
      <c r="J11" s="126" t="s">
        <v>267</v>
      </c>
      <c r="K11" s="151">
        <v>74987</v>
      </c>
      <c r="L11" s="125" t="s">
        <v>163</v>
      </c>
      <c r="M11" s="106">
        <v>5</v>
      </c>
      <c r="N11" s="126" t="s">
        <v>215</v>
      </c>
      <c r="O11" s="151">
        <v>75480</v>
      </c>
      <c r="P11" s="125" t="s">
        <v>163</v>
      </c>
      <c r="Q11" s="106">
        <v>5</v>
      </c>
      <c r="R11" s="126" t="s">
        <v>213</v>
      </c>
      <c r="S11" s="151">
        <v>64811</v>
      </c>
      <c r="T11" s="125" t="s">
        <v>163</v>
      </c>
      <c r="U11" s="106">
        <v>5</v>
      </c>
    </row>
    <row r="12" spans="1:21" ht="21.75" customHeight="1">
      <c r="A12" s="103" t="s">
        <v>27</v>
      </c>
      <c r="B12" s="126" t="s">
        <v>287</v>
      </c>
      <c r="C12" s="151">
        <v>61032</v>
      </c>
      <c r="D12" s="125" t="s">
        <v>163</v>
      </c>
      <c r="E12" s="106">
        <v>5</v>
      </c>
      <c r="F12" s="126" t="s">
        <v>267</v>
      </c>
      <c r="G12" s="151">
        <v>72222</v>
      </c>
      <c r="H12" s="125" t="s">
        <v>163</v>
      </c>
      <c r="I12" s="106">
        <v>5</v>
      </c>
      <c r="J12" s="126" t="s">
        <v>287</v>
      </c>
      <c r="K12" s="151">
        <v>74944</v>
      </c>
      <c r="L12" s="125" t="s">
        <v>163</v>
      </c>
      <c r="M12" s="106">
        <v>5</v>
      </c>
      <c r="N12" s="126" t="s">
        <v>287</v>
      </c>
      <c r="O12" s="151">
        <v>90339</v>
      </c>
      <c r="P12" s="125" t="s">
        <v>163</v>
      </c>
      <c r="Q12" s="106">
        <v>5</v>
      </c>
      <c r="R12" s="126" t="s">
        <v>232</v>
      </c>
      <c r="S12" s="151">
        <v>63514</v>
      </c>
      <c r="T12" s="125" t="s">
        <v>163</v>
      </c>
      <c r="U12" s="106">
        <v>5</v>
      </c>
    </row>
    <row r="13" spans="1:21" ht="21.75" customHeight="1">
      <c r="A13" s="103" t="s">
        <v>27</v>
      </c>
      <c r="B13" s="126" t="s">
        <v>313</v>
      </c>
      <c r="C13" s="151">
        <v>62355</v>
      </c>
      <c r="D13" s="125" t="s">
        <v>163</v>
      </c>
      <c r="E13" s="106">
        <v>5</v>
      </c>
      <c r="F13" s="126"/>
      <c r="G13" s="151"/>
      <c r="H13" s="125"/>
      <c r="I13" s="106"/>
      <c r="J13" s="126"/>
      <c r="K13" s="151"/>
      <c r="L13" s="125"/>
      <c r="M13" s="106"/>
      <c r="N13" s="126"/>
      <c r="O13" s="151"/>
      <c r="P13" s="125"/>
      <c r="Q13" s="106"/>
      <c r="R13" s="126"/>
      <c r="S13" s="151"/>
      <c r="T13" s="125"/>
      <c r="U13" s="106"/>
    </row>
    <row r="14" spans="1:21" ht="21.75" customHeight="1">
      <c r="A14" s="103" t="s">
        <v>27</v>
      </c>
      <c r="B14" s="126"/>
      <c r="C14" s="151"/>
      <c r="D14" s="125"/>
      <c r="E14" s="106"/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26"/>
      <c r="S14" s="151"/>
      <c r="T14" s="125"/>
      <c r="U14" s="106"/>
    </row>
    <row r="15" spans="1:21" ht="21.75" customHeight="1">
      <c r="A15" s="107" t="s">
        <v>77</v>
      </c>
      <c r="B15" s="230"/>
      <c r="C15" s="109">
        <f>400*(COUNTA(C10:C14))</f>
        <v>1600</v>
      </c>
      <c r="D15" s="232">
        <f>COUNTA(D10:D14)</f>
        <v>4</v>
      </c>
      <c r="E15" s="106">
        <f>SUM(E10:E14)</f>
        <v>20</v>
      </c>
      <c r="F15" s="231"/>
      <c r="G15" s="109">
        <f>400*(COUNTA(G10:G14))</f>
        <v>1200</v>
      </c>
      <c r="H15" s="232">
        <f>COUNTA(H10:H14)</f>
        <v>3</v>
      </c>
      <c r="I15" s="106">
        <f>SUM(I10:I14)</f>
        <v>15</v>
      </c>
      <c r="J15" s="231"/>
      <c r="K15" s="109">
        <f>400*(COUNTA(K10:K14))</f>
        <v>1200</v>
      </c>
      <c r="L15" s="232">
        <f>COUNTA(L10:L14)</f>
        <v>3</v>
      </c>
      <c r="M15" s="106">
        <f>SUM(M10:M14)</f>
        <v>15</v>
      </c>
      <c r="N15" s="231"/>
      <c r="O15" s="109">
        <f>400*(COUNTA(O10:O14))</f>
        <v>1200</v>
      </c>
      <c r="P15" s="232">
        <f>COUNTA(P10:P14)</f>
        <v>3</v>
      </c>
      <c r="Q15" s="106">
        <f>SUM(Q10:Q14)</f>
        <v>15</v>
      </c>
      <c r="R15" s="231"/>
      <c r="S15" s="109">
        <f>400*(COUNTA(S10:S14))</f>
        <v>1200</v>
      </c>
      <c r="T15" s="232">
        <f>COUNTA(T10:T14)</f>
        <v>3</v>
      </c>
      <c r="U15" s="106">
        <f>SUM(U10:U14)</f>
        <v>15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9" ht="21.75" customHeight="1">
      <c r="A17" s="113" t="s">
        <v>28</v>
      </c>
      <c r="B17" s="126" t="s">
        <v>172</v>
      </c>
      <c r="C17" s="151">
        <v>121569</v>
      </c>
      <c r="D17" s="125" t="s">
        <v>163</v>
      </c>
      <c r="E17" s="106">
        <v>10</v>
      </c>
      <c r="F17" s="126" t="s">
        <v>156</v>
      </c>
      <c r="G17" s="151">
        <v>134553</v>
      </c>
      <c r="H17" s="125" t="s">
        <v>163</v>
      </c>
      <c r="I17" s="106">
        <v>10</v>
      </c>
      <c r="J17" s="126" t="s">
        <v>158</v>
      </c>
      <c r="K17" s="151">
        <v>152279</v>
      </c>
      <c r="L17" s="125" t="s">
        <v>163</v>
      </c>
      <c r="M17" s="106">
        <v>10</v>
      </c>
      <c r="N17" s="126" t="s">
        <v>206</v>
      </c>
      <c r="O17" s="151">
        <v>162347</v>
      </c>
      <c r="P17" s="226" t="s">
        <v>163</v>
      </c>
      <c r="Q17" s="106">
        <v>10</v>
      </c>
      <c r="R17" s="126" t="s">
        <v>158</v>
      </c>
      <c r="S17" s="151">
        <v>135464</v>
      </c>
      <c r="T17" s="226" t="s">
        <v>163</v>
      </c>
      <c r="U17" s="106">
        <v>10</v>
      </c>
    </row>
    <row r="18" spans="1:29" ht="21.75" customHeight="1">
      <c r="A18" s="113" t="s">
        <v>28</v>
      </c>
      <c r="B18" s="126" t="s">
        <v>215</v>
      </c>
      <c r="C18" s="151">
        <v>122067</v>
      </c>
      <c r="D18" s="125" t="s">
        <v>163</v>
      </c>
      <c r="E18" s="106">
        <v>10</v>
      </c>
      <c r="F18" s="126" t="s">
        <v>222</v>
      </c>
      <c r="G18" s="151">
        <v>133779</v>
      </c>
      <c r="H18" s="125" t="s">
        <v>163</v>
      </c>
      <c r="I18" s="106">
        <v>10</v>
      </c>
      <c r="J18" s="126" t="s">
        <v>222</v>
      </c>
      <c r="K18" s="151">
        <v>150230</v>
      </c>
      <c r="L18" s="125" t="s">
        <v>163</v>
      </c>
      <c r="M18" s="106">
        <v>10</v>
      </c>
      <c r="N18" s="126" t="s">
        <v>230</v>
      </c>
      <c r="O18" s="151">
        <v>170321</v>
      </c>
      <c r="P18" s="125" t="s">
        <v>163</v>
      </c>
      <c r="Q18" s="106">
        <v>10</v>
      </c>
      <c r="R18" s="126" t="s">
        <v>227</v>
      </c>
      <c r="S18" s="151">
        <v>151320</v>
      </c>
      <c r="T18" s="125" t="s">
        <v>163</v>
      </c>
      <c r="U18" s="106">
        <v>10</v>
      </c>
      <c r="AC18" s="197">
        <f>COUNTA(AC13:AC17)</f>
        <v>0</v>
      </c>
    </row>
    <row r="19" spans="1:29" ht="21.75" customHeight="1">
      <c r="A19" s="113" t="s">
        <v>28</v>
      </c>
      <c r="B19" s="126" t="s">
        <v>288</v>
      </c>
      <c r="C19" s="151">
        <v>131853</v>
      </c>
      <c r="D19" s="125" t="s">
        <v>163</v>
      </c>
      <c r="E19" s="106">
        <v>10</v>
      </c>
      <c r="F19" s="126" t="s">
        <v>270</v>
      </c>
      <c r="G19" s="151">
        <v>141898</v>
      </c>
      <c r="H19" s="125" t="s">
        <v>163</v>
      </c>
      <c r="I19" s="106">
        <v>10</v>
      </c>
      <c r="J19" s="126" t="s">
        <v>314</v>
      </c>
      <c r="K19" s="151">
        <v>155043</v>
      </c>
      <c r="L19" s="125" t="s">
        <v>163</v>
      </c>
      <c r="M19" s="106">
        <v>10</v>
      </c>
      <c r="N19" s="126" t="s">
        <v>313</v>
      </c>
      <c r="O19" s="151">
        <v>192262</v>
      </c>
      <c r="P19" s="125" t="s">
        <v>163</v>
      </c>
      <c r="Q19" s="106">
        <v>10</v>
      </c>
      <c r="R19" s="126"/>
      <c r="S19" s="151"/>
      <c r="T19" s="125"/>
      <c r="U19" s="106"/>
    </row>
    <row r="20" spans="1:29" ht="21.75" customHeight="1">
      <c r="A20" s="113" t="s">
        <v>28</v>
      </c>
      <c r="B20" s="126" t="s">
        <v>314</v>
      </c>
      <c r="C20" s="151">
        <v>124541</v>
      </c>
      <c r="D20" s="125" t="s">
        <v>163</v>
      </c>
      <c r="E20" s="106">
        <v>10</v>
      </c>
      <c r="F20" s="126"/>
      <c r="G20" s="151"/>
      <c r="H20" s="125"/>
      <c r="I20" s="106"/>
      <c r="J20" s="126"/>
      <c r="K20" s="151"/>
      <c r="L20" s="125"/>
      <c r="M20" s="106"/>
      <c r="N20" s="126"/>
      <c r="O20" s="151"/>
      <c r="P20" s="125"/>
      <c r="Q20" s="106"/>
      <c r="R20" s="126"/>
      <c r="S20" s="151"/>
      <c r="T20" s="125"/>
      <c r="U20" s="106"/>
    </row>
    <row r="21" spans="1:29" ht="21.75" customHeight="1">
      <c r="A21" s="113" t="s">
        <v>28</v>
      </c>
      <c r="B21" s="126"/>
      <c r="C21" s="151"/>
      <c r="D21" s="125"/>
      <c r="E21" s="106"/>
      <c r="F21" s="126"/>
      <c r="G21" s="151"/>
      <c r="H21" s="125"/>
      <c r="I21" s="106"/>
      <c r="J21" s="126"/>
      <c r="K21" s="151"/>
      <c r="L21" s="125"/>
      <c r="M21" s="106"/>
      <c r="N21" s="126"/>
      <c r="O21" s="151"/>
      <c r="P21" s="125"/>
      <c r="Q21" s="106"/>
      <c r="R21" s="126"/>
      <c r="S21" s="151"/>
      <c r="T21" s="125"/>
      <c r="U21" s="106"/>
    </row>
    <row r="22" spans="1:29" ht="21.75" customHeight="1">
      <c r="A22" s="107" t="s">
        <v>77</v>
      </c>
      <c r="B22" s="233"/>
      <c r="C22" s="109">
        <f>800*(COUNTA(C17:C21))</f>
        <v>3200</v>
      </c>
      <c r="D22" s="234">
        <f>COUNTA(D17:D21)</f>
        <v>4</v>
      </c>
      <c r="E22" s="106">
        <f>SUM(E17:E21)</f>
        <v>40</v>
      </c>
      <c r="F22" s="233"/>
      <c r="G22" s="109">
        <f>800*(COUNTA(G17:G21))</f>
        <v>2400</v>
      </c>
      <c r="H22" s="234">
        <f>COUNTA(H17:H21)</f>
        <v>3</v>
      </c>
      <c r="I22" s="106">
        <f>SUM(I17:I21)</f>
        <v>30</v>
      </c>
      <c r="J22" s="233"/>
      <c r="K22" s="109">
        <f>800*(COUNTA(K17:K21))</f>
        <v>2400</v>
      </c>
      <c r="L22" s="234">
        <f>COUNTA(L17:L21)</f>
        <v>3</v>
      </c>
      <c r="M22" s="106">
        <f>SUM(M17:M21)</f>
        <v>30</v>
      </c>
      <c r="N22" s="233"/>
      <c r="O22" s="109">
        <f>400*(COUNTA(O17:O21))</f>
        <v>1200</v>
      </c>
      <c r="P22" s="234">
        <f>COUNTA(P17:P21)</f>
        <v>3</v>
      </c>
      <c r="Q22" s="106">
        <f>SUM(Q17:Q21)</f>
        <v>30</v>
      </c>
      <c r="R22" s="233"/>
      <c r="S22" s="109">
        <f>800*(COUNTA(S17:S21))</f>
        <v>1600</v>
      </c>
      <c r="T22" s="234">
        <f>COUNTA(T17:T21)</f>
        <v>2</v>
      </c>
      <c r="U22" s="106">
        <f>SUM(U17:U21)</f>
        <v>20</v>
      </c>
    </row>
    <row r="23" spans="1:29" ht="18.75" customHeight="1">
      <c r="A23" s="116"/>
    </row>
    <row r="24" spans="1:29" ht="18.75" customHeight="1">
      <c r="R24" s="367" t="s">
        <v>4</v>
      </c>
      <c r="S24" s="367"/>
      <c r="T24" s="358"/>
    </row>
    <row r="25" spans="1:29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410</v>
      </c>
      <c r="S25" s="120"/>
      <c r="T25" s="119" t="s">
        <v>4</v>
      </c>
    </row>
    <row r="26" spans="1:29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25.15</v>
      </c>
      <c r="S26" s="124"/>
      <c r="T26" s="123" t="s">
        <v>4</v>
      </c>
    </row>
    <row r="27" spans="1:29" ht="21.75" customHeight="1">
      <c r="A27" s="103" t="s">
        <v>32</v>
      </c>
      <c r="B27" s="104"/>
      <c r="C27" s="151"/>
      <c r="D27" s="155"/>
      <c r="E27" s="106"/>
      <c r="F27" s="126" t="s">
        <v>310</v>
      </c>
      <c r="G27" s="151">
        <v>280879</v>
      </c>
      <c r="H27" s="263" t="s">
        <v>163</v>
      </c>
      <c r="I27" s="106">
        <v>40</v>
      </c>
      <c r="J27" s="126"/>
      <c r="K27" s="151"/>
      <c r="L27" s="126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9" ht="21.75" customHeight="1">
      <c r="A28" s="103" t="s">
        <v>33</v>
      </c>
      <c r="B28" s="126" t="s">
        <v>314</v>
      </c>
      <c r="C28" s="129">
        <v>1750</v>
      </c>
      <c r="D28" s="125" t="s">
        <v>163</v>
      </c>
      <c r="E28" s="106">
        <v>40</v>
      </c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5"/>
      <c r="T28" s="132"/>
    </row>
    <row r="29" spans="1:29" ht="21.75" customHeight="1">
      <c r="A29" s="103" t="s">
        <v>34</v>
      </c>
      <c r="B29" s="126"/>
      <c r="C29" s="129"/>
      <c r="D29" s="126"/>
      <c r="E29" s="106"/>
      <c r="F29" s="126" t="s">
        <v>209</v>
      </c>
      <c r="G29" s="129">
        <v>2450</v>
      </c>
      <c r="H29" s="129" t="s">
        <v>163</v>
      </c>
      <c r="I29" s="106">
        <v>50</v>
      </c>
      <c r="J29" s="126" t="s">
        <v>175</v>
      </c>
      <c r="K29" s="129">
        <v>2250</v>
      </c>
      <c r="L29" s="126" t="s">
        <v>163</v>
      </c>
      <c r="M29" s="106">
        <v>50</v>
      </c>
      <c r="N29" s="130"/>
      <c r="P29" s="198">
        <f>SUM(D15+H15+L15+P15+T15+D22+H22+L22+P22+T22+D31+H31+L31)</f>
        <v>35</v>
      </c>
      <c r="S29" s="357" t="s">
        <v>4</v>
      </c>
      <c r="T29" s="357"/>
      <c r="U29" s="357"/>
    </row>
    <row r="30" spans="1:29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/>
      <c r="T30" s="356"/>
      <c r="U30" s="358"/>
    </row>
    <row r="31" spans="1:29" ht="21.75" customHeight="1">
      <c r="A31" s="107" t="s">
        <v>77</v>
      </c>
      <c r="B31" s="126"/>
      <c r="C31" s="109">
        <f>SUM(C30+C29+C28+(IF(COUNTBLANK(C27),0,1500)))</f>
        <v>1750</v>
      </c>
      <c r="D31" s="234">
        <f>COUNTA(D27:D30)</f>
        <v>1</v>
      </c>
      <c r="E31" s="265">
        <f>SUM(E27:E30)</f>
        <v>40</v>
      </c>
      <c r="F31" s="106"/>
      <c r="G31" s="109">
        <f>SUM(G30+G29+G28+(IF(COUNTBLANK(G27),0,1500)))</f>
        <v>3950</v>
      </c>
      <c r="H31" s="197">
        <f>COUNTA(H27:H30)</f>
        <v>2</v>
      </c>
      <c r="I31" s="264">
        <f>SUM(I27:I30)</f>
        <v>90</v>
      </c>
      <c r="J31" s="125"/>
      <c r="K31" s="109">
        <f>SUM(K30+K29+K28+(IF(COUNTBLANK(K27),0,1500)))</f>
        <v>2250</v>
      </c>
      <c r="L31" s="234">
        <f>COUNTA(L27:L30)</f>
        <v>1</v>
      </c>
      <c r="M31" s="265">
        <f>SUM(M27:M30)</f>
        <v>50</v>
      </c>
      <c r="N31" s="134"/>
      <c r="S31" s="357" t="s">
        <v>35</v>
      </c>
      <c r="T31" s="356"/>
      <c r="U31" s="358"/>
    </row>
    <row r="32" spans="1:29">
      <c r="R32" s="359"/>
      <c r="S32" s="360"/>
      <c r="T32" s="361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" right="0.7" top="0.75" bottom="0.75" header="0.3" footer="0.3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2"/>
  <sheetViews>
    <sheetView showZeros="0" topLeftCell="A13" zoomScale="120" zoomScaleNormal="120" workbookViewId="0">
      <selection activeCell="R11" sqref="R11:S11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186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255" t="s">
        <v>183</v>
      </c>
      <c r="C10" s="256">
        <v>82069</v>
      </c>
      <c r="D10" s="257" t="s">
        <v>178</v>
      </c>
      <c r="E10" s="258">
        <v>3</v>
      </c>
      <c r="F10" s="126" t="s">
        <v>195</v>
      </c>
      <c r="G10" s="151">
        <v>92009</v>
      </c>
      <c r="H10" s="125" t="s">
        <v>163</v>
      </c>
      <c r="I10" s="106">
        <v>5</v>
      </c>
      <c r="J10" s="126" t="s">
        <v>206</v>
      </c>
      <c r="K10" s="151">
        <v>93042</v>
      </c>
      <c r="L10" s="125" t="s">
        <v>163</v>
      </c>
      <c r="M10" s="106">
        <v>5</v>
      </c>
      <c r="N10" s="126" t="s">
        <v>208</v>
      </c>
      <c r="O10" s="151">
        <v>110545</v>
      </c>
      <c r="P10" s="125" t="s">
        <v>163</v>
      </c>
      <c r="Q10" s="106">
        <v>5</v>
      </c>
      <c r="R10" s="126" t="s">
        <v>195</v>
      </c>
      <c r="S10" s="151">
        <v>90594</v>
      </c>
      <c r="T10" s="125" t="s">
        <v>163</v>
      </c>
      <c r="U10" s="106">
        <v>5</v>
      </c>
    </row>
    <row r="11" spans="1:21" ht="21.75" customHeight="1">
      <c r="A11" s="103" t="s">
        <v>27</v>
      </c>
      <c r="B11" s="126" t="s">
        <v>210</v>
      </c>
      <c r="C11" s="151">
        <v>83649</v>
      </c>
      <c r="D11" s="125" t="s">
        <v>163</v>
      </c>
      <c r="E11" s="106">
        <v>3</v>
      </c>
      <c r="F11" s="126" t="s">
        <v>247</v>
      </c>
      <c r="G11" s="151">
        <v>92996</v>
      </c>
      <c r="H11" s="125" t="s">
        <v>163</v>
      </c>
      <c r="I11" s="106">
        <v>5</v>
      </c>
      <c r="J11" s="126" t="s">
        <v>250</v>
      </c>
      <c r="K11" s="151">
        <v>92403</v>
      </c>
      <c r="L11" s="125" t="s">
        <v>163</v>
      </c>
      <c r="M11" s="106">
        <v>5</v>
      </c>
      <c r="N11" s="126" t="s">
        <v>252</v>
      </c>
      <c r="O11" s="151">
        <v>105970</v>
      </c>
      <c r="P11" s="125" t="s">
        <v>163</v>
      </c>
      <c r="Q11" s="106">
        <v>5</v>
      </c>
      <c r="R11" s="126" t="s">
        <v>339</v>
      </c>
      <c r="S11" s="151">
        <v>92153</v>
      </c>
      <c r="T11" s="125" t="s">
        <v>163</v>
      </c>
      <c r="U11" s="106">
        <v>5</v>
      </c>
    </row>
    <row r="12" spans="1:21" ht="21.75" customHeight="1">
      <c r="A12" s="103" t="s">
        <v>27</v>
      </c>
      <c r="B12" s="126" t="s">
        <v>248</v>
      </c>
      <c r="C12" s="151">
        <v>81500</v>
      </c>
      <c r="D12" s="125" t="s">
        <v>163</v>
      </c>
      <c r="E12" s="106">
        <v>5</v>
      </c>
      <c r="F12" s="126" t="s">
        <v>250</v>
      </c>
      <c r="G12" s="151">
        <v>91376</v>
      </c>
      <c r="H12" s="125" t="s">
        <v>163</v>
      </c>
      <c r="I12" s="106">
        <v>5</v>
      </c>
      <c r="J12" s="126" t="s">
        <v>267</v>
      </c>
      <c r="K12" s="151">
        <v>91579</v>
      </c>
      <c r="L12" s="125" t="s">
        <v>163</v>
      </c>
      <c r="M12" s="106">
        <v>5</v>
      </c>
      <c r="N12" s="126" t="s">
        <v>269</v>
      </c>
      <c r="O12" s="151">
        <v>103928</v>
      </c>
      <c r="P12" s="125" t="s">
        <v>163</v>
      </c>
      <c r="Q12" s="106">
        <v>5</v>
      </c>
      <c r="R12" s="126" t="s">
        <v>267</v>
      </c>
      <c r="S12" s="151">
        <v>90500</v>
      </c>
      <c r="T12" s="125" t="s">
        <v>163</v>
      </c>
      <c r="U12" s="106">
        <v>5</v>
      </c>
    </row>
    <row r="13" spans="1:21" ht="21.75" customHeight="1">
      <c r="A13" s="103" t="s">
        <v>27</v>
      </c>
      <c r="B13" s="126" t="s">
        <v>269</v>
      </c>
      <c r="C13" s="151">
        <v>83086</v>
      </c>
      <c r="D13" s="125" t="s">
        <v>163</v>
      </c>
      <c r="E13" s="106">
        <v>3</v>
      </c>
      <c r="F13" s="126" t="s">
        <v>283</v>
      </c>
      <c r="G13" s="151">
        <v>91491</v>
      </c>
      <c r="H13" s="125" t="s">
        <v>163</v>
      </c>
      <c r="I13" s="106">
        <v>5</v>
      </c>
      <c r="J13" s="126" t="s">
        <v>287</v>
      </c>
      <c r="K13" s="151">
        <v>92035</v>
      </c>
      <c r="L13" s="125" t="s">
        <v>163</v>
      </c>
      <c r="M13" s="106">
        <v>5</v>
      </c>
      <c r="N13" s="126" t="s">
        <v>283</v>
      </c>
      <c r="O13" s="151" t="s">
        <v>286</v>
      </c>
      <c r="P13" s="125" t="s">
        <v>163</v>
      </c>
      <c r="Q13" s="106">
        <v>5</v>
      </c>
      <c r="R13" s="126" t="s">
        <v>291</v>
      </c>
      <c r="S13" s="151">
        <v>90121</v>
      </c>
      <c r="T13" s="125" t="s">
        <v>163</v>
      </c>
      <c r="U13" s="106">
        <v>5</v>
      </c>
    </row>
    <row r="14" spans="1:21" ht="21.75" customHeight="1">
      <c r="A14" s="103" t="s">
        <v>27</v>
      </c>
      <c r="B14" s="126" t="s">
        <v>329</v>
      </c>
      <c r="C14" s="151">
        <v>83423</v>
      </c>
      <c r="D14" s="125" t="s">
        <v>163</v>
      </c>
      <c r="E14" s="106">
        <v>3</v>
      </c>
      <c r="F14" s="126" t="s">
        <v>329</v>
      </c>
      <c r="G14" s="151">
        <v>91953</v>
      </c>
      <c r="H14" s="125" t="s">
        <v>163</v>
      </c>
      <c r="I14" s="106">
        <v>5</v>
      </c>
      <c r="J14" s="126" t="s">
        <v>314</v>
      </c>
      <c r="K14" s="151">
        <v>92844</v>
      </c>
      <c r="L14" s="125" t="s">
        <v>163</v>
      </c>
      <c r="M14" s="106">
        <v>5</v>
      </c>
      <c r="N14" s="126" t="s">
        <v>310</v>
      </c>
      <c r="O14" s="151">
        <v>104528</v>
      </c>
      <c r="P14" s="125" t="s">
        <v>163</v>
      </c>
      <c r="Q14" s="106">
        <v>5</v>
      </c>
      <c r="R14" s="126" t="s">
        <v>313</v>
      </c>
      <c r="S14" s="151">
        <v>91794</v>
      </c>
      <c r="T14" s="125" t="s">
        <v>163</v>
      </c>
      <c r="U14" s="106">
        <v>5</v>
      </c>
    </row>
    <row r="15" spans="1:21" ht="21.75" customHeight="1">
      <c r="A15" s="107" t="s">
        <v>77</v>
      </c>
      <c r="B15" s="230"/>
      <c r="C15" s="109">
        <f>400*(COUNTA(C10:C14))</f>
        <v>2000</v>
      </c>
      <c r="D15" s="232">
        <f>COUNTA(D10:D14)</f>
        <v>5</v>
      </c>
      <c r="E15" s="288">
        <f>SUM(E10:E14)</f>
        <v>17</v>
      </c>
      <c r="F15" s="231"/>
      <c r="G15" s="109">
        <f>400*(COUNTA(G10:G14))</f>
        <v>2000</v>
      </c>
      <c r="H15" s="232">
        <f>COUNTA(H10:H14)</f>
        <v>5</v>
      </c>
      <c r="I15" s="288">
        <f>SUM(I10:I14)</f>
        <v>25</v>
      </c>
      <c r="J15" s="231"/>
      <c r="K15" s="109">
        <f>400*(COUNTA(K10:K14))</f>
        <v>2000</v>
      </c>
      <c r="L15" s="232">
        <f>COUNTA(L10:L14)</f>
        <v>5</v>
      </c>
      <c r="M15" s="288">
        <f>SUM(M10:M14)</f>
        <v>25</v>
      </c>
      <c r="N15" s="231"/>
      <c r="O15" s="109">
        <f>400*(COUNTA(O10:O14))</f>
        <v>2000</v>
      </c>
      <c r="P15" s="232">
        <f>COUNTA(P10:P14)</f>
        <v>5</v>
      </c>
      <c r="Q15" s="288">
        <f>SUM(Q10:Q14)</f>
        <v>25</v>
      </c>
      <c r="R15" s="231"/>
      <c r="S15" s="109">
        <f>400*(COUNTA(S10:S14))</f>
        <v>2000</v>
      </c>
      <c r="T15" s="232">
        <f>COUNTA(T10:T14)</f>
        <v>5</v>
      </c>
      <c r="U15" s="106">
        <f>SUM(U10:U14)</f>
        <v>25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26" t="s">
        <v>207</v>
      </c>
      <c r="C17" s="151">
        <v>171823</v>
      </c>
      <c r="D17" s="125" t="s">
        <v>163</v>
      </c>
      <c r="E17" s="106">
        <v>10</v>
      </c>
      <c r="F17" s="126" t="s">
        <v>172</v>
      </c>
      <c r="G17" s="151">
        <v>191955</v>
      </c>
      <c r="H17" s="125" t="s">
        <v>163</v>
      </c>
      <c r="I17" s="106">
        <v>10</v>
      </c>
      <c r="J17" s="126" t="s">
        <v>156</v>
      </c>
      <c r="K17" s="151">
        <v>185697</v>
      </c>
      <c r="L17" s="125" t="s">
        <v>163</v>
      </c>
      <c r="M17" s="106">
        <v>10</v>
      </c>
      <c r="N17" s="126" t="s">
        <v>230</v>
      </c>
      <c r="O17" s="151">
        <v>223822</v>
      </c>
      <c r="P17" s="226" t="s">
        <v>163</v>
      </c>
      <c r="Q17" s="106">
        <v>10</v>
      </c>
      <c r="R17" s="126" t="s">
        <v>162</v>
      </c>
      <c r="S17" s="151">
        <v>193696</v>
      </c>
      <c r="T17" s="226" t="s">
        <v>163</v>
      </c>
      <c r="U17" s="106">
        <v>10</v>
      </c>
    </row>
    <row r="18" spans="1:21" ht="21.75" customHeight="1">
      <c r="A18" s="113" t="s">
        <v>28</v>
      </c>
      <c r="B18" s="126" t="s">
        <v>247</v>
      </c>
      <c r="C18" s="151">
        <v>170544</v>
      </c>
      <c r="D18" s="125" t="s">
        <v>163</v>
      </c>
      <c r="E18" s="106">
        <v>10</v>
      </c>
      <c r="F18" s="126" t="s">
        <v>248</v>
      </c>
      <c r="G18" s="151">
        <v>190397</v>
      </c>
      <c r="H18" s="125" t="s">
        <v>163</v>
      </c>
      <c r="I18" s="106">
        <v>10</v>
      </c>
      <c r="J18" s="126" t="s">
        <v>252</v>
      </c>
      <c r="K18" s="151">
        <v>184981</v>
      </c>
      <c r="L18" s="125" t="s">
        <v>163</v>
      </c>
      <c r="M18" s="106">
        <v>10</v>
      </c>
      <c r="N18" s="126" t="s">
        <v>256</v>
      </c>
      <c r="O18" s="151">
        <v>230023</v>
      </c>
      <c r="P18" s="125" t="s">
        <v>163</v>
      </c>
      <c r="Q18" s="106">
        <v>10</v>
      </c>
      <c r="R18" s="126" t="s">
        <v>209</v>
      </c>
      <c r="S18" s="151" t="s">
        <v>211</v>
      </c>
      <c r="T18" s="125" t="s">
        <v>163</v>
      </c>
      <c r="U18" s="106">
        <v>10</v>
      </c>
    </row>
    <row r="19" spans="1:21" ht="21.75" customHeight="1">
      <c r="A19" s="113" t="s">
        <v>28</v>
      </c>
      <c r="B19" s="126" t="s">
        <v>255</v>
      </c>
      <c r="C19" s="151">
        <v>172509</v>
      </c>
      <c r="D19" s="125" t="s">
        <v>163</v>
      </c>
      <c r="E19" s="106">
        <v>10</v>
      </c>
      <c r="F19" s="126" t="s">
        <v>265</v>
      </c>
      <c r="G19" s="151">
        <v>185759</v>
      </c>
      <c r="H19" s="125" t="s">
        <v>163</v>
      </c>
      <c r="I19" s="106">
        <v>10</v>
      </c>
      <c r="J19" s="126" t="s">
        <v>270</v>
      </c>
      <c r="K19" s="151">
        <v>184216</v>
      </c>
      <c r="L19" s="125" t="s">
        <v>163</v>
      </c>
      <c r="M19" s="106">
        <v>10</v>
      </c>
      <c r="N19" s="126" t="s">
        <v>263</v>
      </c>
      <c r="O19" s="151">
        <v>213905</v>
      </c>
      <c r="P19" s="125" t="s">
        <v>163</v>
      </c>
      <c r="Q19" s="106">
        <v>10</v>
      </c>
      <c r="R19" s="126" t="s">
        <v>261</v>
      </c>
      <c r="S19" s="151">
        <v>183973</v>
      </c>
      <c r="T19" s="125" t="s">
        <v>163</v>
      </c>
      <c r="U19" s="106">
        <v>10</v>
      </c>
    </row>
    <row r="20" spans="1:21" ht="21.75" customHeight="1">
      <c r="A20" s="113" t="s">
        <v>28</v>
      </c>
      <c r="B20" s="126" t="s">
        <v>278</v>
      </c>
      <c r="C20" s="151">
        <v>172989</v>
      </c>
      <c r="D20" s="125" t="s">
        <v>163</v>
      </c>
      <c r="E20" s="106">
        <v>10</v>
      </c>
      <c r="F20" s="126" t="s">
        <v>292</v>
      </c>
      <c r="G20" s="151">
        <v>185127</v>
      </c>
      <c r="H20" s="125" t="s">
        <v>163</v>
      </c>
      <c r="I20" s="106">
        <v>10</v>
      </c>
      <c r="J20" s="126" t="s">
        <v>290</v>
      </c>
      <c r="K20" s="151">
        <v>190054</v>
      </c>
      <c r="L20" s="125" t="s">
        <v>163</v>
      </c>
      <c r="M20" s="106">
        <v>10</v>
      </c>
      <c r="N20" s="126" t="s">
        <v>281</v>
      </c>
      <c r="O20" s="151">
        <v>220215</v>
      </c>
      <c r="P20" s="125" t="s">
        <v>163</v>
      </c>
      <c r="Q20" s="106">
        <v>10</v>
      </c>
      <c r="R20" s="126" t="s">
        <v>287</v>
      </c>
      <c r="S20" s="151">
        <v>185400</v>
      </c>
      <c r="T20" s="125" t="s">
        <v>163</v>
      </c>
      <c r="U20" s="106">
        <v>10</v>
      </c>
    </row>
    <row r="21" spans="1:21" ht="21.75" customHeight="1">
      <c r="A21" s="113" t="s">
        <v>28</v>
      </c>
      <c r="B21" s="126" t="s">
        <v>315</v>
      </c>
      <c r="C21" s="151">
        <v>174112</v>
      </c>
      <c r="D21" s="125" t="s">
        <v>163</v>
      </c>
      <c r="E21" s="106">
        <v>10</v>
      </c>
      <c r="F21" s="126" t="s">
        <v>307</v>
      </c>
      <c r="G21" s="151">
        <v>183766</v>
      </c>
      <c r="H21" s="125" t="s">
        <v>163</v>
      </c>
      <c r="I21" s="106">
        <v>10</v>
      </c>
      <c r="J21" s="126" t="s">
        <v>321</v>
      </c>
      <c r="K21" s="151">
        <v>193647</v>
      </c>
      <c r="L21" s="125" t="s">
        <v>163</v>
      </c>
      <c r="M21" s="106">
        <v>10</v>
      </c>
      <c r="N21" s="329">
        <v>44852</v>
      </c>
      <c r="O21" s="151">
        <v>232018</v>
      </c>
      <c r="P21" s="125" t="s">
        <v>163</v>
      </c>
      <c r="Q21" s="106">
        <v>10</v>
      </c>
      <c r="R21" s="126" t="s">
        <v>306</v>
      </c>
      <c r="S21" s="151">
        <v>191936</v>
      </c>
      <c r="T21" s="125" t="s">
        <v>163</v>
      </c>
      <c r="U21" s="106">
        <v>10</v>
      </c>
    </row>
    <row r="22" spans="1:21" ht="21.75" customHeight="1">
      <c r="A22" s="107" t="s">
        <v>77</v>
      </c>
      <c r="B22" s="233"/>
      <c r="C22" s="109">
        <f>800*(COUNTA(C17:C21))</f>
        <v>4000</v>
      </c>
      <c r="D22" s="234">
        <f>COUNTA(D17:D21)</f>
        <v>5</v>
      </c>
      <c r="E22" s="106">
        <f>SUM(E17:E21)</f>
        <v>50</v>
      </c>
      <c r="F22" s="233"/>
      <c r="G22" s="109">
        <f>800*(COUNTA(G17:G21))</f>
        <v>4000</v>
      </c>
      <c r="H22" s="234">
        <f>COUNTA(H17:H21)</f>
        <v>5</v>
      </c>
      <c r="I22" s="106">
        <f>SUM(I17:I21)</f>
        <v>50</v>
      </c>
      <c r="J22" s="233"/>
      <c r="K22" s="109">
        <f>800*(COUNTA(K17:K21))</f>
        <v>4000</v>
      </c>
      <c r="L22" s="234">
        <f>COUNTA(L17:L21)</f>
        <v>5</v>
      </c>
      <c r="M22" s="106">
        <f>SUM(M17:M21)</f>
        <v>50</v>
      </c>
      <c r="N22" s="233"/>
      <c r="O22" s="109">
        <f>800*(COUNTA(O17:O21))</f>
        <v>4000</v>
      </c>
      <c r="P22" s="234">
        <f>COUNTA(P17:P21)</f>
        <v>5</v>
      </c>
      <c r="Q22" s="106">
        <f>SUM(Q17:Q21)</f>
        <v>50</v>
      </c>
      <c r="R22" s="233"/>
      <c r="S22" s="109">
        <f>800*(COUNTA(S17:S21))</f>
        <v>4000</v>
      </c>
      <c r="T22" s="234">
        <f>COUNTA(T17:T21)</f>
        <v>5</v>
      </c>
      <c r="U22" s="106">
        <f>SUM(U17:U21)</f>
        <v>50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997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51.475000000000001</v>
      </c>
      <c r="S26" s="124"/>
      <c r="T26" s="123" t="s">
        <v>4</v>
      </c>
    </row>
    <row r="27" spans="1:21" ht="21.75" customHeight="1">
      <c r="A27" s="103" t="s">
        <v>32</v>
      </c>
      <c r="B27" s="126" t="s">
        <v>288</v>
      </c>
      <c r="C27" s="151">
        <v>323014</v>
      </c>
      <c r="D27" s="125" t="s">
        <v>163</v>
      </c>
      <c r="E27" s="106">
        <v>40</v>
      </c>
      <c r="F27" s="126" t="s">
        <v>322</v>
      </c>
      <c r="G27" s="151">
        <v>372880</v>
      </c>
      <c r="H27" s="263" t="s">
        <v>163</v>
      </c>
      <c r="I27" s="106">
        <v>40</v>
      </c>
      <c r="J27" s="104" t="s">
        <v>328</v>
      </c>
      <c r="K27" s="151">
        <v>362138</v>
      </c>
      <c r="L27" s="104" t="s">
        <v>163</v>
      </c>
      <c r="M27" s="106">
        <v>40</v>
      </c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26" t="s">
        <v>260</v>
      </c>
      <c r="C28" s="129">
        <v>1350</v>
      </c>
      <c r="D28" s="125" t="s">
        <v>163</v>
      </c>
      <c r="E28" s="106">
        <v>40</v>
      </c>
      <c r="F28" s="126" t="s">
        <v>213</v>
      </c>
      <c r="G28" s="129">
        <v>1250</v>
      </c>
      <c r="H28" s="129" t="s">
        <v>163</v>
      </c>
      <c r="I28" s="106">
        <v>40</v>
      </c>
      <c r="J28" s="126" t="s">
        <v>249</v>
      </c>
      <c r="K28" s="129">
        <v>1250</v>
      </c>
      <c r="L28" s="126" t="s">
        <v>163</v>
      </c>
      <c r="M28" s="106">
        <v>40</v>
      </c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26" t="s">
        <v>289</v>
      </c>
      <c r="C29" s="129">
        <v>2050</v>
      </c>
      <c r="D29" s="126" t="s">
        <v>163</v>
      </c>
      <c r="E29" s="106">
        <v>50</v>
      </c>
      <c r="F29" s="126" t="s">
        <v>262</v>
      </c>
      <c r="G29" s="129">
        <v>1850</v>
      </c>
      <c r="H29" s="129" t="s">
        <v>163</v>
      </c>
      <c r="I29" s="106">
        <v>50</v>
      </c>
      <c r="J29" s="126" t="s">
        <v>312</v>
      </c>
      <c r="K29" s="129">
        <v>1850</v>
      </c>
      <c r="L29" s="126" t="s">
        <v>163</v>
      </c>
      <c r="M29" s="106">
        <v>50</v>
      </c>
      <c r="N29" s="130"/>
      <c r="P29" s="198">
        <f>SUM(D15+H15+L15+P15+T15+D22+H22+L22+P22+T22+D31+H31+L31)</f>
        <v>62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26" t="s">
        <v>266</v>
      </c>
      <c r="C30" s="129">
        <v>2650</v>
      </c>
      <c r="D30" s="126" t="s">
        <v>163</v>
      </c>
      <c r="E30" s="106">
        <v>80</v>
      </c>
      <c r="F30" s="126" t="s">
        <v>159</v>
      </c>
      <c r="G30" s="129">
        <v>2275</v>
      </c>
      <c r="H30" s="129" t="s">
        <v>163</v>
      </c>
      <c r="I30" s="106">
        <v>80</v>
      </c>
      <c r="J30" s="126" t="s">
        <v>184</v>
      </c>
      <c r="K30" s="129">
        <v>2450</v>
      </c>
      <c r="L30" s="126" t="s">
        <v>163</v>
      </c>
      <c r="M30" s="106">
        <v>80</v>
      </c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126"/>
      <c r="C31" s="109">
        <f>SUM(C30+C29+C28+(IF(COUNTBLANK(C27),0,1500)))</f>
        <v>7550</v>
      </c>
      <c r="D31" s="234">
        <f>COUNTA(D27:D30)</f>
        <v>4</v>
      </c>
      <c r="E31" s="106">
        <f>SUM(E27:E30)</f>
        <v>210</v>
      </c>
      <c r="F31" s="106"/>
      <c r="G31" s="109">
        <f>SUM(G30+G29+G28+(IF(COUNTBLANK(G27),0,1500)))</f>
        <v>6875</v>
      </c>
      <c r="H31" s="197">
        <f>COUNTA(H27:H30)</f>
        <v>4</v>
      </c>
      <c r="I31" s="106">
        <f>SUM(I27:I30)</f>
        <v>210</v>
      </c>
      <c r="J31" s="125"/>
      <c r="K31" s="109">
        <f>SUM(K30+K29+K28+(IF(COUNTBLANK(K27),0,1500)))</f>
        <v>7050</v>
      </c>
      <c r="L31" s="234">
        <f>COUNTA(L27:L30)</f>
        <v>4</v>
      </c>
      <c r="M31" s="106">
        <f>SUM(M27:M30)</f>
        <v>210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32"/>
  <sheetViews>
    <sheetView showZeros="0" topLeftCell="A4" workbookViewId="0">
      <selection activeCell="V14" sqref="V14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8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8" ht="24.75" customHeight="1">
      <c r="A2" s="378"/>
      <c r="B2" s="378"/>
      <c r="C2" s="378"/>
      <c r="D2" s="378"/>
      <c r="E2" s="379"/>
      <c r="G2" s="100"/>
      <c r="H2" s="383" t="s">
        <v>117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8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8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8" ht="24.75" customHeight="1">
      <c r="A5" s="380"/>
      <c r="B5" s="380"/>
      <c r="C5" s="380"/>
      <c r="D5" s="380"/>
      <c r="E5" s="381"/>
    </row>
    <row r="6" spans="1:28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8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8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8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8" ht="21.75" customHeight="1">
      <c r="A10" s="103" t="s">
        <v>27</v>
      </c>
      <c r="B10" s="126" t="s">
        <v>194</v>
      </c>
      <c r="C10" s="151">
        <v>70466</v>
      </c>
      <c r="D10" s="125" t="s">
        <v>163</v>
      </c>
      <c r="E10" s="106">
        <v>5</v>
      </c>
      <c r="F10" s="126" t="s">
        <v>194</v>
      </c>
      <c r="G10" s="151">
        <v>83537</v>
      </c>
      <c r="H10" s="125" t="s">
        <v>163</v>
      </c>
      <c r="I10" s="106">
        <v>5</v>
      </c>
      <c r="J10" s="126"/>
      <c r="K10" s="151"/>
      <c r="L10" s="125"/>
      <c r="M10" s="106"/>
      <c r="N10" s="126"/>
      <c r="O10" s="151"/>
      <c r="P10" s="125"/>
      <c r="Q10" s="106"/>
      <c r="R10" s="126" t="s">
        <v>207</v>
      </c>
      <c r="S10" s="151">
        <v>84900</v>
      </c>
      <c r="T10" s="125" t="s">
        <v>163</v>
      </c>
      <c r="U10" s="106">
        <v>5</v>
      </c>
      <c r="AB10" s="237"/>
    </row>
    <row r="11" spans="1:28" ht="21.75" customHeight="1">
      <c r="A11" s="103" t="s">
        <v>27</v>
      </c>
      <c r="B11" s="126" t="s">
        <v>207</v>
      </c>
      <c r="C11" s="151">
        <v>70766</v>
      </c>
      <c r="D11" s="125" t="s">
        <v>163</v>
      </c>
      <c r="E11" s="106">
        <v>5</v>
      </c>
      <c r="F11" s="126" t="s">
        <v>256</v>
      </c>
      <c r="G11" s="151">
        <v>83728</v>
      </c>
      <c r="H11" s="125" t="s">
        <v>163</v>
      </c>
      <c r="I11" s="106">
        <v>5</v>
      </c>
      <c r="J11" s="126"/>
      <c r="K11" s="151"/>
      <c r="L11" s="125"/>
      <c r="M11" s="106"/>
      <c r="N11" s="126"/>
      <c r="O11" s="151"/>
      <c r="P11" s="125"/>
      <c r="Q11" s="106"/>
      <c r="R11" s="126" t="s">
        <v>256</v>
      </c>
      <c r="S11" s="151">
        <v>84251</v>
      </c>
      <c r="T11" s="125" t="s">
        <v>163</v>
      </c>
      <c r="U11" s="106">
        <v>5</v>
      </c>
    </row>
    <row r="12" spans="1:28" ht="21.75" customHeight="1">
      <c r="A12" s="103" t="s">
        <v>27</v>
      </c>
      <c r="B12" s="255" t="s">
        <v>234</v>
      </c>
      <c r="C12" s="256">
        <v>64192</v>
      </c>
      <c r="D12" s="257" t="s">
        <v>163</v>
      </c>
      <c r="E12" s="258">
        <v>5</v>
      </c>
      <c r="F12" s="126" t="s">
        <v>278</v>
      </c>
      <c r="G12" s="151">
        <v>84181</v>
      </c>
      <c r="H12" s="125" t="s">
        <v>163</v>
      </c>
      <c r="I12" s="106">
        <v>5</v>
      </c>
      <c r="J12" s="126"/>
      <c r="K12" s="151"/>
      <c r="L12" s="125"/>
      <c r="M12" s="106"/>
      <c r="N12" s="126"/>
      <c r="O12" s="151"/>
      <c r="P12" s="125"/>
      <c r="Q12" s="106"/>
      <c r="R12" s="126" t="s">
        <v>269</v>
      </c>
      <c r="S12" s="151">
        <v>90137</v>
      </c>
      <c r="T12" s="125" t="s">
        <v>163</v>
      </c>
      <c r="U12" s="106">
        <v>5</v>
      </c>
    </row>
    <row r="13" spans="1:28" ht="21.75" customHeight="1">
      <c r="A13" s="103" t="s">
        <v>27</v>
      </c>
      <c r="B13" s="126" t="s">
        <v>347</v>
      </c>
      <c r="C13" s="151">
        <v>74684</v>
      </c>
      <c r="D13" s="125" t="s">
        <v>163</v>
      </c>
      <c r="E13" s="106">
        <v>5</v>
      </c>
      <c r="F13" s="126" t="s">
        <v>302</v>
      </c>
      <c r="G13" s="151">
        <v>92663</v>
      </c>
      <c r="H13" s="125" t="s">
        <v>163</v>
      </c>
      <c r="I13" s="106">
        <v>5</v>
      </c>
      <c r="J13" s="126"/>
      <c r="K13" s="151"/>
      <c r="L13" s="125"/>
      <c r="M13" s="106"/>
      <c r="N13" s="126"/>
      <c r="O13" s="151"/>
      <c r="P13" s="125"/>
      <c r="Q13" s="106"/>
      <c r="R13" s="126" t="s">
        <v>302</v>
      </c>
      <c r="S13" s="151">
        <v>90909</v>
      </c>
      <c r="T13" s="125" t="s">
        <v>163</v>
      </c>
      <c r="U13" s="106">
        <v>5</v>
      </c>
    </row>
    <row r="14" spans="1:28" ht="21.75" customHeight="1">
      <c r="A14" s="103" t="s">
        <v>27</v>
      </c>
      <c r="B14" s="126"/>
      <c r="C14" s="151"/>
      <c r="D14" s="125"/>
      <c r="E14" s="106"/>
      <c r="F14" s="126" t="s">
        <v>365</v>
      </c>
      <c r="G14" s="151">
        <v>95285</v>
      </c>
      <c r="H14" s="125" t="s">
        <v>163</v>
      </c>
      <c r="I14" s="106">
        <v>5</v>
      </c>
      <c r="J14" s="126"/>
      <c r="K14" s="151"/>
      <c r="L14" s="125"/>
      <c r="M14" s="106"/>
      <c r="N14" s="126"/>
      <c r="O14" s="151"/>
      <c r="P14" s="125"/>
      <c r="Q14" s="106"/>
      <c r="R14" s="126" t="s">
        <v>365</v>
      </c>
      <c r="S14" s="151">
        <v>9356</v>
      </c>
      <c r="T14" s="125" t="s">
        <v>163</v>
      </c>
      <c r="U14" s="106">
        <v>5</v>
      </c>
    </row>
    <row r="15" spans="1:28" ht="21.75" customHeight="1">
      <c r="A15" s="107" t="s">
        <v>77</v>
      </c>
      <c r="B15" s="230"/>
      <c r="C15" s="109"/>
      <c r="D15" s="232">
        <f>COUNTA(D10:D14)</f>
        <v>4</v>
      </c>
      <c r="E15" s="106">
        <f>SUM(E10:E14)</f>
        <v>20</v>
      </c>
      <c r="F15" s="231"/>
      <c r="G15" s="109">
        <f>400*(COUNTA(G10:G14))</f>
        <v>2000</v>
      </c>
      <c r="H15" s="232">
        <f>COUNTA(H10:H14)</f>
        <v>5</v>
      </c>
      <c r="I15" s="106">
        <f>SUM(I10:I14)</f>
        <v>25</v>
      </c>
      <c r="J15" s="231"/>
      <c r="K15" s="109">
        <f>400*(COUNTA(K10:K14))</f>
        <v>0</v>
      </c>
      <c r="L15" s="232">
        <f>COUNTA(L10:L14)</f>
        <v>0</v>
      </c>
      <c r="M15" s="236">
        <f>SUM(M10:M14)</f>
        <v>0</v>
      </c>
      <c r="N15" s="231"/>
      <c r="O15" s="109"/>
      <c r="P15" s="232">
        <f>COUNTA(P10:P14)</f>
        <v>0</v>
      </c>
      <c r="Q15" s="236">
        <f>SUM(Q10:Q14)</f>
        <v>0</v>
      </c>
      <c r="R15" s="231"/>
      <c r="S15" s="109">
        <f>400*(COUNTA(S10:S14))</f>
        <v>2000</v>
      </c>
      <c r="T15" s="232">
        <f>COUNTA(T10:T14)</f>
        <v>5</v>
      </c>
      <c r="U15" s="106">
        <f>SUM(U10:U14)</f>
        <v>25</v>
      </c>
    </row>
    <row r="16" spans="1:28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26" t="s">
        <v>270</v>
      </c>
      <c r="C17" s="151">
        <v>152492</v>
      </c>
      <c r="D17" s="125" t="s">
        <v>163</v>
      </c>
      <c r="E17" s="106">
        <v>10</v>
      </c>
      <c r="F17" s="126" t="s">
        <v>307</v>
      </c>
      <c r="G17" s="151">
        <v>182103</v>
      </c>
      <c r="H17" s="125" t="s">
        <v>163</v>
      </c>
      <c r="I17" s="106">
        <v>10</v>
      </c>
      <c r="J17" s="126"/>
      <c r="K17" s="151"/>
      <c r="L17" s="125"/>
      <c r="M17" s="106"/>
      <c r="N17" s="126"/>
      <c r="O17" s="151"/>
      <c r="P17" s="226"/>
      <c r="Q17" s="106"/>
      <c r="R17" s="126"/>
      <c r="S17" s="151"/>
      <c r="T17" s="226"/>
      <c r="U17" s="106"/>
    </row>
    <row r="18" spans="1:21" ht="21.75" customHeight="1">
      <c r="A18" s="113" t="s">
        <v>28</v>
      </c>
      <c r="B18" s="126"/>
      <c r="C18" s="151"/>
      <c r="D18" s="125"/>
      <c r="E18" s="106"/>
      <c r="F18" s="126"/>
      <c r="G18" s="151"/>
      <c r="H18" s="125"/>
      <c r="I18" s="106"/>
      <c r="J18" s="126"/>
      <c r="K18" s="151"/>
      <c r="L18" s="125"/>
      <c r="M18" s="106"/>
      <c r="N18" s="126"/>
      <c r="O18" s="151"/>
      <c r="P18" s="125"/>
      <c r="Q18" s="106"/>
      <c r="R18" s="126"/>
      <c r="S18" s="151"/>
      <c r="T18" s="125"/>
      <c r="U18" s="106"/>
    </row>
    <row r="19" spans="1:21" ht="21.75" customHeight="1">
      <c r="A19" s="113" t="s">
        <v>28</v>
      </c>
      <c r="B19" s="126"/>
      <c r="C19" s="151"/>
      <c r="D19" s="125"/>
      <c r="E19" s="106"/>
      <c r="F19" s="126"/>
      <c r="G19" s="151"/>
      <c r="H19" s="125"/>
      <c r="I19" s="106"/>
      <c r="J19" s="126"/>
      <c r="K19" s="151"/>
      <c r="L19" s="125"/>
      <c r="M19" s="106"/>
      <c r="N19" s="126"/>
      <c r="O19" s="151"/>
      <c r="P19" s="125"/>
      <c r="Q19" s="106"/>
      <c r="R19" s="126"/>
      <c r="S19" s="151"/>
      <c r="T19" s="125"/>
      <c r="U19" s="106"/>
    </row>
    <row r="20" spans="1:21" ht="21.75" customHeight="1">
      <c r="A20" s="113" t="s">
        <v>28</v>
      </c>
      <c r="B20" s="126"/>
      <c r="C20" s="151"/>
      <c r="D20" s="125"/>
      <c r="E20" s="106"/>
      <c r="F20" s="126"/>
      <c r="G20" s="151"/>
      <c r="H20" s="125"/>
      <c r="I20" s="106"/>
      <c r="J20" s="126"/>
      <c r="K20" s="151"/>
      <c r="L20" s="125"/>
      <c r="M20" s="106"/>
      <c r="N20" s="126"/>
      <c r="O20" s="151"/>
      <c r="P20" s="125"/>
      <c r="Q20" s="106"/>
      <c r="R20" s="126"/>
      <c r="S20" s="151"/>
      <c r="T20" s="125"/>
      <c r="U20" s="106"/>
    </row>
    <row r="21" spans="1:21" ht="21.75" customHeight="1">
      <c r="A21" s="113" t="s">
        <v>28</v>
      </c>
      <c r="B21" s="126"/>
      <c r="C21" s="151"/>
      <c r="D21" s="125"/>
      <c r="E21" s="106"/>
      <c r="F21" s="126"/>
      <c r="G21" s="151"/>
      <c r="H21" s="125"/>
      <c r="I21" s="106"/>
      <c r="J21" s="126"/>
      <c r="K21" s="151"/>
      <c r="L21" s="125"/>
      <c r="M21" s="106"/>
      <c r="N21" s="126"/>
      <c r="O21" s="151"/>
      <c r="P21" s="125"/>
      <c r="Q21" s="106"/>
      <c r="R21" s="126"/>
      <c r="S21" s="151"/>
      <c r="T21" s="125"/>
      <c r="U21" s="106"/>
    </row>
    <row r="22" spans="1:21" ht="21.75" customHeight="1">
      <c r="A22" s="107" t="s">
        <v>77</v>
      </c>
      <c r="B22" s="233"/>
      <c r="C22" s="109">
        <f>800*(COUNTA(C17:C21))</f>
        <v>800</v>
      </c>
      <c r="D22" s="234">
        <f>COUNTA(D17:D21)</f>
        <v>1</v>
      </c>
      <c r="E22" s="106">
        <f>SUM(E17:E21)</f>
        <v>10</v>
      </c>
      <c r="F22" s="233"/>
      <c r="G22" s="109"/>
      <c r="H22" s="234"/>
      <c r="I22" s="106">
        <f>SUM(I17:I21)</f>
        <v>10</v>
      </c>
      <c r="J22" s="233"/>
      <c r="K22" s="109"/>
      <c r="L22" s="234"/>
      <c r="M22" s="237"/>
      <c r="N22" s="233"/>
      <c r="O22" s="109"/>
      <c r="P22" s="234"/>
      <c r="Q22" s="237"/>
      <c r="R22" s="233"/>
      <c r="S22" s="109"/>
      <c r="T22" s="234">
        <f>COUNTA(T17:T21)</f>
        <v>0</v>
      </c>
      <c r="U22" s="237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130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6.3</v>
      </c>
      <c r="S26" s="124"/>
      <c r="T26" s="123" t="s">
        <v>4</v>
      </c>
    </row>
    <row r="27" spans="1:21" ht="21.75" customHeight="1">
      <c r="A27" s="103" t="s">
        <v>32</v>
      </c>
      <c r="B27" s="126" t="s">
        <v>363</v>
      </c>
      <c r="C27" s="151">
        <v>285559</v>
      </c>
      <c r="D27" s="125" t="s">
        <v>163</v>
      </c>
      <c r="E27" s="106">
        <v>40</v>
      </c>
      <c r="F27" s="126"/>
      <c r="G27" s="151"/>
      <c r="H27" s="263"/>
      <c r="I27" s="106"/>
      <c r="J27" s="126"/>
      <c r="K27" s="151"/>
      <c r="L27" s="126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26"/>
      <c r="C28" s="129"/>
      <c r="D28" s="125"/>
      <c r="E28" s="106"/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16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126"/>
      <c r="C31" s="109">
        <f>SUM(C30+C29+C28+(IF(COUNTBLANK(C27),0,1500)))</f>
        <v>1500</v>
      </c>
      <c r="D31" s="234">
        <f>COUNTA(D27:D30)</f>
        <v>1</v>
      </c>
      <c r="E31" s="238">
        <f>SUM(E27:E30)</f>
        <v>40</v>
      </c>
      <c r="F31" s="106"/>
      <c r="G31" s="109">
        <f>SUM(G30+G29+G28+(IF(COUNTBLANK(G27),0,1500)))</f>
        <v>0</v>
      </c>
      <c r="H31" s="234">
        <f>COUNTA(H27:H30)</f>
        <v>0</v>
      </c>
      <c r="I31" s="238">
        <f>SUM(I27:I30)</f>
        <v>0</v>
      </c>
      <c r="J31" s="125"/>
      <c r="K31" s="109">
        <f>SUM(K30+K29+K28+(IF(COUNTBLANK(K27),0,1500)))</f>
        <v>0</v>
      </c>
      <c r="L31" s="234">
        <f>COUNTA(L27:L30)</f>
        <v>0</v>
      </c>
      <c r="M31" s="238">
        <f>SUM(M27:M30)</f>
        <v>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2"/>
  <sheetViews>
    <sheetView showZeros="0" workbookViewId="0">
      <selection activeCell="F4" sqref="F4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187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3.1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126" t="s">
        <v>184</v>
      </c>
      <c r="C10" s="151">
        <v>104832</v>
      </c>
      <c r="D10" s="125" t="s">
        <v>163</v>
      </c>
      <c r="E10" s="106">
        <v>2</v>
      </c>
      <c r="F10" s="126" t="s">
        <v>195</v>
      </c>
      <c r="G10" s="151">
        <v>134309</v>
      </c>
      <c r="H10" s="125" t="s">
        <v>163</v>
      </c>
      <c r="I10" s="106">
        <v>2</v>
      </c>
      <c r="J10" s="126" t="s">
        <v>195</v>
      </c>
      <c r="K10" s="151">
        <v>141687</v>
      </c>
      <c r="L10" s="125" t="s">
        <v>163</v>
      </c>
      <c r="M10" s="106">
        <v>2</v>
      </c>
      <c r="N10" s="126"/>
      <c r="O10" s="151"/>
      <c r="P10" s="125"/>
      <c r="Q10" s="106"/>
      <c r="R10" s="126" t="s">
        <v>250</v>
      </c>
      <c r="S10" s="151">
        <v>132109</v>
      </c>
      <c r="T10" s="125" t="s">
        <v>163</v>
      </c>
      <c r="U10" s="106">
        <v>2</v>
      </c>
    </row>
    <row r="11" spans="1:21" ht="21.75" customHeight="1">
      <c r="A11" s="103" t="s">
        <v>27</v>
      </c>
      <c r="B11" s="126" t="s">
        <v>222</v>
      </c>
      <c r="C11" s="151">
        <v>102445</v>
      </c>
      <c r="D11" s="125" t="s">
        <v>163</v>
      </c>
      <c r="E11" s="106">
        <v>2</v>
      </c>
      <c r="F11" s="126" t="s">
        <v>248</v>
      </c>
      <c r="G11" s="151">
        <v>115394</v>
      </c>
      <c r="H11" s="125" t="s">
        <v>163</v>
      </c>
      <c r="I11" s="106">
        <v>3</v>
      </c>
      <c r="J11" s="126" t="s">
        <v>222</v>
      </c>
      <c r="K11" s="151">
        <v>134891</v>
      </c>
      <c r="L11" s="125" t="s">
        <v>163</v>
      </c>
      <c r="M11" s="106">
        <v>2</v>
      </c>
      <c r="N11" s="126"/>
      <c r="O11" s="151"/>
      <c r="P11" s="125"/>
      <c r="Q11" s="106"/>
      <c r="R11" s="126" t="s">
        <v>283</v>
      </c>
      <c r="S11" s="151" t="s">
        <v>285</v>
      </c>
      <c r="T11" s="125" t="s">
        <v>163</v>
      </c>
      <c r="U11" s="106">
        <v>2</v>
      </c>
    </row>
    <row r="12" spans="1:21" ht="21.75" customHeight="1">
      <c r="A12" s="103" t="s">
        <v>27</v>
      </c>
      <c r="B12" s="126" t="s">
        <v>248</v>
      </c>
      <c r="C12" s="151">
        <v>94791</v>
      </c>
      <c r="D12" s="125" t="s">
        <v>163</v>
      </c>
      <c r="E12" s="106">
        <v>3</v>
      </c>
      <c r="F12" s="126" t="s">
        <v>269</v>
      </c>
      <c r="G12" s="151">
        <v>125506</v>
      </c>
      <c r="H12" s="125" t="s">
        <v>163</v>
      </c>
      <c r="I12" s="106">
        <v>2</v>
      </c>
      <c r="J12" s="126" t="s">
        <v>253</v>
      </c>
      <c r="K12" s="151">
        <v>135866</v>
      </c>
      <c r="L12" s="125" t="s">
        <v>163</v>
      </c>
      <c r="M12" s="106">
        <v>2</v>
      </c>
      <c r="N12" s="126"/>
      <c r="O12" s="151"/>
      <c r="P12" s="125"/>
      <c r="Q12" s="106"/>
      <c r="R12" s="126" t="s">
        <v>302</v>
      </c>
      <c r="S12" s="151">
        <v>125875</v>
      </c>
      <c r="T12" s="125" t="s">
        <v>163</v>
      </c>
      <c r="U12" s="106">
        <v>2</v>
      </c>
    </row>
    <row r="13" spans="1:21" ht="21.75" customHeight="1">
      <c r="A13" s="103" t="s">
        <v>27</v>
      </c>
      <c r="B13" s="126" t="s">
        <v>283</v>
      </c>
      <c r="C13" s="151" t="s">
        <v>284</v>
      </c>
      <c r="D13" s="125" t="s">
        <v>163</v>
      </c>
      <c r="E13" s="106">
        <v>2</v>
      </c>
      <c r="F13" s="126" t="s">
        <v>288</v>
      </c>
      <c r="G13" s="151">
        <v>113437</v>
      </c>
      <c r="H13" s="125" t="s">
        <v>163</v>
      </c>
      <c r="I13" s="106">
        <v>3</v>
      </c>
      <c r="J13" s="126" t="s">
        <v>269</v>
      </c>
      <c r="K13" s="151">
        <v>142644</v>
      </c>
      <c r="L13" s="125" t="s">
        <v>163</v>
      </c>
      <c r="M13" s="106">
        <v>2</v>
      </c>
      <c r="N13" s="126"/>
      <c r="O13" s="151"/>
      <c r="P13" s="125"/>
      <c r="Q13" s="106"/>
      <c r="R13" s="126"/>
      <c r="S13" s="151"/>
      <c r="T13" s="125"/>
      <c r="U13" s="106"/>
    </row>
    <row r="14" spans="1:21" ht="21.75" customHeight="1">
      <c r="A14" s="103" t="s">
        <v>27</v>
      </c>
      <c r="B14" s="126" t="s">
        <v>302</v>
      </c>
      <c r="C14" s="151">
        <v>95687</v>
      </c>
      <c r="D14" s="125" t="s">
        <v>163</v>
      </c>
      <c r="E14" s="106">
        <v>3</v>
      </c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26"/>
      <c r="S14" s="151"/>
      <c r="T14" s="125"/>
      <c r="U14" s="106"/>
    </row>
    <row r="15" spans="1:21" ht="21.75" customHeight="1">
      <c r="A15" s="107" t="s">
        <v>77</v>
      </c>
      <c r="B15" s="230"/>
      <c r="C15" s="109">
        <f>400*(COUNTA(C10:C14))</f>
        <v>2000</v>
      </c>
      <c r="D15" s="232">
        <f>COUNTA(D10:D14)</f>
        <v>5</v>
      </c>
      <c r="E15" s="106">
        <f>SUM(E10:E14)</f>
        <v>12</v>
      </c>
      <c r="F15" s="231"/>
      <c r="G15" s="109">
        <f>400*(COUNTA(G10:G14))</f>
        <v>1600</v>
      </c>
      <c r="H15" s="232">
        <f>COUNTA(H10:H14)</f>
        <v>4</v>
      </c>
      <c r="I15" s="106">
        <f>SUM(I10:I14)</f>
        <v>10</v>
      </c>
      <c r="J15" s="231"/>
      <c r="K15" s="109">
        <f>400*(COUNTA(K10:K14))</f>
        <v>1600</v>
      </c>
      <c r="L15" s="232">
        <f>COUNTA(L10:L14)</f>
        <v>4</v>
      </c>
      <c r="M15" s="106">
        <f>SUM(M10:M14)</f>
        <v>8</v>
      </c>
      <c r="N15" s="231"/>
      <c r="O15" s="109">
        <f>400*(COUNTA(O10:O14))</f>
        <v>0</v>
      </c>
      <c r="P15" s="232">
        <f>COUNTA(P10:P14)</f>
        <v>0</v>
      </c>
      <c r="Q15" s="236">
        <f>SUM(Q10:Q14)</f>
        <v>0</v>
      </c>
      <c r="R15" s="231"/>
      <c r="S15" s="109">
        <f>400*(COUNTA(S10:S14))</f>
        <v>1200</v>
      </c>
      <c r="T15" s="232">
        <f>COUNTA(T10:T14)</f>
        <v>3</v>
      </c>
      <c r="U15" s="106">
        <f>SUM(U10:U14)</f>
        <v>6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126" t="s">
        <v>368</v>
      </c>
      <c r="C17" s="151">
        <v>224050</v>
      </c>
      <c r="D17" s="125" t="s">
        <v>178</v>
      </c>
      <c r="E17" s="106">
        <v>4</v>
      </c>
      <c r="F17" s="126" t="s">
        <v>253</v>
      </c>
      <c r="G17" s="151">
        <v>240294</v>
      </c>
      <c r="H17" s="125" t="s">
        <v>163</v>
      </c>
      <c r="I17" s="106">
        <v>6</v>
      </c>
      <c r="J17" s="126" t="s">
        <v>260</v>
      </c>
      <c r="K17" s="151">
        <v>282333</v>
      </c>
      <c r="L17" s="125" t="s">
        <v>163</v>
      </c>
      <c r="M17" s="106">
        <v>6</v>
      </c>
      <c r="N17" s="126"/>
      <c r="O17" s="151"/>
      <c r="P17" s="226"/>
      <c r="Q17" s="106"/>
      <c r="R17" s="126"/>
      <c r="S17" s="151"/>
      <c r="T17" s="226"/>
      <c r="U17" s="106"/>
    </row>
    <row r="18" spans="1:21" ht="21.75" customHeight="1">
      <c r="A18" s="113" t="s">
        <v>28</v>
      </c>
      <c r="B18" s="126" t="s">
        <v>230</v>
      </c>
      <c r="C18" s="151">
        <v>214119</v>
      </c>
      <c r="D18" s="125" t="s">
        <v>163</v>
      </c>
      <c r="E18" s="106">
        <v>6</v>
      </c>
      <c r="F18" s="126" t="s">
        <v>289</v>
      </c>
      <c r="G18" s="151">
        <v>270878</v>
      </c>
      <c r="H18" s="125" t="s">
        <v>163</v>
      </c>
      <c r="I18" s="106">
        <v>4</v>
      </c>
      <c r="J18" s="126"/>
      <c r="K18" s="151"/>
      <c r="L18" s="125"/>
      <c r="M18" s="106"/>
      <c r="N18" s="126"/>
      <c r="O18" s="151"/>
      <c r="P18" s="125"/>
      <c r="Q18" s="106"/>
      <c r="R18" s="126"/>
      <c r="S18" s="151"/>
      <c r="T18" s="125"/>
      <c r="U18" s="106"/>
    </row>
    <row r="19" spans="1:21" ht="21.75" customHeight="1">
      <c r="A19" s="113" t="s">
        <v>28</v>
      </c>
      <c r="B19" s="126" t="s">
        <v>250</v>
      </c>
      <c r="C19" s="151">
        <v>210176</v>
      </c>
      <c r="D19" s="125" t="s">
        <v>251</v>
      </c>
      <c r="E19" s="106">
        <v>6</v>
      </c>
      <c r="F19" s="126"/>
      <c r="G19" s="151"/>
      <c r="H19" s="125"/>
      <c r="I19" s="106"/>
      <c r="J19" s="126"/>
      <c r="K19" s="151"/>
      <c r="L19" s="125"/>
      <c r="M19" s="106"/>
      <c r="N19" s="126"/>
      <c r="O19" s="151"/>
      <c r="P19" s="125"/>
      <c r="Q19" s="106"/>
      <c r="R19" s="126"/>
      <c r="S19" s="151"/>
      <c r="T19" s="125"/>
      <c r="U19" s="106"/>
    </row>
    <row r="20" spans="1:21" ht="21.75" customHeight="1">
      <c r="A20" s="113" t="s">
        <v>28</v>
      </c>
      <c r="B20" s="126" t="s">
        <v>288</v>
      </c>
      <c r="C20" s="151">
        <v>210031</v>
      </c>
      <c r="D20" s="125" t="s">
        <v>163</v>
      </c>
      <c r="E20" s="106">
        <v>6</v>
      </c>
      <c r="F20" s="126"/>
      <c r="G20" s="151"/>
      <c r="H20" s="125"/>
      <c r="I20" s="106"/>
      <c r="J20" s="126"/>
      <c r="K20" s="151"/>
      <c r="L20" s="125"/>
      <c r="M20" s="106"/>
      <c r="N20" s="126"/>
      <c r="O20" s="151"/>
      <c r="P20" s="125"/>
      <c r="Q20" s="106"/>
      <c r="R20" s="126"/>
      <c r="S20" s="151"/>
      <c r="T20" s="125"/>
      <c r="U20" s="106"/>
    </row>
    <row r="21" spans="1:21" ht="21.75" customHeight="1">
      <c r="A21" s="113" t="s">
        <v>28</v>
      </c>
      <c r="B21" s="126"/>
      <c r="C21" s="151"/>
      <c r="D21" s="125"/>
      <c r="E21" s="106"/>
      <c r="F21" s="126"/>
      <c r="G21" s="151"/>
      <c r="H21" s="125"/>
      <c r="I21" s="106"/>
      <c r="J21" s="126"/>
      <c r="K21" s="151"/>
      <c r="L21" s="125"/>
      <c r="M21" s="106"/>
      <c r="N21" s="126"/>
      <c r="O21" s="151"/>
      <c r="P21" s="125"/>
      <c r="Q21" s="106"/>
      <c r="R21" s="126"/>
      <c r="S21" s="151"/>
      <c r="T21" s="125"/>
      <c r="U21" s="106"/>
    </row>
    <row r="22" spans="1:21" ht="21.75" customHeight="1">
      <c r="A22" s="107" t="s">
        <v>77</v>
      </c>
      <c r="B22" s="233"/>
      <c r="C22" s="109">
        <f>800*(COUNTA(C17:C21))</f>
        <v>3200</v>
      </c>
      <c r="D22" s="234">
        <f>COUNTA(D17:D21)</f>
        <v>4</v>
      </c>
      <c r="E22" s="106">
        <f>SUM(E17:E21)</f>
        <v>22</v>
      </c>
      <c r="F22" s="233"/>
      <c r="G22" s="109">
        <f>800*(COUNTA(G17:G21))</f>
        <v>1600</v>
      </c>
      <c r="H22" s="234">
        <f>COUNTA(H17:H21)</f>
        <v>2</v>
      </c>
      <c r="I22" s="106">
        <f>SUM(I17:I21)</f>
        <v>10</v>
      </c>
      <c r="J22" s="233"/>
      <c r="K22" s="109">
        <f>800*(COUNTA(K17:K21))</f>
        <v>800</v>
      </c>
      <c r="L22" s="234">
        <f>COUNTA(L17:L21)</f>
        <v>1</v>
      </c>
      <c r="M22" s="106">
        <f>SUM(M17:M21)</f>
        <v>6</v>
      </c>
      <c r="N22" s="233"/>
      <c r="O22" s="109">
        <f>800*(COUNTA(O17:O21))</f>
        <v>0</v>
      </c>
      <c r="P22" s="234">
        <f>COUNTA(P17:P21)</f>
        <v>0</v>
      </c>
      <c r="Q22" s="237">
        <f>SUM(Q17:Q21)</f>
        <v>0</v>
      </c>
      <c r="R22" s="233"/>
      <c r="S22" s="109">
        <f>800*(COUNTA(S17:S21))</f>
        <v>0</v>
      </c>
      <c r="T22" s="234">
        <f>COUNTA(T17:T21)</f>
        <v>0</v>
      </c>
      <c r="U22" s="237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114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14.525</v>
      </c>
      <c r="S26" s="124"/>
      <c r="T26" s="123" t="s">
        <v>4</v>
      </c>
    </row>
    <row r="27" spans="1:21" ht="21.75" customHeight="1">
      <c r="A27" s="103" t="s">
        <v>32</v>
      </c>
      <c r="B27" s="126" t="s">
        <v>301</v>
      </c>
      <c r="C27" s="151">
        <v>430519</v>
      </c>
      <c r="D27" s="125" t="s">
        <v>163</v>
      </c>
      <c r="E27" s="106">
        <v>20</v>
      </c>
      <c r="F27" s="126"/>
      <c r="G27" s="151"/>
      <c r="H27" s="263"/>
      <c r="I27" s="106"/>
      <c r="J27" s="126"/>
      <c r="K27" s="151"/>
      <c r="L27" s="126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26" t="s">
        <v>303</v>
      </c>
      <c r="C28" s="129">
        <v>1025</v>
      </c>
      <c r="D28" s="125" t="s">
        <v>163</v>
      </c>
      <c r="E28" s="106">
        <v>20</v>
      </c>
      <c r="F28" s="126"/>
      <c r="G28" s="129"/>
      <c r="H28" s="129"/>
      <c r="I28" s="106"/>
      <c r="J28" s="126"/>
      <c r="K28" s="129"/>
      <c r="L28" s="126"/>
      <c r="M28" s="106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26"/>
      <c r="C29" s="129"/>
      <c r="D29" s="126"/>
      <c r="E29" s="106"/>
      <c r="F29" s="126"/>
      <c r="G29" s="129"/>
      <c r="H29" s="129"/>
      <c r="I29" s="106"/>
      <c r="J29" s="126"/>
      <c r="K29" s="129"/>
      <c r="L29" s="126"/>
      <c r="M29" s="106"/>
      <c r="N29" s="130"/>
      <c r="P29" s="198">
        <f>SUM(D15+H15+L15+P15+T15+D22+H22+L22+P22+T22+D31+H31+L31)</f>
        <v>25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26"/>
      <c r="C30" s="129"/>
      <c r="D30" s="126"/>
      <c r="E30" s="106"/>
      <c r="F30" s="126"/>
      <c r="G30" s="129"/>
      <c r="H30" s="129"/>
      <c r="I30" s="106"/>
      <c r="J30" s="126"/>
      <c r="K30" s="129"/>
      <c r="L30" s="126"/>
      <c r="M30" s="106"/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126"/>
      <c r="C31" s="109">
        <f>SUM(C30+C29+C28+(IF(COUNTBLANK(C27),0,1500)))</f>
        <v>2525</v>
      </c>
      <c r="D31" s="234">
        <f>COUNTA(D27:D30)</f>
        <v>2</v>
      </c>
      <c r="E31" s="106">
        <f>SUM(E27:E30)</f>
        <v>40</v>
      </c>
      <c r="F31" s="106"/>
      <c r="G31" s="109">
        <f>SUM(G30+G29+G28+(IF(COUNTBLANK(G27),0,1500)))</f>
        <v>0</v>
      </c>
      <c r="H31" s="234">
        <f>COUNTA(H27:H30)</f>
        <v>0</v>
      </c>
      <c r="I31" s="238">
        <f>SUM(I27:I30)</f>
        <v>0</v>
      </c>
      <c r="J31" s="125"/>
      <c r="K31" s="109">
        <f>SUM(K30+K29+K28+(IF(COUNTBLANK(K27),0,1500)))</f>
        <v>0</v>
      </c>
      <c r="L31" s="234">
        <f>COUNTA(L27:L30)</f>
        <v>0</v>
      </c>
      <c r="M31" s="106">
        <f>SUM(M27:M30)</f>
        <v>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32"/>
  <sheetViews>
    <sheetView showZeros="0" topLeftCell="A4" workbookViewId="0">
      <selection activeCell="AC23" sqref="AC23"/>
    </sheetView>
  </sheetViews>
  <sheetFormatPr defaultColWidth="8.85546875" defaultRowHeight="12.75"/>
  <cols>
    <col min="1" max="2" width="8.85546875" style="99"/>
    <col min="3" max="3" width="9.42578125" style="99" customWidth="1"/>
    <col min="4" max="4" width="4.7109375" style="99" customWidth="1"/>
    <col min="5" max="5" width="9.140625" style="99" customWidth="1"/>
    <col min="6" max="6" width="8.85546875" style="99"/>
    <col min="7" max="7" width="9.42578125" style="99" customWidth="1"/>
    <col min="8" max="8" width="4.7109375" style="99" customWidth="1"/>
    <col min="9" max="10" width="8.85546875" style="99"/>
    <col min="11" max="11" width="9.42578125" style="99" customWidth="1"/>
    <col min="12" max="12" width="4.7109375" style="99" customWidth="1"/>
    <col min="13" max="14" width="8.85546875" style="99"/>
    <col min="15" max="15" width="9.42578125" style="99" customWidth="1"/>
    <col min="16" max="16" width="4.7109375" style="99" customWidth="1"/>
    <col min="17" max="17" width="8.85546875" style="99"/>
    <col min="18" max="18" width="10.140625" style="99" bestFit="1" customWidth="1"/>
    <col min="19" max="19" width="9.42578125" style="99" customWidth="1"/>
    <col min="20" max="20" width="4.42578125" style="99" customWidth="1"/>
    <col min="21" max="21" width="9.140625" style="99" customWidth="1"/>
    <col min="22" max="22" width="3.7109375" style="99" customWidth="1"/>
    <col min="23" max="23" width="3.28515625" style="99" customWidth="1"/>
    <col min="24" max="24" width="2.85546875" style="99" customWidth="1"/>
    <col min="25" max="25" width="3.42578125" style="99" customWidth="1"/>
    <col min="26" max="26" width="3" style="99" customWidth="1"/>
    <col min="27" max="16384" width="8.85546875" style="99"/>
  </cols>
  <sheetData>
    <row r="1" spans="1:21" ht="30.75" customHeight="1">
      <c r="A1" s="378"/>
      <c r="B1" s="378"/>
      <c r="C1" s="378"/>
      <c r="D1" s="378"/>
      <c r="E1" s="379"/>
      <c r="F1" s="98"/>
      <c r="G1" s="378" t="s">
        <v>60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98"/>
      <c r="S1" s="98"/>
      <c r="T1" s="98"/>
    </row>
    <row r="2" spans="1:21" ht="24.75" customHeight="1">
      <c r="A2" s="378"/>
      <c r="B2" s="378"/>
      <c r="C2" s="378"/>
      <c r="D2" s="378"/>
      <c r="E2" s="379"/>
      <c r="G2" s="100"/>
      <c r="H2" s="383" t="s">
        <v>149</v>
      </c>
      <c r="I2" s="384"/>
      <c r="J2" s="384"/>
      <c r="K2" s="384"/>
      <c r="L2" s="384"/>
      <c r="M2" s="384"/>
      <c r="N2" s="384"/>
      <c r="O2" s="384"/>
      <c r="P2" s="384"/>
      <c r="R2" s="385" t="s">
        <v>22</v>
      </c>
      <c r="S2" s="385"/>
      <c r="T2" s="385"/>
      <c r="U2" s="385"/>
    </row>
    <row r="3" spans="1:21" ht="24.75" customHeight="1">
      <c r="A3" s="378"/>
      <c r="B3" s="378"/>
      <c r="C3" s="378"/>
      <c r="D3" s="378"/>
      <c r="E3" s="379"/>
      <c r="G3" s="100"/>
      <c r="H3" s="384"/>
      <c r="I3" s="384"/>
      <c r="J3" s="384"/>
      <c r="K3" s="384"/>
      <c r="L3" s="384"/>
      <c r="M3" s="384"/>
      <c r="N3" s="384"/>
      <c r="O3" s="384"/>
      <c r="P3" s="384"/>
      <c r="Q3" s="101"/>
      <c r="R3" s="385"/>
      <c r="S3" s="385"/>
      <c r="T3" s="385"/>
      <c r="U3" s="385"/>
    </row>
    <row r="4" spans="1:21" ht="24.75" customHeight="1">
      <c r="A4" s="378"/>
      <c r="B4" s="378"/>
      <c r="C4" s="378"/>
      <c r="D4" s="378"/>
      <c r="E4" s="379"/>
      <c r="G4" s="102"/>
      <c r="H4" s="385" t="s">
        <v>57</v>
      </c>
      <c r="I4" s="386"/>
      <c r="J4" s="386"/>
      <c r="K4" s="386"/>
      <c r="L4" s="386"/>
      <c r="M4" s="386"/>
      <c r="N4" s="386"/>
      <c r="O4" s="386"/>
      <c r="P4" s="386"/>
      <c r="S4" s="387">
        <v>2022</v>
      </c>
      <c r="T4" s="387"/>
    </row>
    <row r="5" spans="1:21" ht="24.75" customHeight="1">
      <c r="A5" s="380"/>
      <c r="B5" s="380"/>
      <c r="C5" s="380"/>
      <c r="D5" s="380"/>
      <c r="E5" s="381"/>
    </row>
    <row r="6" spans="1:21" ht="12" customHeight="1">
      <c r="A6" s="388" t="s">
        <v>4</v>
      </c>
      <c r="B6" s="372" t="s">
        <v>14</v>
      </c>
      <c r="C6" s="373"/>
      <c r="D6" s="373"/>
      <c r="E6" s="390"/>
      <c r="F6" s="372" t="s">
        <v>15</v>
      </c>
      <c r="G6" s="373"/>
      <c r="H6" s="373"/>
      <c r="I6" s="390"/>
      <c r="J6" s="372" t="s">
        <v>23</v>
      </c>
      <c r="K6" s="373"/>
      <c r="L6" s="373"/>
      <c r="M6" s="390"/>
      <c r="N6" s="372" t="s">
        <v>24</v>
      </c>
      <c r="O6" s="373"/>
      <c r="P6" s="373"/>
      <c r="Q6" s="390"/>
      <c r="R6" s="372" t="s">
        <v>25</v>
      </c>
      <c r="S6" s="373"/>
      <c r="T6" s="373"/>
      <c r="U6" s="374"/>
    </row>
    <row r="7" spans="1:21" ht="12" customHeight="1">
      <c r="A7" s="389"/>
      <c r="B7" s="375"/>
      <c r="C7" s="376"/>
      <c r="D7" s="376"/>
      <c r="E7" s="391"/>
      <c r="F7" s="375"/>
      <c r="G7" s="376"/>
      <c r="H7" s="376"/>
      <c r="I7" s="391"/>
      <c r="J7" s="375"/>
      <c r="K7" s="376"/>
      <c r="L7" s="376"/>
      <c r="M7" s="391"/>
      <c r="N7" s="375"/>
      <c r="O7" s="376"/>
      <c r="P7" s="376"/>
      <c r="Q7" s="391"/>
      <c r="R7" s="375"/>
      <c r="S7" s="376"/>
      <c r="T7" s="376"/>
      <c r="U7" s="377"/>
    </row>
    <row r="8" spans="1:21">
      <c r="A8" s="363" t="s">
        <v>26</v>
      </c>
      <c r="B8" s="362" t="s">
        <v>7</v>
      </c>
      <c r="C8" s="362" t="s">
        <v>8</v>
      </c>
      <c r="D8" s="362" t="s">
        <v>18</v>
      </c>
      <c r="E8" s="363" t="s">
        <v>2</v>
      </c>
      <c r="F8" s="362" t="s">
        <v>7</v>
      </c>
      <c r="G8" s="362" t="s">
        <v>8</v>
      </c>
      <c r="H8" s="362" t="s">
        <v>18</v>
      </c>
      <c r="I8" s="363" t="s">
        <v>2</v>
      </c>
      <c r="J8" s="362" t="s">
        <v>7</v>
      </c>
      <c r="K8" s="362" t="s">
        <v>8</v>
      </c>
      <c r="L8" s="362" t="s">
        <v>18</v>
      </c>
      <c r="M8" s="363" t="s">
        <v>2</v>
      </c>
      <c r="N8" s="362" t="s">
        <v>7</v>
      </c>
      <c r="O8" s="362" t="s">
        <v>8</v>
      </c>
      <c r="P8" s="362" t="s">
        <v>18</v>
      </c>
      <c r="Q8" s="363" t="s">
        <v>2</v>
      </c>
      <c r="R8" s="362" t="s">
        <v>7</v>
      </c>
      <c r="S8" s="362" t="s">
        <v>8</v>
      </c>
      <c r="T8" s="362" t="s">
        <v>18</v>
      </c>
      <c r="U8" s="363" t="s">
        <v>2</v>
      </c>
    </row>
    <row r="9" spans="1:21">
      <c r="A9" s="364"/>
      <c r="B9" s="362"/>
      <c r="C9" s="362"/>
      <c r="D9" s="362"/>
      <c r="E9" s="364"/>
      <c r="F9" s="362"/>
      <c r="G9" s="362"/>
      <c r="H9" s="362"/>
      <c r="I9" s="364"/>
      <c r="J9" s="362"/>
      <c r="K9" s="362"/>
      <c r="L9" s="362"/>
      <c r="M9" s="364"/>
      <c r="N9" s="362"/>
      <c r="O9" s="362"/>
      <c r="P9" s="362"/>
      <c r="Q9" s="364"/>
      <c r="R9" s="362"/>
      <c r="S9" s="362"/>
      <c r="T9" s="362"/>
      <c r="U9" s="364"/>
    </row>
    <row r="10" spans="1:21" ht="21.75" customHeight="1">
      <c r="A10" s="103" t="s">
        <v>27</v>
      </c>
      <c r="B10" s="255" t="s">
        <v>207</v>
      </c>
      <c r="C10" s="256">
        <v>82132</v>
      </c>
      <c r="D10" s="257" t="s">
        <v>163</v>
      </c>
      <c r="E10" s="258">
        <v>5</v>
      </c>
      <c r="F10" s="126"/>
      <c r="G10" s="151"/>
      <c r="H10" s="125"/>
      <c r="I10" s="106"/>
      <c r="J10" s="126"/>
      <c r="K10" s="151"/>
      <c r="L10" s="125"/>
      <c r="M10" s="106"/>
      <c r="N10" s="126"/>
      <c r="O10" s="151"/>
      <c r="P10" s="125"/>
      <c r="Q10" s="106"/>
      <c r="R10" s="126"/>
      <c r="S10" s="151"/>
      <c r="T10" s="125"/>
      <c r="U10" s="106"/>
    </row>
    <row r="11" spans="1:21" ht="21.75" customHeight="1">
      <c r="A11" s="103" t="s">
        <v>27</v>
      </c>
      <c r="B11" s="255" t="s">
        <v>234</v>
      </c>
      <c r="C11" s="256">
        <v>80983</v>
      </c>
      <c r="D11" s="257" t="s">
        <v>163</v>
      </c>
      <c r="E11" s="258">
        <v>5</v>
      </c>
      <c r="F11" s="126"/>
      <c r="G11" s="151"/>
      <c r="H11" s="125"/>
      <c r="I11" s="106"/>
      <c r="J11" s="126"/>
      <c r="K11" s="151"/>
      <c r="L11" s="125"/>
      <c r="M11" s="106"/>
      <c r="N11" s="126"/>
      <c r="O11" s="151"/>
      <c r="P11" s="125"/>
      <c r="Q11" s="106"/>
      <c r="R11" s="126"/>
      <c r="S11" s="151"/>
      <c r="T11" s="125"/>
      <c r="U11" s="106"/>
    </row>
    <row r="12" spans="1:21" ht="21.75" customHeight="1">
      <c r="A12" s="103" t="s">
        <v>27</v>
      </c>
      <c r="B12" s="255" t="s">
        <v>319</v>
      </c>
      <c r="C12" s="256">
        <v>82071</v>
      </c>
      <c r="D12" s="257" t="s">
        <v>163</v>
      </c>
      <c r="E12" s="258">
        <v>5</v>
      </c>
      <c r="F12" s="126"/>
      <c r="G12" s="151"/>
      <c r="H12" s="125"/>
      <c r="I12" s="106"/>
      <c r="J12" s="126"/>
      <c r="K12" s="151"/>
      <c r="L12" s="125"/>
      <c r="M12" s="106"/>
      <c r="N12" s="126"/>
      <c r="O12" s="151"/>
      <c r="P12" s="125"/>
      <c r="Q12" s="106"/>
      <c r="R12" s="126"/>
      <c r="S12" s="151"/>
      <c r="T12" s="125"/>
      <c r="U12" s="106"/>
    </row>
    <row r="13" spans="1:21" ht="21.75" customHeight="1">
      <c r="A13" s="103" t="s">
        <v>27</v>
      </c>
      <c r="B13" s="255" t="s">
        <v>337</v>
      </c>
      <c r="C13" s="256">
        <v>83807</v>
      </c>
      <c r="D13" s="257" t="s">
        <v>178</v>
      </c>
      <c r="E13" s="258">
        <v>5</v>
      </c>
      <c r="F13" s="126"/>
      <c r="G13" s="151"/>
      <c r="H13" s="125"/>
      <c r="I13" s="106"/>
      <c r="J13" s="126"/>
      <c r="K13" s="151"/>
      <c r="L13" s="125"/>
      <c r="M13" s="106"/>
      <c r="N13" s="126"/>
      <c r="O13" s="151"/>
      <c r="P13" s="125"/>
      <c r="Q13" s="106"/>
      <c r="R13" s="126"/>
      <c r="S13" s="151"/>
      <c r="T13" s="125"/>
      <c r="U13" s="106"/>
    </row>
    <row r="14" spans="1:21" ht="21.75" customHeight="1">
      <c r="A14" s="103" t="s">
        <v>27</v>
      </c>
      <c r="B14" s="126"/>
      <c r="C14" s="151"/>
      <c r="D14" s="125"/>
      <c r="E14" s="106"/>
      <c r="F14" s="126"/>
      <c r="G14" s="151"/>
      <c r="H14" s="125"/>
      <c r="I14" s="106"/>
      <c r="J14" s="126"/>
      <c r="K14" s="151"/>
      <c r="L14" s="125"/>
      <c r="M14" s="106"/>
      <c r="N14" s="126"/>
      <c r="O14" s="151"/>
      <c r="P14" s="125"/>
      <c r="Q14" s="106"/>
      <c r="R14" s="126"/>
      <c r="S14" s="151"/>
      <c r="T14" s="125"/>
      <c r="U14" s="106"/>
    </row>
    <row r="15" spans="1:21" ht="21.75" customHeight="1">
      <c r="A15" s="107" t="s">
        <v>77</v>
      </c>
      <c r="B15" s="230"/>
      <c r="C15" s="109">
        <f>400*(COUNTA(C10:C14))</f>
        <v>1600</v>
      </c>
      <c r="D15" s="232">
        <f>COUNTA(D10:D14)</f>
        <v>4</v>
      </c>
      <c r="E15" s="106">
        <f>SUM(E10:E14)</f>
        <v>20</v>
      </c>
      <c r="F15" s="231"/>
      <c r="G15" s="109">
        <f>400*(COUNTA(G10:G14))</f>
        <v>0</v>
      </c>
      <c r="H15" s="232">
        <f>COUNTA(H10:H14)</f>
        <v>0</v>
      </c>
      <c r="I15" s="236">
        <f>SUM(I10:I14)</f>
        <v>0</v>
      </c>
      <c r="J15" s="231"/>
      <c r="K15" s="109">
        <f>400*(COUNTA(K10:K14))</f>
        <v>0</v>
      </c>
      <c r="L15" s="232">
        <f>COUNTA(L10:L14)</f>
        <v>0</v>
      </c>
      <c r="M15" s="236">
        <f>SUM(M10:M14)</f>
        <v>0</v>
      </c>
      <c r="N15" s="231"/>
      <c r="O15" s="109">
        <f>400*(COUNTA(O10:O14))</f>
        <v>0</v>
      </c>
      <c r="P15" s="232">
        <f>COUNTA(P10:P14)</f>
        <v>0</v>
      </c>
      <c r="Q15" s="236">
        <f>SUM(Q10:Q14)</f>
        <v>0</v>
      </c>
      <c r="R15" s="231"/>
      <c r="S15" s="109">
        <f>400*(COUNTA(S10:S14))</f>
        <v>0</v>
      </c>
      <c r="T15" s="232">
        <f>COUNTA(T10:T14)</f>
        <v>0</v>
      </c>
      <c r="U15" s="237">
        <f>SUM(U10:U14)</f>
        <v>0</v>
      </c>
    </row>
    <row r="16" spans="1:21" ht="21.75" customHeight="1">
      <c r="A16" s="392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</row>
    <row r="17" spans="1:21" ht="21.75" customHeight="1">
      <c r="A17" s="113" t="s">
        <v>28</v>
      </c>
      <c r="B17" s="255" t="s">
        <v>234</v>
      </c>
      <c r="C17" s="256">
        <v>163638</v>
      </c>
      <c r="D17" s="257" t="s">
        <v>163</v>
      </c>
      <c r="E17" s="258">
        <v>10</v>
      </c>
      <c r="F17" s="126"/>
      <c r="G17" s="151"/>
      <c r="H17" s="125"/>
      <c r="I17" s="106"/>
      <c r="J17" s="126"/>
      <c r="K17" s="151"/>
      <c r="L17" s="125"/>
      <c r="M17" s="106"/>
      <c r="N17" s="126"/>
      <c r="O17" s="151"/>
      <c r="P17" s="226"/>
      <c r="Q17" s="106"/>
      <c r="R17" s="126"/>
      <c r="S17" s="151"/>
      <c r="T17" s="226"/>
      <c r="U17" s="106"/>
    </row>
    <row r="18" spans="1:21" ht="21.75" customHeight="1">
      <c r="A18" s="113" t="s">
        <v>28</v>
      </c>
      <c r="B18" s="126" t="s">
        <v>336</v>
      </c>
      <c r="C18" s="151">
        <v>83807</v>
      </c>
      <c r="D18" s="125" t="s">
        <v>178</v>
      </c>
      <c r="E18" s="106">
        <v>10</v>
      </c>
      <c r="F18" s="126"/>
      <c r="G18" s="151"/>
      <c r="H18" s="125"/>
      <c r="I18" s="106"/>
      <c r="J18" s="126"/>
      <c r="K18" s="151"/>
      <c r="L18" s="125"/>
      <c r="M18" s="106"/>
      <c r="N18" s="126"/>
      <c r="O18" s="151"/>
      <c r="P18" s="125"/>
      <c r="Q18" s="106"/>
      <c r="R18" s="126"/>
      <c r="S18" s="151"/>
      <c r="T18" s="125"/>
      <c r="U18" s="106"/>
    </row>
    <row r="19" spans="1:21" ht="21.75" customHeight="1">
      <c r="A19" s="113" t="s">
        <v>28</v>
      </c>
      <c r="B19" s="126"/>
      <c r="C19" s="151"/>
      <c r="D19" s="125"/>
      <c r="E19" s="106"/>
      <c r="F19" s="126"/>
      <c r="G19" s="151"/>
      <c r="H19" s="125"/>
      <c r="I19" s="106"/>
      <c r="J19" s="126"/>
      <c r="K19" s="151"/>
      <c r="L19" s="125"/>
      <c r="M19" s="106"/>
      <c r="N19" s="126"/>
      <c r="O19" s="151"/>
      <c r="P19" s="125"/>
      <c r="Q19" s="106"/>
      <c r="R19" s="126"/>
      <c r="S19" s="151"/>
      <c r="T19" s="125"/>
      <c r="U19" s="106"/>
    </row>
    <row r="20" spans="1:21" ht="21.75" customHeight="1">
      <c r="A20" s="113" t="s">
        <v>28</v>
      </c>
      <c r="B20" s="126"/>
      <c r="C20" s="151"/>
      <c r="D20" s="125"/>
      <c r="E20" s="106"/>
      <c r="F20" s="126"/>
      <c r="G20" s="151"/>
      <c r="H20" s="125"/>
      <c r="I20" s="106"/>
      <c r="J20" s="126"/>
      <c r="K20" s="151"/>
      <c r="L20" s="125"/>
      <c r="M20" s="106"/>
      <c r="N20" s="126"/>
      <c r="O20" s="151"/>
      <c r="P20" s="125"/>
      <c r="Q20" s="106"/>
      <c r="R20" s="126"/>
      <c r="S20" s="151"/>
      <c r="T20" s="125"/>
      <c r="U20" s="106"/>
    </row>
    <row r="21" spans="1:21" ht="21.75" customHeight="1">
      <c r="A21" s="113" t="s">
        <v>28</v>
      </c>
      <c r="B21" s="126"/>
      <c r="C21" s="151"/>
      <c r="D21" s="125"/>
      <c r="E21" s="106"/>
      <c r="F21" s="126"/>
      <c r="G21" s="151"/>
      <c r="H21" s="125"/>
      <c r="I21" s="106"/>
      <c r="J21" s="126"/>
      <c r="K21" s="151"/>
      <c r="L21" s="125"/>
      <c r="M21" s="106"/>
      <c r="N21" s="126"/>
      <c r="O21" s="151"/>
      <c r="P21" s="125"/>
      <c r="Q21" s="106"/>
      <c r="R21" s="126"/>
      <c r="S21" s="151"/>
      <c r="T21" s="125"/>
      <c r="U21" s="106"/>
    </row>
    <row r="22" spans="1:21" ht="21.75" customHeight="1">
      <c r="A22" s="107" t="s">
        <v>77</v>
      </c>
      <c r="B22" s="233"/>
      <c r="C22" s="109">
        <f>800*(COUNTA(C17:C21))</f>
        <v>1600</v>
      </c>
      <c r="D22" s="234">
        <f>COUNTA(D17:D21)</f>
        <v>2</v>
      </c>
      <c r="E22" s="106">
        <f>SUM(E17:E21)</f>
        <v>20</v>
      </c>
      <c r="F22" s="233"/>
      <c r="G22" s="109">
        <f>800*(COUNTA(G17:G21))</f>
        <v>0</v>
      </c>
      <c r="H22" s="234">
        <f>COUNTA(H17:H21)</f>
        <v>0</v>
      </c>
      <c r="I22" s="237">
        <f>SUM(I17:I21)</f>
        <v>0</v>
      </c>
      <c r="J22" s="233"/>
      <c r="K22" s="109">
        <f>800*(COUNTA(K17:K21))</f>
        <v>0</v>
      </c>
      <c r="L22" s="234">
        <f>COUNTA(L17:L21)</f>
        <v>0</v>
      </c>
      <c r="M22" s="237">
        <f>SUM(M17:M21)</f>
        <v>0</v>
      </c>
      <c r="N22" s="233"/>
      <c r="O22" s="109">
        <f>800*(COUNTA(O17:O21))</f>
        <v>0</v>
      </c>
      <c r="P22" s="234">
        <f>COUNTA(P17:P21)</f>
        <v>0</v>
      </c>
      <c r="Q22" s="237">
        <f>SUM(Q17:Q21)</f>
        <v>0</v>
      </c>
      <c r="R22" s="233"/>
      <c r="S22" s="109">
        <f>800*(COUNTA(S17:S21))</f>
        <v>0</v>
      </c>
      <c r="T22" s="234">
        <f>COUNTA(T17:T21)</f>
        <v>0</v>
      </c>
      <c r="U22" s="237">
        <f>SUM(U17:U21)</f>
        <v>0</v>
      </c>
    </row>
    <row r="23" spans="1:21" ht="18.75" customHeight="1">
      <c r="A23" s="116"/>
    </row>
    <row r="24" spans="1:21" ht="18.75" customHeight="1">
      <c r="R24" s="367" t="s">
        <v>4</v>
      </c>
      <c r="S24" s="367"/>
      <c r="T24" s="358"/>
    </row>
    <row r="25" spans="1:21" ht="24" customHeight="1">
      <c r="A25" s="117" t="s">
        <v>4</v>
      </c>
      <c r="B25" s="368" t="s">
        <v>14</v>
      </c>
      <c r="C25" s="369"/>
      <c r="D25" s="369"/>
      <c r="E25" s="370"/>
      <c r="F25" s="368" t="s">
        <v>15</v>
      </c>
      <c r="G25" s="365"/>
      <c r="H25" s="369"/>
      <c r="I25" s="370"/>
      <c r="J25" s="368" t="s">
        <v>23</v>
      </c>
      <c r="K25" s="365"/>
      <c r="L25" s="369"/>
      <c r="M25" s="370"/>
      <c r="N25" s="118"/>
      <c r="O25" s="353" t="s">
        <v>29</v>
      </c>
      <c r="P25" s="371"/>
      <c r="Q25" s="371"/>
      <c r="R25" s="119">
        <f>SUM(E15+I15+M15+Q15+U15+E22+I22+M22+Q22+U22+E31+I31+M31)</f>
        <v>40</v>
      </c>
      <c r="S25" s="120"/>
      <c r="T25" s="119" t="s">
        <v>4</v>
      </c>
    </row>
    <row r="26" spans="1:21" ht="24" customHeight="1">
      <c r="A26" s="113" t="s">
        <v>26</v>
      </c>
      <c r="B26" s="103" t="s">
        <v>7</v>
      </c>
      <c r="C26" s="103" t="s">
        <v>30</v>
      </c>
      <c r="D26" s="103" t="s">
        <v>18</v>
      </c>
      <c r="E26" s="103" t="s">
        <v>2</v>
      </c>
      <c r="F26" s="103" t="s">
        <v>7</v>
      </c>
      <c r="G26" s="103" t="s">
        <v>30</v>
      </c>
      <c r="H26" s="103" t="s">
        <v>18</v>
      </c>
      <c r="I26" s="103" t="s">
        <v>2</v>
      </c>
      <c r="J26" s="103" t="s">
        <v>7</v>
      </c>
      <c r="K26" s="103" t="s">
        <v>30</v>
      </c>
      <c r="L26" s="103" t="s">
        <v>18</v>
      </c>
      <c r="M26" s="121" t="s">
        <v>2</v>
      </c>
      <c r="N26" s="122"/>
      <c r="O26" s="353" t="s">
        <v>31</v>
      </c>
      <c r="P26" s="353"/>
      <c r="Q26" s="353"/>
      <c r="R26" s="123">
        <f>SUM((C15+G15+K15+O15+S15+C22+G22+K22+O22+S22+C31+G31+K31)/1000)</f>
        <v>3.2</v>
      </c>
      <c r="S26" s="124"/>
      <c r="T26" s="123" t="s">
        <v>4</v>
      </c>
    </row>
    <row r="27" spans="1:21" ht="21.75" customHeight="1">
      <c r="A27" s="103" t="s">
        <v>32</v>
      </c>
      <c r="B27" s="104"/>
      <c r="C27" s="151"/>
      <c r="D27" s="155"/>
      <c r="E27" s="106"/>
      <c r="F27" s="104"/>
      <c r="G27" s="151"/>
      <c r="H27" s="213"/>
      <c r="I27" s="106"/>
      <c r="J27" s="104"/>
      <c r="K27" s="151"/>
      <c r="L27" s="104"/>
      <c r="M27" s="106"/>
      <c r="N27" s="127"/>
      <c r="O27" s="353"/>
      <c r="P27" s="353"/>
      <c r="Q27" s="353"/>
      <c r="R27" s="124" t="s">
        <v>3</v>
      </c>
      <c r="S27" s="120"/>
      <c r="T27" s="128"/>
    </row>
    <row r="28" spans="1:21" ht="21.75" customHeight="1">
      <c r="A28" s="103" t="s">
        <v>33</v>
      </c>
      <c r="B28" s="104"/>
      <c r="C28" s="129"/>
      <c r="D28" s="125"/>
      <c r="E28" s="106"/>
      <c r="F28" s="104"/>
      <c r="G28" s="129"/>
      <c r="H28" s="129"/>
      <c r="I28" s="106"/>
      <c r="J28" s="104"/>
      <c r="K28" s="129"/>
      <c r="L28" s="104"/>
      <c r="M28" s="106"/>
      <c r="N28" s="130"/>
      <c r="O28" s="120"/>
      <c r="P28" s="131"/>
      <c r="Q28" s="131"/>
      <c r="R28" s="355"/>
      <c r="S28" s="355"/>
      <c r="T28" s="132"/>
    </row>
    <row r="29" spans="1:21" ht="21.75" customHeight="1">
      <c r="A29" s="103" t="s">
        <v>34</v>
      </c>
      <c r="B29" s="104"/>
      <c r="C29" s="129"/>
      <c r="D29" s="126"/>
      <c r="E29" s="106"/>
      <c r="F29" s="104"/>
      <c r="G29" s="129"/>
      <c r="H29" s="129"/>
      <c r="I29" s="106"/>
      <c r="J29" s="104"/>
      <c r="K29" s="129"/>
      <c r="L29" s="104"/>
      <c r="M29" s="106"/>
      <c r="N29" s="130"/>
      <c r="P29" s="198">
        <f>SUM(D15+H15+L15+P15+T15+D22+H22+L22+P22+T22+D31+H31+L31)</f>
        <v>6</v>
      </c>
      <c r="S29" s="357" t="s">
        <v>4</v>
      </c>
      <c r="T29" s="357"/>
      <c r="U29" s="357"/>
    </row>
    <row r="30" spans="1:21" ht="21.75" customHeight="1">
      <c r="A30" s="103" t="s">
        <v>36</v>
      </c>
      <c r="B30" s="104"/>
      <c r="C30" s="129"/>
      <c r="D30" s="126"/>
      <c r="E30" s="106"/>
      <c r="F30" s="104"/>
      <c r="G30" s="129"/>
      <c r="H30" s="154"/>
      <c r="I30" s="106"/>
      <c r="J30" s="104"/>
      <c r="K30" s="129"/>
      <c r="L30" s="104"/>
      <c r="M30" s="106"/>
      <c r="N30" s="130"/>
      <c r="R30" s="132"/>
      <c r="S30" s="357"/>
      <c r="T30" s="356"/>
      <c r="U30" s="358"/>
    </row>
    <row r="31" spans="1:21" ht="21.75" customHeight="1">
      <c r="A31" s="107" t="s">
        <v>77</v>
      </c>
      <c r="B31" s="104"/>
      <c r="C31" s="109">
        <f>SUM(C30+C29+C28+(IF(COUNTBLANK(C27),0,1500)))</f>
        <v>0</v>
      </c>
      <c r="D31" s="197">
        <f>COUNTA(D27:D30)</f>
        <v>0</v>
      </c>
      <c r="E31" s="133">
        <f>SUM(E27:E30)</f>
        <v>0</v>
      </c>
      <c r="F31" s="106"/>
      <c r="G31" s="109">
        <f>SUM(G30+G29+G28+(IF(COUNTBLANK(G27),0,1500)))</f>
        <v>0</v>
      </c>
      <c r="H31" s="197">
        <f>COUNTA(H27:H30)</f>
        <v>0</v>
      </c>
      <c r="I31" s="133">
        <f>SUM(I27:I30)</f>
        <v>0</v>
      </c>
      <c r="J31" s="125"/>
      <c r="K31" s="109">
        <f>SUM(K30+K29+K28+(IF(COUNTBLANK(K27),0,1500)))</f>
        <v>0</v>
      </c>
      <c r="L31" s="197">
        <f>COUNTA(L27:L30)</f>
        <v>0</v>
      </c>
      <c r="M31" s="133">
        <f>SUM(M27:M30)</f>
        <v>0</v>
      </c>
      <c r="N31" s="134"/>
      <c r="S31" s="357" t="s">
        <v>35</v>
      </c>
      <c r="T31" s="356"/>
      <c r="U31" s="358"/>
    </row>
    <row r="32" spans="1:21">
      <c r="R32" s="359"/>
      <c r="S32" s="360"/>
      <c r="T32" s="361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Progress</vt:lpstr>
      <vt:lpstr>Summary</vt:lpstr>
      <vt:lpstr>Results 2012 -2021</vt:lpstr>
      <vt:lpstr>Alexander C</vt:lpstr>
      <vt:lpstr>Burgess Kat</vt:lpstr>
      <vt:lpstr>Campbell D </vt:lpstr>
      <vt:lpstr>Cass L</vt:lpstr>
      <vt:lpstr>Castles M</vt:lpstr>
      <vt:lpstr>De Lorenzo L</vt:lpstr>
      <vt:lpstr>Dunn B</vt:lpstr>
      <vt:lpstr>Devonshire-Gill K</vt:lpstr>
      <vt:lpstr>Falkenau A</vt:lpstr>
      <vt:lpstr>Gourley G</vt:lpstr>
      <vt:lpstr>Grinter N</vt:lpstr>
      <vt:lpstr>Haureliuk L</vt:lpstr>
      <vt:lpstr>Jesiolowski L</vt:lpstr>
      <vt:lpstr>Kaye C</vt:lpstr>
      <vt:lpstr>Kennedy K</vt:lpstr>
      <vt:lpstr>Knight A</vt:lpstr>
      <vt:lpstr>Lane K</vt:lpstr>
      <vt:lpstr>Leary C</vt:lpstr>
      <vt:lpstr>Madsen K</vt:lpstr>
      <vt:lpstr>Makin C</vt:lpstr>
      <vt:lpstr>McGowan A</vt:lpstr>
      <vt:lpstr>Merenda E</vt:lpstr>
      <vt:lpstr>Mummery C</vt:lpstr>
      <vt:lpstr>Mummery K</vt:lpstr>
      <vt:lpstr>Needham E</vt:lpstr>
      <vt:lpstr>Peters L</vt:lpstr>
      <vt:lpstr>Pascall J</vt:lpstr>
      <vt:lpstr>Phillips R</vt:lpstr>
      <vt:lpstr>Reid A</vt:lpstr>
      <vt:lpstr>Rohan P</vt:lpstr>
      <vt:lpstr>Sims D</vt:lpstr>
      <vt:lpstr>Smith D</vt:lpstr>
      <vt:lpstr>Smyth A</vt:lpstr>
      <vt:lpstr>Stutsel G</vt:lpstr>
      <vt:lpstr>Thorp J</vt:lpstr>
      <vt:lpstr>Waddleton J</vt:lpstr>
      <vt:lpstr>3000m</vt:lpstr>
      <vt:lpstr>Mastered</vt:lpstr>
      <vt:lpstr>Extra  (2)</vt:lpstr>
      <vt:lpstr>Sheet1</vt:lpstr>
      <vt:lpstr>5000m</vt:lpstr>
      <vt:lpstr>Bunbury</vt:lpstr>
      <vt:lpstr>MASTERSHEET1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Caz Makin</cp:lastModifiedBy>
  <cp:lastPrinted>2022-09-30T00:03:50Z</cp:lastPrinted>
  <dcterms:created xsi:type="dcterms:W3CDTF">2013-09-12T06:24:29Z</dcterms:created>
  <dcterms:modified xsi:type="dcterms:W3CDTF">2023-01-12T10:54:34Z</dcterms:modified>
</cp:coreProperties>
</file>