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ejay\Documents\Masters Swimming\Endurance recorder\"/>
    </mc:Choice>
  </mc:AlternateContent>
  <bookViews>
    <workbookView xWindow="0" yWindow="0" windowWidth="25200" windowHeight="11490" activeTab="1"/>
  </bookViews>
  <sheets>
    <sheet name="Progress" sheetId="79" r:id="rId1"/>
    <sheet name="Summary" sheetId="1" r:id="rId2"/>
    <sheet name="Results 2012 -2021" sheetId="6" r:id="rId3"/>
    <sheet name="Alexander C" sheetId="56" r:id="rId4"/>
    <sheet name="Burgess Kat" sheetId="59" r:id="rId5"/>
    <sheet name="Byron A" sheetId="199" r:id="rId6"/>
    <sheet name="Campbell D" sheetId="110" r:id="rId7"/>
    <sheet name="Carter A" sheetId="141" r:id="rId8"/>
    <sheet name="Cass L" sheetId="201" r:id="rId9"/>
    <sheet name="Castles M" sheetId="65" r:id="rId10"/>
    <sheet name="De Lorenzo L" sheetId="202" r:id="rId11"/>
    <sheet name="Devonshire-Gill K" sheetId="142" r:id="rId12"/>
    <sheet name="Dunn R" sheetId="58" r:id="rId13"/>
    <sheet name="Gourley G" sheetId="188" r:id="rId14"/>
    <sheet name="Kaye C" sheetId="71" r:id="rId15"/>
    <sheet name="Kennedy K" sheetId="175" r:id="rId16"/>
    <sheet name="Lane K" sheetId="171" r:id="rId17"/>
    <sheet name="Leary C" sheetId="193" r:id="rId18"/>
    <sheet name="Madsen K" sheetId="139" r:id="rId19"/>
    <sheet name="Makin C" sheetId="62" r:id="rId20"/>
    <sheet name="McGowan A" sheetId="57" r:id="rId21"/>
    <sheet name="Murphy K" sheetId="198" r:id="rId22"/>
    <sheet name="O'Neill K" sheetId="197" r:id="rId23"/>
    <sheet name="Peters L" sheetId="169" r:id="rId24"/>
    <sheet name="Phillips R" sheetId="152" r:id="rId25"/>
    <sheet name="Piggott H" sheetId="67" r:id="rId26"/>
    <sheet name="Reid A" sheetId="61" r:id="rId27"/>
    <sheet name="Rohan P" sheetId="78" r:id="rId28"/>
    <sheet name="Sims D" sheetId="115" r:id="rId29"/>
    <sheet name="Smith D" sheetId="154" r:id="rId30"/>
    <sheet name="Smyth A" sheetId="189" r:id="rId31"/>
    <sheet name="Somerville R" sheetId="77" r:id="rId32"/>
    <sheet name="Stutsel G" sheetId="191" r:id="rId33"/>
    <sheet name="Waddleton J" sheetId="60" r:id="rId34"/>
    <sheet name="3000m" sheetId="2" r:id="rId35"/>
    <sheet name="5000m" sheetId="3" r:id="rId36"/>
    <sheet name="Bunbury" sheetId="4" r:id="rId37"/>
    <sheet name="MASTER " sheetId="187" r:id="rId38"/>
    <sheet name="Sheet3" sheetId="165" r:id="rId39"/>
    <sheet name="Sheet4" sheetId="166" r:id="rId40"/>
    <sheet name="Sheet5" sheetId="168" r:id="rId41"/>
    <sheet name="Sheet7" sheetId="179" r:id="rId42"/>
    <sheet name="Sheet8" sheetId="180" r:id="rId43"/>
    <sheet name="Sheet6" sheetId="194" r:id="rId44"/>
    <sheet name="Sheet10" sheetId="196" r:id="rId45"/>
    <sheet name="Sheet9" sheetId="195" r:id="rId46"/>
  </sheets>
  <calcPr calcId="152511" concurrentCalc="0"/>
</workbook>
</file>

<file path=xl/calcChain.xml><?xml version="1.0" encoding="utf-8"?>
<calcChain xmlns="http://schemas.openxmlformats.org/spreadsheetml/2006/main">
  <c r="E31" i="58" l="1"/>
  <c r="F18" i="79"/>
  <c r="I31" i="59"/>
  <c r="E31" i="59"/>
  <c r="M31" i="59"/>
  <c r="U22" i="59"/>
  <c r="Q22" i="59"/>
  <c r="M22" i="59"/>
  <c r="E22" i="59"/>
  <c r="I22" i="59"/>
  <c r="U15" i="59"/>
  <c r="Q15" i="59"/>
  <c r="M15" i="59"/>
  <c r="I15" i="59"/>
  <c r="E15" i="59"/>
  <c r="M22" i="175"/>
  <c r="U22" i="175"/>
  <c r="Q22" i="175"/>
  <c r="Q15" i="175"/>
  <c r="E15" i="175"/>
  <c r="R25" i="175"/>
  <c r="D19" i="1"/>
  <c r="Q15" i="61"/>
  <c r="I15" i="61"/>
  <c r="E22" i="61"/>
  <c r="I31" i="61"/>
  <c r="M31" i="61"/>
  <c r="R25" i="61"/>
  <c r="D30" i="1"/>
  <c r="M15" i="139"/>
  <c r="E15" i="139"/>
  <c r="E22" i="139"/>
  <c r="R25" i="139"/>
  <c r="D22" i="1"/>
  <c r="Q22" i="171"/>
  <c r="M15" i="171"/>
  <c r="E22" i="171"/>
  <c r="U22" i="171"/>
  <c r="M22" i="171"/>
  <c r="M31" i="171"/>
  <c r="I31" i="171"/>
  <c r="E31" i="171"/>
  <c r="Q15" i="171"/>
  <c r="I15" i="171"/>
  <c r="U15" i="171"/>
  <c r="E15" i="171"/>
  <c r="I22" i="171"/>
  <c r="R25" i="171"/>
  <c r="D20" i="1"/>
  <c r="E15" i="65"/>
  <c r="I15" i="65"/>
  <c r="E22" i="65"/>
  <c r="M15" i="65"/>
  <c r="I22" i="65"/>
  <c r="M22" i="65"/>
  <c r="E31" i="65"/>
  <c r="R25" i="65"/>
  <c r="D13" i="1"/>
  <c r="Q22" i="58"/>
  <c r="M15" i="58"/>
  <c r="I22" i="58"/>
  <c r="U22" i="58"/>
  <c r="M22" i="58"/>
  <c r="E15" i="58"/>
  <c r="I15" i="58"/>
  <c r="E22" i="58"/>
  <c r="M31" i="58"/>
  <c r="Q15" i="58"/>
  <c r="U15" i="58"/>
  <c r="I31" i="58"/>
  <c r="R25" i="58"/>
  <c r="D16" i="1"/>
  <c r="I15" i="110"/>
  <c r="Q15" i="110"/>
  <c r="Q22" i="110"/>
  <c r="M31" i="110"/>
  <c r="M15" i="110"/>
  <c r="I31" i="110"/>
  <c r="E22" i="110"/>
  <c r="R25" i="110"/>
  <c r="D10" i="1"/>
  <c r="R25" i="59"/>
  <c r="D8" i="1"/>
  <c r="E15" i="78"/>
  <c r="E31" i="78"/>
  <c r="E22" i="78"/>
  <c r="U15" i="78"/>
  <c r="M15" i="78"/>
  <c r="R25" i="78"/>
  <c r="D31" i="1"/>
  <c r="M31" i="193"/>
  <c r="E31" i="193"/>
  <c r="I31" i="193"/>
  <c r="Q22" i="193"/>
  <c r="E15" i="193"/>
  <c r="Q15" i="193"/>
  <c r="R25" i="193"/>
  <c r="D21" i="1"/>
  <c r="E22" i="71"/>
  <c r="M31" i="71"/>
  <c r="I31" i="71"/>
  <c r="E31" i="71"/>
  <c r="R25" i="71"/>
  <c r="D18" i="1"/>
  <c r="I15" i="142"/>
  <c r="M15" i="142"/>
  <c r="R25" i="142"/>
  <c r="D15" i="1"/>
  <c r="E31" i="152"/>
  <c r="M15" i="152"/>
  <c r="E15" i="152"/>
  <c r="M22" i="152"/>
  <c r="U15" i="152"/>
  <c r="R25" i="152"/>
  <c r="D28" i="1"/>
  <c r="E31" i="62"/>
  <c r="E15" i="62"/>
  <c r="U15" i="62"/>
  <c r="R25" i="62"/>
  <c r="D23" i="1"/>
  <c r="E22" i="191"/>
  <c r="E31" i="191"/>
  <c r="I31" i="191"/>
  <c r="M22" i="191"/>
  <c r="M31" i="191"/>
  <c r="R25" i="191"/>
  <c r="D36" i="1"/>
  <c r="E31" i="115"/>
  <c r="U15" i="115"/>
  <c r="I22" i="115"/>
  <c r="R25" i="115"/>
  <c r="D32" i="1"/>
  <c r="E31" i="189"/>
  <c r="I22" i="189"/>
  <c r="U15" i="189"/>
  <c r="R25" i="189"/>
  <c r="D34" i="1"/>
  <c r="M22" i="169"/>
  <c r="I15" i="169"/>
  <c r="E31" i="169"/>
  <c r="R25" i="169"/>
  <c r="D27" i="1"/>
  <c r="I22" i="188"/>
  <c r="R25" i="188"/>
  <c r="D17" i="1"/>
  <c r="D39" i="1"/>
  <c r="H15" i="142"/>
  <c r="L15" i="142"/>
  <c r="P29" i="142"/>
  <c r="G15" i="1"/>
  <c r="D22" i="71"/>
  <c r="L31" i="71"/>
  <c r="H31" i="71"/>
  <c r="D31" i="71"/>
  <c r="P29" i="71"/>
  <c r="G18" i="1"/>
  <c r="G15" i="142"/>
  <c r="K15" i="142"/>
  <c r="R26" i="142"/>
  <c r="E15" i="1"/>
  <c r="J22" i="142"/>
  <c r="E22" i="142"/>
  <c r="I22" i="142"/>
  <c r="U22" i="142"/>
  <c r="U15" i="142"/>
  <c r="Q15" i="142"/>
  <c r="E15" i="142"/>
  <c r="M31" i="142"/>
  <c r="L31" i="142"/>
  <c r="K31" i="142"/>
  <c r="I31" i="142"/>
  <c r="H31" i="142"/>
  <c r="G31" i="142"/>
  <c r="E31" i="142"/>
  <c r="D31" i="142"/>
  <c r="C31" i="142"/>
  <c r="D15" i="142"/>
  <c r="P15" i="142"/>
  <c r="T15" i="142"/>
  <c r="D22" i="142"/>
  <c r="H22" i="142"/>
  <c r="L22" i="142"/>
  <c r="P22" i="142"/>
  <c r="T22" i="142"/>
  <c r="C15" i="142"/>
  <c r="O15" i="142"/>
  <c r="S15" i="142"/>
  <c r="C22" i="142"/>
  <c r="G22" i="142"/>
  <c r="K22" i="142"/>
  <c r="O22" i="142"/>
  <c r="S22" i="142"/>
  <c r="M22" i="142"/>
  <c r="Q22" i="142"/>
  <c r="U22" i="110"/>
  <c r="M22" i="110"/>
  <c r="M31" i="175"/>
  <c r="U22" i="193"/>
  <c r="I22" i="193"/>
  <c r="E22" i="193"/>
  <c r="Q22" i="152"/>
  <c r="I15" i="152"/>
  <c r="U22" i="152"/>
  <c r="U22" i="62"/>
  <c r="I15" i="62"/>
  <c r="I15" i="78"/>
  <c r="D7" i="1"/>
  <c r="D9" i="1"/>
  <c r="D11" i="1"/>
  <c r="D12" i="1"/>
  <c r="D14" i="1"/>
  <c r="D24" i="1"/>
  <c r="D25" i="1"/>
  <c r="D26" i="1"/>
  <c r="D29" i="1"/>
  <c r="D33" i="1"/>
  <c r="D35" i="1"/>
  <c r="D37" i="1"/>
  <c r="F14" i="79"/>
  <c r="E22" i="189"/>
  <c r="G11" i="1"/>
  <c r="E11" i="1"/>
  <c r="M31" i="141"/>
  <c r="L31" i="141"/>
  <c r="K31" i="141"/>
  <c r="I31" i="141"/>
  <c r="H31" i="141"/>
  <c r="G31" i="141"/>
  <c r="E31" i="141"/>
  <c r="D31" i="141"/>
  <c r="C31" i="141"/>
  <c r="D15" i="141"/>
  <c r="H15" i="141"/>
  <c r="L15" i="141"/>
  <c r="P15" i="141"/>
  <c r="T15" i="141"/>
  <c r="D22" i="141"/>
  <c r="H22" i="141"/>
  <c r="L22" i="141"/>
  <c r="P22" i="141"/>
  <c r="T22" i="141"/>
  <c r="P29" i="141"/>
  <c r="C15" i="141"/>
  <c r="G15" i="141"/>
  <c r="K15" i="141"/>
  <c r="O15" i="141"/>
  <c r="S15" i="141"/>
  <c r="C22" i="141"/>
  <c r="G22" i="141"/>
  <c r="K22" i="141"/>
  <c r="O22" i="141"/>
  <c r="S22" i="141"/>
  <c r="R26" i="141"/>
  <c r="Q15" i="141"/>
  <c r="U15" i="141"/>
  <c r="E22" i="141"/>
  <c r="I22" i="141"/>
  <c r="M22" i="141"/>
  <c r="Q22" i="141"/>
  <c r="U22" i="141"/>
  <c r="R25" i="141"/>
  <c r="E15" i="110"/>
  <c r="U15" i="110"/>
  <c r="I22" i="110"/>
  <c r="E31" i="110"/>
  <c r="M22" i="71"/>
  <c r="E15" i="71"/>
  <c r="I31" i="175"/>
  <c r="U15" i="175"/>
  <c r="I22" i="175"/>
  <c r="M15" i="175"/>
  <c r="U15" i="193"/>
  <c r="M22" i="193"/>
  <c r="M15" i="193"/>
  <c r="Q22" i="61"/>
  <c r="U22" i="61"/>
  <c r="M22" i="61"/>
  <c r="U15" i="61"/>
  <c r="I22" i="61"/>
  <c r="U22" i="65"/>
  <c r="U15" i="65"/>
  <c r="I31" i="65"/>
  <c r="E31" i="139"/>
  <c r="M31" i="139"/>
  <c r="M22" i="139"/>
  <c r="I15" i="139"/>
  <c r="M31" i="152"/>
  <c r="I22" i="78"/>
  <c r="Q15" i="189"/>
  <c r="U22" i="189"/>
  <c r="U15" i="191"/>
  <c r="U22" i="191"/>
  <c r="F13" i="79"/>
  <c r="E31" i="175"/>
  <c r="E22" i="175"/>
  <c r="I15" i="175"/>
  <c r="I15" i="193"/>
  <c r="Q15" i="152"/>
  <c r="E22" i="152"/>
  <c r="I22" i="152"/>
  <c r="E15" i="61"/>
  <c r="M15" i="61"/>
  <c r="U15" i="169"/>
  <c r="U22" i="169"/>
  <c r="E22" i="169"/>
  <c r="E15" i="169"/>
  <c r="I22" i="169"/>
  <c r="M22" i="78"/>
  <c r="I22" i="71"/>
  <c r="I15" i="71"/>
  <c r="E22" i="62"/>
  <c r="E15" i="189"/>
  <c r="Q22" i="189"/>
  <c r="I15" i="189"/>
  <c r="E22" i="77"/>
  <c r="R25" i="77"/>
  <c r="E15" i="191"/>
  <c r="I15" i="191"/>
  <c r="M15" i="191"/>
  <c r="I22" i="191"/>
  <c r="F12" i="79"/>
  <c r="G14" i="1"/>
  <c r="C15" i="202"/>
  <c r="R26" i="202"/>
  <c r="E14" i="1"/>
  <c r="R25" i="202"/>
  <c r="M31" i="202"/>
  <c r="L31" i="202"/>
  <c r="K31" i="202"/>
  <c r="I31" i="202"/>
  <c r="H31" i="202"/>
  <c r="G31" i="202"/>
  <c r="E31" i="202"/>
  <c r="D31" i="202"/>
  <c r="C31" i="202"/>
  <c r="D15" i="202"/>
  <c r="H15" i="202"/>
  <c r="L15" i="202"/>
  <c r="P15" i="202"/>
  <c r="T15" i="202"/>
  <c r="D22" i="202"/>
  <c r="H22" i="202"/>
  <c r="L22" i="202"/>
  <c r="P22" i="202"/>
  <c r="T22" i="202"/>
  <c r="P29" i="202"/>
  <c r="G15" i="202"/>
  <c r="K15" i="202"/>
  <c r="O15" i="202"/>
  <c r="S15" i="202"/>
  <c r="C22" i="202"/>
  <c r="G22" i="202"/>
  <c r="K22" i="202"/>
  <c r="O22" i="202"/>
  <c r="S22" i="202"/>
  <c r="Q15" i="202"/>
  <c r="U15" i="202"/>
  <c r="E22" i="202"/>
  <c r="I22" i="202"/>
  <c r="M22" i="202"/>
  <c r="Q22" i="202"/>
  <c r="U22" i="202"/>
  <c r="F11" i="79"/>
  <c r="I31" i="152"/>
  <c r="U15" i="71"/>
  <c r="M15" i="71"/>
  <c r="E22" i="198"/>
  <c r="M22" i="198"/>
  <c r="R25" i="198"/>
  <c r="I31" i="169"/>
  <c r="M31" i="78"/>
  <c r="M15" i="198"/>
  <c r="U15" i="198"/>
  <c r="I22" i="198"/>
  <c r="G24" i="1"/>
  <c r="E24" i="1"/>
  <c r="E31" i="198"/>
  <c r="M31" i="198"/>
  <c r="F10" i="79"/>
  <c r="D31" i="77"/>
  <c r="D22" i="77"/>
  <c r="P29" i="77"/>
  <c r="G35" i="1"/>
  <c r="C15" i="77"/>
  <c r="K15" i="77"/>
  <c r="C22" i="77"/>
  <c r="G15" i="77"/>
  <c r="K22" i="77"/>
  <c r="S15" i="77"/>
  <c r="C31" i="77"/>
  <c r="R26" i="77"/>
  <c r="E35" i="1"/>
  <c r="E15" i="77"/>
  <c r="M15" i="77"/>
  <c r="I15" i="77"/>
  <c r="M22" i="77"/>
  <c r="U15" i="77"/>
  <c r="E31" i="77"/>
  <c r="I15" i="198"/>
  <c r="E15" i="198"/>
  <c r="E15" i="67"/>
  <c r="M22" i="67"/>
  <c r="E22" i="67"/>
  <c r="M15" i="67"/>
  <c r="R25" i="67"/>
  <c r="F9" i="79"/>
  <c r="H22" i="191"/>
  <c r="L22" i="191"/>
  <c r="H15" i="191"/>
  <c r="L15" i="191"/>
  <c r="D15" i="191"/>
  <c r="T15" i="191"/>
  <c r="D22" i="191"/>
  <c r="D31" i="191"/>
  <c r="T22" i="191"/>
  <c r="H31" i="191"/>
  <c r="L31" i="191"/>
  <c r="P29" i="191"/>
  <c r="G36" i="1"/>
  <c r="E36" i="1"/>
  <c r="K22" i="59"/>
  <c r="G15" i="59"/>
  <c r="S22" i="59"/>
  <c r="C15" i="59"/>
  <c r="C22" i="59"/>
  <c r="O15" i="59"/>
  <c r="K15" i="59"/>
  <c r="K31" i="59"/>
  <c r="C31" i="59"/>
  <c r="G22" i="59"/>
  <c r="S15" i="59"/>
  <c r="O22" i="59"/>
  <c r="G31" i="59"/>
  <c r="R26" i="59"/>
  <c r="E8" i="1"/>
  <c r="D15" i="67"/>
  <c r="L22" i="67"/>
  <c r="D22" i="67"/>
  <c r="L15" i="67"/>
  <c r="P29" i="67"/>
  <c r="G29" i="1"/>
  <c r="C15" i="67"/>
  <c r="K22" i="67"/>
  <c r="C22" i="67"/>
  <c r="K15" i="67"/>
  <c r="R26" i="67"/>
  <c r="E29" i="1"/>
  <c r="M15" i="201"/>
  <c r="E15" i="201"/>
  <c r="I15" i="201"/>
  <c r="L22" i="198"/>
  <c r="T15" i="198"/>
  <c r="D31" i="198"/>
  <c r="L31" i="198"/>
  <c r="H22" i="198"/>
  <c r="D22" i="198"/>
  <c r="P29" i="198"/>
  <c r="G25" i="1"/>
  <c r="I31" i="78"/>
  <c r="U15" i="199"/>
  <c r="I22" i="199"/>
  <c r="E15" i="199"/>
  <c r="M22" i="199"/>
  <c r="M15" i="199"/>
  <c r="I15" i="199"/>
  <c r="R25" i="199"/>
  <c r="M15" i="169"/>
  <c r="E15" i="154"/>
  <c r="R25" i="154"/>
  <c r="I22" i="201"/>
  <c r="U15" i="201"/>
  <c r="R25" i="201"/>
  <c r="E31" i="61"/>
  <c r="D33" i="79"/>
  <c r="D14" i="6"/>
  <c r="E15" i="197"/>
  <c r="R25" i="197"/>
  <c r="G14" i="6"/>
  <c r="D15" i="169"/>
  <c r="L15" i="169"/>
  <c r="D22" i="169"/>
  <c r="T15" i="169"/>
  <c r="H15" i="169"/>
  <c r="L22" i="169"/>
  <c r="H22" i="169"/>
  <c r="T22" i="169"/>
  <c r="D31" i="169"/>
  <c r="H31" i="169"/>
  <c r="P29" i="169"/>
  <c r="G27" i="1"/>
  <c r="C15" i="169"/>
  <c r="K15" i="169"/>
  <c r="C22" i="169"/>
  <c r="S15" i="169"/>
  <c r="G15" i="169"/>
  <c r="K22" i="169"/>
  <c r="G22" i="169"/>
  <c r="S22" i="169"/>
  <c r="C31" i="169"/>
  <c r="G31" i="169"/>
  <c r="R26" i="169"/>
  <c r="E27" i="1"/>
  <c r="H15" i="201"/>
  <c r="H22" i="201"/>
  <c r="D15" i="201"/>
  <c r="T15" i="201"/>
  <c r="P29" i="201"/>
  <c r="G12" i="1"/>
  <c r="G15" i="201"/>
  <c r="G22" i="201"/>
  <c r="C15" i="201"/>
  <c r="S15" i="201"/>
  <c r="R26" i="201"/>
  <c r="E12" i="1"/>
  <c r="M31" i="201"/>
  <c r="L31" i="201"/>
  <c r="K31" i="201"/>
  <c r="I31" i="201"/>
  <c r="H31" i="201"/>
  <c r="G31" i="201"/>
  <c r="E31" i="201"/>
  <c r="D31" i="201"/>
  <c r="C31" i="201"/>
  <c r="L15" i="201"/>
  <c r="P15" i="201"/>
  <c r="D22" i="201"/>
  <c r="L22" i="201"/>
  <c r="P22" i="201"/>
  <c r="T22" i="201"/>
  <c r="K15" i="201"/>
  <c r="O15" i="201"/>
  <c r="C22" i="201"/>
  <c r="K22" i="201"/>
  <c r="O22" i="201"/>
  <c r="S22" i="201"/>
  <c r="Q15" i="201"/>
  <c r="E22" i="201"/>
  <c r="M22" i="201"/>
  <c r="Q22" i="201"/>
  <c r="U22" i="201"/>
  <c r="D22" i="58"/>
  <c r="P15" i="58"/>
  <c r="L22" i="58"/>
  <c r="H31" i="58"/>
  <c r="D15" i="58"/>
  <c r="H15" i="58"/>
  <c r="L15" i="58"/>
  <c r="H22" i="58"/>
  <c r="D31" i="58"/>
  <c r="T22" i="58"/>
  <c r="T15" i="58"/>
  <c r="P22" i="58"/>
  <c r="L31" i="58"/>
  <c r="P29" i="58"/>
  <c r="G16" i="1"/>
  <c r="C22" i="58"/>
  <c r="O15" i="58"/>
  <c r="K22" i="58"/>
  <c r="G31" i="58"/>
  <c r="C15" i="58"/>
  <c r="G15" i="58"/>
  <c r="K15" i="58"/>
  <c r="G22" i="58"/>
  <c r="C31" i="58"/>
  <c r="S22" i="58"/>
  <c r="S15" i="58"/>
  <c r="O22" i="58"/>
  <c r="K31" i="58"/>
  <c r="R26" i="58"/>
  <c r="E16" i="1"/>
  <c r="D52" i="1"/>
  <c r="Q15" i="65"/>
  <c r="Q22" i="65"/>
  <c r="M31" i="65"/>
  <c r="Q15" i="71"/>
  <c r="Q22" i="71"/>
  <c r="U22" i="71"/>
  <c r="Q15" i="139"/>
  <c r="U15" i="139"/>
  <c r="I22" i="139"/>
  <c r="Q22" i="139"/>
  <c r="U22" i="139"/>
  <c r="I31" i="139"/>
  <c r="Q15" i="198"/>
  <c r="Q22" i="198"/>
  <c r="U22" i="198"/>
  <c r="I31" i="198"/>
  <c r="Q15" i="78"/>
  <c r="Q22" i="78"/>
  <c r="U22" i="78"/>
  <c r="E15" i="56"/>
  <c r="I15" i="56"/>
  <c r="M15" i="56"/>
  <c r="Q15" i="56"/>
  <c r="U15" i="56"/>
  <c r="E22" i="56"/>
  <c r="I22" i="56"/>
  <c r="M22" i="56"/>
  <c r="Q22" i="56"/>
  <c r="U22" i="56"/>
  <c r="E31" i="56"/>
  <c r="I31" i="56"/>
  <c r="M31" i="56"/>
  <c r="R25" i="56"/>
  <c r="I15" i="67"/>
  <c r="Q15" i="67"/>
  <c r="U15" i="67"/>
  <c r="I22" i="67"/>
  <c r="Q22" i="67"/>
  <c r="U22" i="67"/>
  <c r="E31" i="67"/>
  <c r="I31" i="67"/>
  <c r="M31" i="67"/>
  <c r="Q15" i="199"/>
  <c r="E22" i="199"/>
  <c r="Q22" i="199"/>
  <c r="U22" i="199"/>
  <c r="E31" i="199"/>
  <c r="I31" i="199"/>
  <c r="M31" i="199"/>
  <c r="Q15" i="169"/>
  <c r="Q22" i="169"/>
  <c r="M31" i="169"/>
  <c r="E15" i="188"/>
  <c r="I15" i="188"/>
  <c r="M15" i="188"/>
  <c r="Q15" i="188"/>
  <c r="U15" i="188"/>
  <c r="E22" i="188"/>
  <c r="M22" i="188"/>
  <c r="Q22" i="188"/>
  <c r="U22" i="188"/>
  <c r="E31" i="188"/>
  <c r="I31" i="188"/>
  <c r="M31" i="188"/>
  <c r="M15" i="62"/>
  <c r="Q15" i="62"/>
  <c r="I22" i="62"/>
  <c r="M22" i="62"/>
  <c r="Q22" i="62"/>
  <c r="I31" i="62"/>
  <c r="M31" i="62"/>
  <c r="Q15" i="191"/>
  <c r="Q22" i="191"/>
  <c r="Q15" i="197"/>
  <c r="U15" i="197"/>
  <c r="E22" i="197"/>
  <c r="I22" i="197"/>
  <c r="M22" i="197"/>
  <c r="Q22" i="197"/>
  <c r="U22" i="197"/>
  <c r="E31" i="197"/>
  <c r="I31" i="197"/>
  <c r="M31" i="197"/>
  <c r="E15" i="115"/>
  <c r="I15" i="115"/>
  <c r="M15" i="115"/>
  <c r="Q15" i="115"/>
  <c r="E22" i="115"/>
  <c r="M22" i="115"/>
  <c r="Q22" i="115"/>
  <c r="U22" i="115"/>
  <c r="I31" i="115"/>
  <c r="M31" i="115"/>
  <c r="I15" i="154"/>
  <c r="M15" i="154"/>
  <c r="Q15" i="154"/>
  <c r="U15" i="154"/>
  <c r="E22" i="154"/>
  <c r="I22" i="154"/>
  <c r="M22" i="154"/>
  <c r="Q22" i="154"/>
  <c r="U22" i="154"/>
  <c r="E31" i="154"/>
  <c r="I31" i="154"/>
  <c r="M31" i="154"/>
  <c r="M15" i="189"/>
  <c r="M22" i="189"/>
  <c r="I31" i="189"/>
  <c r="M31" i="189"/>
  <c r="Q15" i="77"/>
  <c r="I22" i="77"/>
  <c r="Q22" i="77"/>
  <c r="U22" i="77"/>
  <c r="I31" i="77"/>
  <c r="M31" i="77"/>
  <c r="E15" i="57"/>
  <c r="I15" i="57"/>
  <c r="M15" i="57"/>
  <c r="Q15" i="57"/>
  <c r="U15" i="57"/>
  <c r="E22" i="57"/>
  <c r="I22" i="57"/>
  <c r="M22" i="57"/>
  <c r="Q22" i="57"/>
  <c r="U22" i="57"/>
  <c r="E31" i="57"/>
  <c r="I31" i="57"/>
  <c r="M31" i="57"/>
  <c r="R25" i="57"/>
  <c r="E15" i="60"/>
  <c r="I15" i="60"/>
  <c r="M15" i="60"/>
  <c r="Q15" i="60"/>
  <c r="U15" i="60"/>
  <c r="E22" i="60"/>
  <c r="I22" i="60"/>
  <c r="M22" i="60"/>
  <c r="Q22" i="60"/>
  <c r="U22" i="60"/>
  <c r="E31" i="60"/>
  <c r="I31" i="60"/>
  <c r="M31" i="60"/>
  <c r="R25" i="60"/>
  <c r="K15" i="187"/>
  <c r="G15" i="187"/>
  <c r="C15" i="187"/>
  <c r="L15" i="187"/>
  <c r="H15" i="187"/>
  <c r="D15" i="187"/>
  <c r="D15" i="199"/>
  <c r="H15" i="199"/>
  <c r="L15" i="199"/>
  <c r="L22" i="199"/>
  <c r="P15" i="199"/>
  <c r="T15" i="199"/>
  <c r="D22" i="199"/>
  <c r="H22" i="199"/>
  <c r="P22" i="199"/>
  <c r="T22" i="199"/>
  <c r="D31" i="199"/>
  <c r="H31" i="199"/>
  <c r="L31" i="199"/>
  <c r="P29" i="199"/>
  <c r="G9" i="1"/>
  <c r="C15" i="197"/>
  <c r="O15" i="197"/>
  <c r="S15" i="197"/>
  <c r="C22" i="197"/>
  <c r="G22" i="197"/>
  <c r="K22" i="197"/>
  <c r="O22" i="197"/>
  <c r="S22" i="197"/>
  <c r="C31" i="197"/>
  <c r="G31" i="197"/>
  <c r="K31" i="197"/>
  <c r="R26" i="197"/>
  <c r="G15" i="198"/>
  <c r="K31" i="198"/>
  <c r="K15" i="198"/>
  <c r="C22" i="198"/>
  <c r="C15" i="198"/>
  <c r="K22" i="198"/>
  <c r="C31" i="198"/>
  <c r="O15" i="198"/>
  <c r="S15" i="198"/>
  <c r="G22" i="198"/>
  <c r="O22" i="198"/>
  <c r="S22" i="198"/>
  <c r="G31" i="198"/>
  <c r="R26" i="198"/>
  <c r="E25" i="1"/>
  <c r="K22" i="199"/>
  <c r="C15" i="199"/>
  <c r="K15" i="199"/>
  <c r="O15" i="199"/>
  <c r="S15" i="199"/>
  <c r="C22" i="199"/>
  <c r="G22" i="199"/>
  <c r="O22" i="199"/>
  <c r="S22" i="199"/>
  <c r="C31" i="199"/>
  <c r="G31" i="199"/>
  <c r="K31" i="199"/>
  <c r="R26" i="199"/>
  <c r="K15" i="65"/>
  <c r="C15" i="65"/>
  <c r="C31" i="65"/>
  <c r="S15" i="65"/>
  <c r="C22" i="65"/>
  <c r="G15" i="65"/>
  <c r="O15" i="65"/>
  <c r="G22" i="65"/>
  <c r="K22" i="65"/>
  <c r="O22" i="65"/>
  <c r="S22" i="65"/>
  <c r="G31" i="65"/>
  <c r="K31" i="65"/>
  <c r="R26" i="65"/>
  <c r="E9" i="1"/>
  <c r="H31" i="198"/>
  <c r="P15" i="198"/>
  <c r="P22" i="198"/>
  <c r="T22" i="198"/>
  <c r="D31" i="197"/>
  <c r="D22" i="197"/>
  <c r="D15" i="197"/>
  <c r="P15" i="197"/>
  <c r="T15" i="197"/>
  <c r="H22" i="197"/>
  <c r="L22" i="197"/>
  <c r="P22" i="197"/>
  <c r="T22" i="197"/>
  <c r="H31" i="197"/>
  <c r="L31" i="197"/>
  <c r="P29" i="197"/>
  <c r="G26" i="1"/>
  <c r="E26" i="1"/>
  <c r="H15" i="115"/>
  <c r="L15" i="115"/>
  <c r="T15" i="115"/>
  <c r="D15" i="115"/>
  <c r="L31" i="115"/>
  <c r="P15" i="115"/>
  <c r="D22" i="115"/>
  <c r="H22" i="115"/>
  <c r="L22" i="115"/>
  <c r="P22" i="115"/>
  <c r="T22" i="115"/>
  <c r="D31" i="115"/>
  <c r="H31" i="115"/>
  <c r="P29" i="115"/>
  <c r="G32" i="1"/>
  <c r="G15" i="115"/>
  <c r="K15" i="115"/>
  <c r="S15" i="115"/>
  <c r="C15" i="115"/>
  <c r="K31" i="115"/>
  <c r="O15" i="115"/>
  <c r="C22" i="115"/>
  <c r="G22" i="115"/>
  <c r="K22" i="115"/>
  <c r="O22" i="115"/>
  <c r="S22" i="115"/>
  <c r="C31" i="115"/>
  <c r="G31" i="115"/>
  <c r="R26" i="115"/>
  <c r="E32" i="1"/>
  <c r="D15" i="56"/>
  <c r="H15" i="56"/>
  <c r="H22" i="56"/>
  <c r="D31" i="56"/>
  <c r="L15" i="56"/>
  <c r="L22" i="56"/>
  <c r="P15" i="56"/>
  <c r="T15" i="56"/>
  <c r="D22" i="56"/>
  <c r="P22" i="56"/>
  <c r="T22" i="56"/>
  <c r="H31" i="56"/>
  <c r="L31" i="56"/>
  <c r="P29" i="56"/>
  <c r="G7" i="1"/>
  <c r="H22" i="59"/>
  <c r="T15" i="59"/>
  <c r="L22" i="59"/>
  <c r="D15" i="59"/>
  <c r="H31" i="59"/>
  <c r="D22" i="59"/>
  <c r="H15" i="59"/>
  <c r="L31" i="59"/>
  <c r="T22" i="59"/>
  <c r="L15" i="59"/>
  <c r="D31" i="59"/>
  <c r="P15" i="59"/>
  <c r="P22" i="59"/>
  <c r="P29" i="59"/>
  <c r="G8" i="1"/>
  <c r="D31" i="65"/>
  <c r="H15" i="65"/>
  <c r="D15" i="65"/>
  <c r="D22" i="65"/>
  <c r="L15" i="65"/>
  <c r="T15" i="65"/>
  <c r="H22" i="65"/>
  <c r="P15" i="65"/>
  <c r="L22" i="65"/>
  <c r="P22" i="65"/>
  <c r="T22" i="65"/>
  <c r="H31" i="65"/>
  <c r="L31" i="65"/>
  <c r="P29" i="65"/>
  <c r="G13" i="1"/>
  <c r="H31" i="60"/>
  <c r="H15" i="60"/>
  <c r="L15" i="60"/>
  <c r="D15" i="60"/>
  <c r="L31" i="60"/>
  <c r="L22" i="60"/>
  <c r="P15" i="60"/>
  <c r="T15" i="60"/>
  <c r="D22" i="60"/>
  <c r="H22" i="60"/>
  <c r="P22" i="60"/>
  <c r="T22" i="60"/>
  <c r="D31" i="60"/>
  <c r="P29" i="60"/>
  <c r="G37" i="1"/>
  <c r="P22" i="67"/>
  <c r="H15" i="67"/>
  <c r="H31" i="67"/>
  <c r="T22" i="67"/>
  <c r="D31" i="67"/>
  <c r="P15" i="67"/>
  <c r="T15" i="67"/>
  <c r="H22" i="67"/>
  <c r="L31" i="67"/>
  <c r="L22" i="110"/>
  <c r="H31" i="110"/>
  <c r="H22" i="110"/>
  <c r="T15" i="110"/>
  <c r="D22" i="110"/>
  <c r="D15" i="110"/>
  <c r="T22" i="110"/>
  <c r="L31" i="110"/>
  <c r="D31" i="110"/>
  <c r="L15" i="110"/>
  <c r="P15" i="110"/>
  <c r="P22" i="110"/>
  <c r="P15" i="169"/>
  <c r="P22" i="169"/>
  <c r="L31" i="169"/>
  <c r="H15" i="71"/>
  <c r="L15" i="71"/>
  <c r="H22" i="71"/>
  <c r="L22" i="71"/>
  <c r="T15" i="71"/>
  <c r="D15" i="71"/>
  <c r="P15" i="71"/>
  <c r="P22" i="71"/>
  <c r="T22" i="71"/>
  <c r="L22" i="175"/>
  <c r="H15" i="175"/>
  <c r="D31" i="175"/>
  <c r="H22" i="175"/>
  <c r="T15" i="175"/>
  <c r="H31" i="175"/>
  <c r="L31" i="175"/>
  <c r="L15" i="175"/>
  <c r="D15" i="175"/>
  <c r="D22" i="175"/>
  <c r="P15" i="175"/>
  <c r="P22" i="175"/>
  <c r="T22" i="175"/>
  <c r="P29" i="175"/>
  <c r="G19" i="1"/>
  <c r="H22" i="193"/>
  <c r="L15" i="193"/>
  <c r="H15" i="193"/>
  <c r="L22" i="193"/>
  <c r="T15" i="193"/>
  <c r="T22" i="193"/>
  <c r="D31" i="193"/>
  <c r="P15" i="193"/>
  <c r="D15" i="193"/>
  <c r="D22" i="193"/>
  <c r="P22" i="193"/>
  <c r="H31" i="193"/>
  <c r="L31" i="193"/>
  <c r="P29" i="193"/>
  <c r="G21" i="1"/>
  <c r="H31" i="62"/>
  <c r="L31" i="62"/>
  <c r="D15" i="62"/>
  <c r="D31" i="62"/>
  <c r="H22" i="62"/>
  <c r="L15" i="62"/>
  <c r="T15" i="62"/>
  <c r="T22" i="62"/>
  <c r="P15" i="62"/>
  <c r="H15" i="62"/>
  <c r="L22" i="62"/>
  <c r="P22" i="62"/>
  <c r="D22" i="62"/>
  <c r="P29" i="62"/>
  <c r="G23" i="1"/>
  <c r="H31" i="152"/>
  <c r="P22" i="152"/>
  <c r="L15" i="152"/>
  <c r="H22" i="152"/>
  <c r="T15" i="152"/>
  <c r="D15" i="152"/>
  <c r="P15" i="152"/>
  <c r="D22" i="152"/>
  <c r="T22" i="152"/>
  <c r="L22" i="152"/>
  <c r="L31" i="152"/>
  <c r="D31" i="152"/>
  <c r="H15" i="152"/>
  <c r="P29" i="152"/>
  <c r="G28" i="1"/>
  <c r="H15" i="61"/>
  <c r="D15" i="61"/>
  <c r="L22" i="61"/>
  <c r="T15" i="61"/>
  <c r="H22" i="61"/>
  <c r="T22" i="61"/>
  <c r="L15" i="61"/>
  <c r="L31" i="61"/>
  <c r="H31" i="61"/>
  <c r="P15" i="61"/>
  <c r="D31" i="61"/>
  <c r="D22" i="61"/>
  <c r="P22" i="61"/>
  <c r="P29" i="61"/>
  <c r="G30" i="1"/>
  <c r="D15" i="78"/>
  <c r="H22" i="78"/>
  <c r="L22" i="78"/>
  <c r="L15" i="78"/>
  <c r="D31" i="78"/>
  <c r="D22" i="78"/>
  <c r="H15" i="78"/>
  <c r="L31" i="78"/>
  <c r="H31" i="78"/>
  <c r="P15" i="78"/>
  <c r="T15" i="78"/>
  <c r="P22" i="78"/>
  <c r="T22" i="78"/>
  <c r="P29" i="78"/>
  <c r="G31" i="1"/>
  <c r="D22" i="154"/>
  <c r="L22" i="154"/>
  <c r="D15" i="154"/>
  <c r="L31" i="154"/>
  <c r="L15" i="154"/>
  <c r="H15" i="154"/>
  <c r="P15" i="154"/>
  <c r="T15" i="154"/>
  <c r="H22" i="154"/>
  <c r="P22" i="154"/>
  <c r="T22" i="154"/>
  <c r="D31" i="154"/>
  <c r="H31" i="154"/>
  <c r="P29" i="154"/>
  <c r="G33" i="1"/>
  <c r="H22" i="57"/>
  <c r="D22" i="57"/>
  <c r="H15" i="57"/>
  <c r="T22" i="57"/>
  <c r="L31" i="57"/>
  <c r="D15" i="57"/>
  <c r="L15" i="57"/>
  <c r="P22" i="57"/>
  <c r="L22" i="57"/>
  <c r="T15" i="57"/>
  <c r="P15" i="57"/>
  <c r="D31" i="57"/>
  <c r="H31" i="57"/>
  <c r="P29" i="57"/>
  <c r="L15" i="188"/>
  <c r="H22" i="188"/>
  <c r="H15" i="188"/>
  <c r="H31" i="188"/>
  <c r="L22" i="188"/>
  <c r="D15" i="188"/>
  <c r="D31" i="188"/>
  <c r="P15" i="188"/>
  <c r="T15" i="188"/>
  <c r="D22" i="188"/>
  <c r="P22" i="188"/>
  <c r="T22" i="188"/>
  <c r="L31" i="188"/>
  <c r="P29" i="188"/>
  <c r="G17" i="1"/>
  <c r="D31" i="171"/>
  <c r="T22" i="171"/>
  <c r="H22" i="171"/>
  <c r="D15" i="171"/>
  <c r="T15" i="171"/>
  <c r="P15" i="171"/>
  <c r="H15" i="171"/>
  <c r="D22" i="171"/>
  <c r="L15" i="171"/>
  <c r="L22" i="171"/>
  <c r="P22" i="171"/>
  <c r="H31" i="171"/>
  <c r="L31" i="171"/>
  <c r="P29" i="171"/>
  <c r="G20" i="1"/>
  <c r="L15" i="139"/>
  <c r="L22" i="139"/>
  <c r="D15" i="139"/>
  <c r="D22" i="139"/>
  <c r="L31" i="139"/>
  <c r="D31" i="139"/>
  <c r="H15" i="139"/>
  <c r="P15" i="139"/>
  <c r="T15" i="139"/>
  <c r="H22" i="139"/>
  <c r="P22" i="139"/>
  <c r="T22" i="139"/>
  <c r="H31" i="139"/>
  <c r="P29" i="139"/>
  <c r="G22" i="1"/>
  <c r="P15" i="191"/>
  <c r="P22" i="191"/>
  <c r="D15" i="189"/>
  <c r="D31" i="189"/>
  <c r="H22" i="189"/>
  <c r="T15" i="189"/>
  <c r="H15" i="189"/>
  <c r="L15" i="189"/>
  <c r="P15" i="189"/>
  <c r="D22" i="189"/>
  <c r="L22" i="189"/>
  <c r="P22" i="189"/>
  <c r="T22" i="189"/>
  <c r="H31" i="189"/>
  <c r="L31" i="189"/>
  <c r="P29" i="189"/>
  <c r="G34" i="1"/>
  <c r="D15" i="77"/>
  <c r="H15" i="77"/>
  <c r="L15" i="77"/>
  <c r="P15" i="77"/>
  <c r="T15" i="77"/>
  <c r="H22" i="77"/>
  <c r="L22" i="77"/>
  <c r="P22" i="77"/>
  <c r="T22" i="77"/>
  <c r="H31" i="77"/>
  <c r="L31" i="77"/>
  <c r="C22" i="78"/>
  <c r="C22" i="61"/>
  <c r="C22" i="152"/>
  <c r="J13" i="6"/>
  <c r="C15" i="56"/>
  <c r="G15" i="56"/>
  <c r="G22" i="56"/>
  <c r="C31" i="56"/>
  <c r="K15" i="56"/>
  <c r="K22" i="56"/>
  <c r="O15" i="56"/>
  <c r="S15" i="56"/>
  <c r="C22" i="56"/>
  <c r="O22" i="56"/>
  <c r="S22" i="56"/>
  <c r="G31" i="56"/>
  <c r="K31" i="56"/>
  <c r="R26" i="56"/>
  <c r="E7" i="1"/>
  <c r="O22" i="67"/>
  <c r="G15" i="67"/>
  <c r="G31" i="67"/>
  <c r="S22" i="67"/>
  <c r="C31" i="67"/>
  <c r="O15" i="67"/>
  <c r="S15" i="67"/>
  <c r="G22" i="67"/>
  <c r="K31" i="67"/>
  <c r="K22" i="110"/>
  <c r="G31" i="110"/>
  <c r="G22" i="110"/>
  <c r="S15" i="110"/>
  <c r="C22" i="110"/>
  <c r="S22" i="110"/>
  <c r="K31" i="110"/>
  <c r="C31" i="110"/>
  <c r="K15" i="110"/>
  <c r="O15" i="110"/>
  <c r="O22" i="110"/>
  <c r="O15" i="169"/>
  <c r="O22" i="169"/>
  <c r="K31" i="169"/>
  <c r="E13" i="1"/>
  <c r="K15" i="188"/>
  <c r="G22" i="188"/>
  <c r="G15" i="188"/>
  <c r="G31" i="188"/>
  <c r="K22" i="188"/>
  <c r="C15" i="188"/>
  <c r="C31" i="188"/>
  <c r="O15" i="188"/>
  <c r="S15" i="188"/>
  <c r="C22" i="188"/>
  <c r="O22" i="188"/>
  <c r="S22" i="188"/>
  <c r="K31" i="188"/>
  <c r="R26" i="188"/>
  <c r="E17" i="1"/>
  <c r="G15" i="71"/>
  <c r="K15" i="71"/>
  <c r="G22" i="71"/>
  <c r="K22" i="71"/>
  <c r="G31" i="71"/>
  <c r="S15" i="71"/>
  <c r="K31" i="71"/>
  <c r="C22" i="71"/>
  <c r="C15" i="71"/>
  <c r="C31" i="71"/>
  <c r="O15" i="71"/>
  <c r="O22" i="71"/>
  <c r="S22" i="71"/>
  <c r="R26" i="71"/>
  <c r="E18" i="1"/>
  <c r="K22" i="175"/>
  <c r="G15" i="175"/>
  <c r="C31" i="175"/>
  <c r="G22" i="175"/>
  <c r="S15" i="175"/>
  <c r="G31" i="175"/>
  <c r="K31" i="175"/>
  <c r="K15" i="175"/>
  <c r="C15" i="175"/>
  <c r="C22" i="175"/>
  <c r="O15" i="175"/>
  <c r="O22" i="175"/>
  <c r="S22" i="175"/>
  <c r="R26" i="175"/>
  <c r="E19" i="1"/>
  <c r="C31" i="171"/>
  <c r="S22" i="171"/>
  <c r="G22" i="171"/>
  <c r="C15" i="171"/>
  <c r="S15" i="171"/>
  <c r="O15" i="171"/>
  <c r="G15" i="171"/>
  <c r="C22" i="171"/>
  <c r="K15" i="171"/>
  <c r="K22" i="171"/>
  <c r="O22" i="171"/>
  <c r="G31" i="171"/>
  <c r="K31" i="171"/>
  <c r="R26" i="171"/>
  <c r="E20" i="1"/>
  <c r="G22" i="193"/>
  <c r="K15" i="193"/>
  <c r="G15" i="193"/>
  <c r="K22" i="193"/>
  <c r="S15" i="193"/>
  <c r="S22" i="193"/>
  <c r="C31" i="193"/>
  <c r="O15" i="193"/>
  <c r="C15" i="193"/>
  <c r="C22" i="193"/>
  <c r="O22" i="193"/>
  <c r="G31" i="193"/>
  <c r="K31" i="193"/>
  <c r="R26" i="193"/>
  <c r="E21" i="1"/>
  <c r="K15" i="139"/>
  <c r="K22" i="139"/>
  <c r="C15" i="139"/>
  <c r="C22" i="139"/>
  <c r="K31" i="139"/>
  <c r="C31" i="139"/>
  <c r="G15" i="139"/>
  <c r="O15" i="139"/>
  <c r="S15" i="139"/>
  <c r="G22" i="139"/>
  <c r="O22" i="139"/>
  <c r="S22" i="139"/>
  <c r="G31" i="139"/>
  <c r="R26" i="139"/>
  <c r="E22" i="1"/>
  <c r="G31" i="62"/>
  <c r="K31" i="62"/>
  <c r="C15" i="62"/>
  <c r="C31" i="62"/>
  <c r="G22" i="62"/>
  <c r="K15" i="62"/>
  <c r="S15" i="62"/>
  <c r="S22" i="62"/>
  <c r="G15" i="62"/>
  <c r="O15" i="62"/>
  <c r="K22" i="62"/>
  <c r="O22" i="62"/>
  <c r="C22" i="62"/>
  <c r="R26" i="62"/>
  <c r="E23" i="1"/>
  <c r="C22" i="191"/>
  <c r="S15" i="191"/>
  <c r="C15" i="191"/>
  <c r="G15" i="191"/>
  <c r="K15" i="191"/>
  <c r="O15" i="191"/>
  <c r="G22" i="191"/>
  <c r="K22" i="191"/>
  <c r="O22" i="191"/>
  <c r="S22" i="191"/>
  <c r="C31" i="191"/>
  <c r="G31" i="191"/>
  <c r="K31" i="191"/>
  <c r="R26" i="191"/>
  <c r="G31" i="152"/>
  <c r="O22" i="152"/>
  <c r="K15" i="152"/>
  <c r="G22" i="152"/>
  <c r="S15" i="152"/>
  <c r="C15" i="152"/>
  <c r="O15" i="152"/>
  <c r="S22" i="152"/>
  <c r="K22" i="152"/>
  <c r="K31" i="152"/>
  <c r="C31" i="152"/>
  <c r="G15" i="152"/>
  <c r="R26" i="152"/>
  <c r="E28" i="1"/>
  <c r="G15" i="61"/>
  <c r="C15" i="61"/>
  <c r="K22" i="61"/>
  <c r="S15" i="61"/>
  <c r="G22" i="61"/>
  <c r="S22" i="61"/>
  <c r="K15" i="61"/>
  <c r="K31" i="61"/>
  <c r="G31" i="61"/>
  <c r="O15" i="61"/>
  <c r="C31" i="61"/>
  <c r="O22" i="61"/>
  <c r="R26" i="61"/>
  <c r="E30" i="1"/>
  <c r="C15" i="78"/>
  <c r="G22" i="78"/>
  <c r="K22" i="78"/>
  <c r="K15" i="78"/>
  <c r="C31" i="78"/>
  <c r="G15" i="78"/>
  <c r="K31" i="78"/>
  <c r="G31" i="78"/>
  <c r="O15" i="78"/>
  <c r="S15" i="78"/>
  <c r="O22" i="78"/>
  <c r="S22" i="78"/>
  <c r="R26" i="78"/>
  <c r="E31" i="1"/>
  <c r="C22" i="154"/>
  <c r="K22" i="154"/>
  <c r="C15" i="154"/>
  <c r="K31" i="154"/>
  <c r="K15" i="154"/>
  <c r="G15" i="154"/>
  <c r="O15" i="154"/>
  <c r="S15" i="154"/>
  <c r="G22" i="154"/>
  <c r="O22" i="154"/>
  <c r="S22" i="154"/>
  <c r="C31" i="154"/>
  <c r="G31" i="154"/>
  <c r="R26" i="154"/>
  <c r="E33" i="1"/>
  <c r="C15" i="189"/>
  <c r="C31" i="189"/>
  <c r="G22" i="189"/>
  <c r="S15" i="189"/>
  <c r="G15" i="189"/>
  <c r="K15" i="189"/>
  <c r="O15" i="189"/>
  <c r="C22" i="189"/>
  <c r="K22" i="189"/>
  <c r="O22" i="189"/>
  <c r="S22" i="189"/>
  <c r="G31" i="189"/>
  <c r="K31" i="189"/>
  <c r="R26" i="189"/>
  <c r="E34" i="1"/>
  <c r="O15" i="77"/>
  <c r="G22" i="77"/>
  <c r="O22" i="77"/>
  <c r="S22" i="77"/>
  <c r="G31" i="77"/>
  <c r="K31" i="77"/>
  <c r="G22" i="57"/>
  <c r="C22" i="57"/>
  <c r="G15" i="57"/>
  <c r="S22" i="57"/>
  <c r="K31" i="57"/>
  <c r="C15" i="57"/>
  <c r="K15" i="57"/>
  <c r="O22" i="57"/>
  <c r="K22" i="57"/>
  <c r="S15" i="57"/>
  <c r="O15" i="57"/>
  <c r="C31" i="57"/>
  <c r="G31" i="57"/>
  <c r="R26" i="57"/>
  <c r="G31" i="60"/>
  <c r="G15" i="60"/>
  <c r="K15" i="60"/>
  <c r="C15" i="60"/>
  <c r="K31" i="60"/>
  <c r="K22" i="60"/>
  <c r="O15" i="60"/>
  <c r="S15" i="60"/>
  <c r="C22" i="60"/>
  <c r="G22" i="60"/>
  <c r="O22" i="60"/>
  <c r="S22" i="60"/>
  <c r="C31" i="60"/>
  <c r="R26" i="60"/>
  <c r="E37" i="1"/>
  <c r="O15" i="187"/>
  <c r="P15" i="187"/>
  <c r="Q15" i="187"/>
  <c r="S15" i="187"/>
  <c r="T15" i="187"/>
  <c r="U15" i="187"/>
  <c r="C22" i="187"/>
  <c r="D22" i="187"/>
  <c r="E22" i="187"/>
  <c r="G22" i="187"/>
  <c r="H22" i="187"/>
  <c r="I22" i="187"/>
  <c r="K22" i="187"/>
  <c r="L22" i="187"/>
  <c r="M22" i="187"/>
  <c r="O22" i="187"/>
  <c r="P22" i="187"/>
  <c r="Q22" i="187"/>
  <c r="S22" i="187"/>
  <c r="T22" i="187"/>
  <c r="U22" i="187"/>
  <c r="E31" i="187"/>
  <c r="I31" i="187"/>
  <c r="M31" i="187"/>
  <c r="R25" i="187"/>
  <c r="C31" i="187"/>
  <c r="G31" i="187"/>
  <c r="K31" i="187"/>
  <c r="R26" i="187"/>
  <c r="D31" i="187"/>
  <c r="H31" i="187"/>
  <c r="L31" i="187"/>
  <c r="P29" i="187"/>
  <c r="J5" i="6"/>
  <c r="G6" i="6"/>
  <c r="J6" i="6"/>
  <c r="G8" i="6"/>
  <c r="J8" i="6"/>
  <c r="G9" i="6"/>
  <c r="J9" i="6"/>
  <c r="G10" i="6"/>
  <c r="J10" i="6"/>
  <c r="G11" i="6"/>
  <c r="J11" i="6"/>
  <c r="J12" i="6"/>
  <c r="J26" i="6"/>
  <c r="D45" i="1"/>
  <c r="D46" i="1"/>
  <c r="F8" i="79"/>
  <c r="G15" i="110"/>
  <c r="R26" i="110"/>
  <c r="E10" i="1"/>
  <c r="E39" i="1"/>
  <c r="L13" i="6"/>
  <c r="H15" i="110"/>
  <c r="P29" i="110"/>
  <c r="G10" i="1"/>
  <c r="G39" i="1"/>
  <c r="K13" i="6"/>
</calcChain>
</file>

<file path=xl/comments1.xml><?xml version="1.0" encoding="utf-8"?>
<comments xmlns="http://schemas.openxmlformats.org/spreadsheetml/2006/main">
  <authors>
    <author>Jane Lindsay</author>
  </authors>
  <commentList>
    <comment ref="S30" authorId="0" shapeId="0">
      <text>
        <r>
          <rPr>
            <b/>
            <sz val="9"/>
            <color indexed="81"/>
            <rFont val="Arial"/>
            <family val="2"/>
          </rPr>
          <t>Jane Lindsay: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S31" authorId="0" shapeId="0">
      <text>
        <r>
          <rPr>
            <b/>
            <sz val="9"/>
            <color indexed="81"/>
            <rFont val="Arial"/>
            <family val="2"/>
          </rPr>
          <t>Jane Lindsay: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<sst xmlns="http://schemas.openxmlformats.org/spreadsheetml/2006/main" count="4928" uniqueCount="1029">
  <si>
    <t>Age Group</t>
  </si>
  <si>
    <t>Name</t>
  </si>
  <si>
    <t>Points</t>
  </si>
  <si>
    <t>Km</t>
  </si>
  <si>
    <t xml:space="preserve"> </t>
  </si>
  <si>
    <t>Total points/distance</t>
  </si>
  <si>
    <t>Reg No</t>
  </si>
  <si>
    <t>Date</t>
  </si>
  <si>
    <t>Time</t>
  </si>
  <si>
    <t>Stroke</t>
  </si>
  <si>
    <t>SC/LC</t>
  </si>
  <si>
    <t>Split</t>
  </si>
  <si>
    <t>Catherine Alexander</t>
  </si>
  <si>
    <t>Entry fee $10</t>
  </si>
  <si>
    <t>Freestyle</t>
  </si>
  <si>
    <t>Backstroke</t>
  </si>
  <si>
    <t>Breaststroke/Butterfly</t>
  </si>
  <si>
    <t>Total</t>
  </si>
  <si>
    <t>S/L</t>
  </si>
  <si>
    <t>No</t>
  </si>
  <si>
    <t>Age</t>
  </si>
  <si>
    <t xml:space="preserve">     *    Indicates a split time</t>
  </si>
  <si>
    <t>Award Year</t>
  </si>
  <si>
    <t>Breaststroke</t>
  </si>
  <si>
    <t>Butterfly</t>
  </si>
  <si>
    <t>Individual Medley</t>
  </si>
  <si>
    <t>Event</t>
  </si>
  <si>
    <t>400m</t>
  </si>
  <si>
    <t>800m</t>
  </si>
  <si>
    <t>Total Points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</si>
  <si>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</si>
  <si>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</si>
  <si>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</si>
  <si>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</si>
  <si>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</si>
  <si>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</si>
  <si>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</si>
  <si>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</si>
  <si>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</si>
  <si>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</si>
  <si>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</si>
  <si>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</si>
  <si>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</si>
  <si>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</si>
  <si>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</si>
  <si>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</si>
  <si>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</si>
  <si>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Distance Swum  (Km)</t>
  </si>
  <si>
    <t>TUGGERANONG AEROBIC SWIMS 2003-2011</t>
  </si>
  <si>
    <t>-</t>
  </si>
  <si>
    <t>2007**</t>
  </si>
  <si>
    <t>15</t>
  </si>
  <si>
    <t>6</t>
  </si>
  <si>
    <t>9</t>
  </si>
  <si>
    <t>5</t>
  </si>
  <si>
    <t>7</t>
  </si>
  <si>
    <t>**</t>
  </si>
  <si>
    <t>ENDURANCE 1000 SWIMS</t>
  </si>
  <si>
    <t>60-64</t>
  </si>
  <si>
    <t>Alexander, Catherine</t>
  </si>
  <si>
    <t>TUGGERANONG MASTERS SWIMMING ACT INC</t>
  </si>
  <si>
    <t>Member</t>
  </si>
  <si>
    <t>55-59</t>
  </si>
  <si>
    <t>Click on your name to go to your sheet</t>
  </si>
  <si>
    <t>These are the correct totals for 2007; next line is official results, where 45 points were "lost" by the national recorder.</t>
  </si>
  <si>
    <t>Note:   Any times recorded in red on your sheet were swum at meets</t>
  </si>
  <si>
    <t>Potential Entries</t>
  </si>
  <si>
    <t>(Old scoring system)</t>
  </si>
  <si>
    <t>65-69</t>
  </si>
  <si>
    <t>Katrina Burgess</t>
  </si>
  <si>
    <t>Burgess, Katrina</t>
  </si>
  <si>
    <t>Reid, Ann</t>
  </si>
  <si>
    <t>Waddleton, Jane</t>
  </si>
  <si>
    <t>50-54</t>
  </si>
  <si>
    <t>40-44</t>
  </si>
  <si>
    <t>Jane Waddleton</t>
  </si>
  <si>
    <t>Ann Reid</t>
  </si>
  <si>
    <t>Caroline Makin</t>
  </si>
  <si>
    <t>Maria Castles</t>
  </si>
  <si>
    <t>Distance</t>
  </si>
  <si>
    <t>Cecelia Kaye</t>
  </si>
  <si>
    <t>Kaye, Cecelia</t>
  </si>
  <si>
    <t>Rohan, Pauline</t>
  </si>
  <si>
    <t>Pauline Rohan</t>
  </si>
  <si>
    <t>December</t>
  </si>
  <si>
    <t>November</t>
  </si>
  <si>
    <t>October</t>
  </si>
  <si>
    <t>September</t>
  </si>
  <si>
    <t>July</t>
  </si>
  <si>
    <t>June</t>
  </si>
  <si>
    <t>May</t>
  </si>
  <si>
    <t>April</t>
  </si>
  <si>
    <t>March</t>
  </si>
  <si>
    <t>February</t>
  </si>
  <si>
    <t>January</t>
  </si>
  <si>
    <t>Difference</t>
  </si>
  <si>
    <t>Month</t>
  </si>
  <si>
    <t>✔</t>
  </si>
  <si>
    <t>★</t>
  </si>
  <si>
    <t>Total male points:</t>
  </si>
  <si>
    <t>F</t>
  </si>
  <si>
    <t>M</t>
  </si>
  <si>
    <t>Total female points:</t>
  </si>
  <si>
    <t>✖</t>
  </si>
  <si>
    <t>Keeping up?</t>
  </si>
  <si>
    <t>Campbell, Donna</t>
  </si>
  <si>
    <t>Donna Campbell</t>
  </si>
  <si>
    <t>?</t>
  </si>
  <si>
    <t>August</t>
  </si>
  <si>
    <t>Swims</t>
  </si>
  <si>
    <t>Total Number of Swims</t>
  </si>
  <si>
    <t>Total male swimmers</t>
  </si>
  <si>
    <t>Total female swimmers</t>
  </si>
  <si>
    <t>How are we going?</t>
  </si>
  <si>
    <t>- - - - -   Cumulative  - - - - -</t>
  </si>
  <si>
    <t xml:space="preserve">Kirsten Madsen </t>
  </si>
  <si>
    <t>Madsen Kirsten</t>
  </si>
  <si>
    <t>70-74</t>
  </si>
  <si>
    <t>Richard Phillips</t>
  </si>
  <si>
    <t xml:space="preserve">Phillips, Richard </t>
  </si>
  <si>
    <t xml:space="preserve">Don Smith </t>
  </si>
  <si>
    <t>Smith, Don</t>
  </si>
  <si>
    <t xml:space="preserve">Bunbury AUSSI Stingers </t>
  </si>
  <si>
    <t>Leisa Cass</t>
  </si>
  <si>
    <t>Cass, Leisa</t>
  </si>
  <si>
    <t xml:space="preserve">Kylie Lane </t>
  </si>
  <si>
    <t>Lane, Kylie</t>
  </si>
  <si>
    <t>Kristine Kennedy</t>
  </si>
  <si>
    <t>Kennedy, Kristine</t>
  </si>
  <si>
    <t>Greg Gourley</t>
  </si>
  <si>
    <t xml:space="preserve">Gourley, Greg </t>
  </si>
  <si>
    <t>60-65</t>
  </si>
  <si>
    <t>Castles , Maria</t>
  </si>
  <si>
    <t>2019</t>
  </si>
  <si>
    <t>SC</t>
  </si>
  <si>
    <t>Anne Smyth</t>
  </si>
  <si>
    <t xml:space="preserve">Smyth, Anne </t>
  </si>
  <si>
    <t>Total participants</t>
  </si>
  <si>
    <t>Christine Leary</t>
  </si>
  <si>
    <t>Leary,Chris</t>
  </si>
  <si>
    <t>*</t>
  </si>
  <si>
    <t xml:space="preserve">Makin Caroline </t>
  </si>
  <si>
    <t xml:space="preserve">  </t>
  </si>
  <si>
    <t>TUGGERANONG ENDURANCE SWIMS from 2012 - 2020</t>
  </si>
  <si>
    <t>2020</t>
  </si>
  <si>
    <t>Gender</t>
  </si>
  <si>
    <t>Swum in 2020</t>
  </si>
  <si>
    <t xml:space="preserve">Age </t>
  </si>
  <si>
    <t>Donna Sims</t>
  </si>
  <si>
    <t xml:space="preserve">Sims, D </t>
  </si>
  <si>
    <t>LC</t>
  </si>
  <si>
    <t>P29</t>
  </si>
  <si>
    <t>Kerry O'Neill</t>
  </si>
  <si>
    <t>O'Neill Kerry</t>
  </si>
  <si>
    <t>12 JAN</t>
  </si>
  <si>
    <t xml:space="preserve">SC </t>
  </si>
  <si>
    <t>26 JAN</t>
  </si>
  <si>
    <t>Kate Murphy</t>
  </si>
  <si>
    <t>Murphy, Kate</t>
  </si>
  <si>
    <t>Annette Byron</t>
  </si>
  <si>
    <t xml:space="preserve">Byron, Annette </t>
  </si>
  <si>
    <t>Rebecca Dunn</t>
  </si>
  <si>
    <t>2021 Winter 3 X 400m Postal Swim</t>
  </si>
  <si>
    <t>5000m Swims 2021</t>
  </si>
  <si>
    <t>3000m Swims 2021</t>
  </si>
  <si>
    <t>19 JAN</t>
  </si>
  <si>
    <t xml:space="preserve">5 JAN </t>
  </si>
  <si>
    <t>9.13.82</t>
  </si>
  <si>
    <t>23 JAN</t>
  </si>
  <si>
    <t>9.23.56</t>
  </si>
  <si>
    <t>2 JAN</t>
  </si>
  <si>
    <t>11.00.83</t>
  </si>
  <si>
    <t>9 JAN</t>
  </si>
  <si>
    <t>9.12.10</t>
  </si>
  <si>
    <t>16.38.03</t>
  </si>
  <si>
    <t>18.32.85</t>
  </si>
  <si>
    <t>18.46.19</t>
  </si>
  <si>
    <t>22.08.86</t>
  </si>
  <si>
    <t>5 JAN</t>
  </si>
  <si>
    <t>18.51.03</t>
  </si>
  <si>
    <t xml:space="preserve">10 JAN </t>
  </si>
  <si>
    <t xml:space="preserve">23 JAN </t>
  </si>
  <si>
    <t>30 JAN</t>
  </si>
  <si>
    <t xml:space="preserve">19 JAN </t>
  </si>
  <si>
    <t>37.50.49</t>
  </si>
  <si>
    <t>38.21.22</t>
  </si>
  <si>
    <t xml:space="preserve">30 JAN </t>
  </si>
  <si>
    <t>27.08.71</t>
  </si>
  <si>
    <t>16 JAN</t>
  </si>
  <si>
    <t>31.11.44</t>
  </si>
  <si>
    <t>30.12.53</t>
  </si>
  <si>
    <t>1 JAN</t>
  </si>
  <si>
    <t>9.18.20</t>
  </si>
  <si>
    <t>10.02.96</t>
  </si>
  <si>
    <t>17.53.90</t>
  </si>
  <si>
    <t>10.10.31</t>
  </si>
  <si>
    <t>13.58.14</t>
  </si>
  <si>
    <t>7.45.24</t>
  </si>
  <si>
    <t>15.31.26</t>
  </si>
  <si>
    <t>7.54.21</t>
  </si>
  <si>
    <t>15.20.27</t>
  </si>
  <si>
    <t>12.40.55</t>
  </si>
  <si>
    <t>7.04.53</t>
  </si>
  <si>
    <t>7.29.48</t>
  </si>
  <si>
    <t>9.58.94</t>
  </si>
  <si>
    <t>14.39.91</t>
  </si>
  <si>
    <t>27.53.94</t>
  </si>
  <si>
    <t>14.11.98</t>
  </si>
  <si>
    <t>9.06.03</t>
  </si>
  <si>
    <t>35-39</t>
  </si>
  <si>
    <t>7.17.88</t>
  </si>
  <si>
    <t>8.43.99</t>
  </si>
  <si>
    <t>20.35.60</t>
  </si>
  <si>
    <t>9.45.33</t>
  </si>
  <si>
    <t xml:space="preserve">18.31.94 </t>
  </si>
  <si>
    <t xml:space="preserve">26 JAN </t>
  </si>
  <si>
    <t>19.39.06</t>
  </si>
  <si>
    <t>Dunn, Rebecca</t>
  </si>
  <si>
    <t>18.42.62</t>
  </si>
  <si>
    <t>9.57.52</t>
  </si>
  <si>
    <t>20.23.28</t>
  </si>
  <si>
    <t>9.01.81</t>
  </si>
  <si>
    <t>18.21.72</t>
  </si>
  <si>
    <t xml:space="preserve">Endurance 2021  -  Points Progress </t>
  </si>
  <si>
    <t>2021</t>
  </si>
  <si>
    <t>01/01/2021</t>
  </si>
  <si>
    <t>BA</t>
  </si>
  <si>
    <t>Kris Kennedy</t>
  </si>
  <si>
    <t>02/01/2021</t>
  </si>
  <si>
    <t>FR</t>
  </si>
  <si>
    <t>8.12.82</t>
  </si>
  <si>
    <t>7.36.56</t>
  </si>
  <si>
    <t>14.25.95</t>
  </si>
  <si>
    <t>8.18.44</t>
  </si>
  <si>
    <t>17.54.09</t>
  </si>
  <si>
    <t>7.03.09</t>
  </si>
  <si>
    <t>15.44.00</t>
  </si>
  <si>
    <t>12.29.15</t>
  </si>
  <si>
    <t>16.48.16</t>
  </si>
  <si>
    <t>7.17.77</t>
  </si>
  <si>
    <t>14.28.10</t>
  </si>
  <si>
    <t>8.14.90</t>
  </si>
  <si>
    <t>19.51.34</t>
  </si>
  <si>
    <t>19.35.61</t>
  </si>
  <si>
    <t>6.51.28</t>
  </si>
  <si>
    <t>8.42.53</t>
  </si>
  <si>
    <t>19.18.94</t>
  </si>
  <si>
    <t>8.26.09</t>
  </si>
  <si>
    <t>11.23.74</t>
  </si>
  <si>
    <t>10.10.63</t>
  </si>
  <si>
    <t xml:space="preserve">2 JAN </t>
  </si>
  <si>
    <t>19.39.21</t>
  </si>
  <si>
    <t>22.22.66</t>
  </si>
  <si>
    <t>9.46.91</t>
  </si>
  <si>
    <t>16JAN</t>
  </si>
  <si>
    <t>18.31.12</t>
  </si>
  <si>
    <t>7.47.47</t>
  </si>
  <si>
    <t>8.44.47</t>
  </si>
  <si>
    <t>15.36.06</t>
  </si>
  <si>
    <t>Liesl Peters</t>
  </si>
  <si>
    <t>8.35.31</t>
  </si>
  <si>
    <t>15.39.25</t>
  </si>
  <si>
    <t>7.43.06</t>
  </si>
  <si>
    <t>15.55.56</t>
  </si>
  <si>
    <t>8.40.22</t>
  </si>
  <si>
    <t>9.36.29</t>
  </si>
  <si>
    <t>16.49.81</t>
  </si>
  <si>
    <t>13.50.33</t>
  </si>
  <si>
    <t>6.50.59</t>
  </si>
  <si>
    <t>19,23.22</t>
  </si>
  <si>
    <t>18.07.13</t>
  </si>
  <si>
    <t>9.47.31</t>
  </si>
  <si>
    <t>8.30.86</t>
  </si>
  <si>
    <t>9.27.91</t>
  </si>
  <si>
    <t>22.45.26</t>
  </si>
  <si>
    <t>19.49.05</t>
  </si>
  <si>
    <t>13.32.77</t>
  </si>
  <si>
    <t>11.01.09</t>
  </si>
  <si>
    <t>11.29.71</t>
  </si>
  <si>
    <t>Peters, Liesl</t>
  </si>
  <si>
    <t>61.04.79</t>
  </si>
  <si>
    <t>2 FEB</t>
  </si>
  <si>
    <t>10.58.87</t>
  </si>
  <si>
    <t>22.36.35</t>
  </si>
  <si>
    <t>19.43.62</t>
  </si>
  <si>
    <t>10.11.31</t>
  </si>
  <si>
    <t>15.43.06</t>
  </si>
  <si>
    <t>10.04.34</t>
  </si>
  <si>
    <t>10.52.48</t>
  </si>
  <si>
    <t>12.49.33</t>
  </si>
  <si>
    <t>18.21.62</t>
  </si>
  <si>
    <t>9.13.69</t>
  </si>
  <si>
    <t>17.58.07</t>
  </si>
  <si>
    <t>6.03.73</t>
  </si>
  <si>
    <t>6 FEB</t>
  </si>
  <si>
    <t>9 FEB</t>
  </si>
  <si>
    <t>13.05.74</t>
  </si>
  <si>
    <t>27.00.10</t>
  </si>
  <si>
    <t>10.06.92</t>
  </si>
  <si>
    <t>18.54.94</t>
  </si>
  <si>
    <t>8.46.90</t>
  </si>
  <si>
    <t>13.22.68</t>
  </si>
  <si>
    <t>12.35.31</t>
  </si>
  <si>
    <t>17.06.45</t>
  </si>
  <si>
    <t>9.38.56</t>
  </si>
  <si>
    <t>20.05.72</t>
  </si>
  <si>
    <t>9.00.48</t>
  </si>
  <si>
    <t>8.17.12</t>
  </si>
  <si>
    <t>8.23.61</t>
  </si>
  <si>
    <t>17.17.74</t>
  </si>
  <si>
    <t>8.26.46</t>
  </si>
  <si>
    <t>16.37.16</t>
  </si>
  <si>
    <t>18.05.31</t>
  </si>
  <si>
    <t>9.32.22</t>
  </si>
  <si>
    <t>9.46.69</t>
  </si>
  <si>
    <t>9.31.00</t>
  </si>
  <si>
    <t>17.13.89</t>
  </si>
  <si>
    <t>19.50.09</t>
  </si>
  <si>
    <t>9.19.18</t>
  </si>
  <si>
    <t>17.54.03</t>
  </si>
  <si>
    <t>12.44.33</t>
  </si>
  <si>
    <t>8.00.05</t>
  </si>
  <si>
    <t>18.54.12</t>
  </si>
  <si>
    <t>7.56.66</t>
  </si>
  <si>
    <t>13FEB</t>
  </si>
  <si>
    <t>13.46.05</t>
  </si>
  <si>
    <t>13 FEB</t>
  </si>
  <si>
    <t>9.19.72</t>
  </si>
  <si>
    <t>18.27.87</t>
  </si>
  <si>
    <t>18.06.59</t>
  </si>
  <si>
    <t>18.48.31</t>
  </si>
  <si>
    <t>8.43.74</t>
  </si>
  <si>
    <t>20 FEB</t>
  </si>
  <si>
    <t>20.16.47</t>
  </si>
  <si>
    <t>8.09.22</t>
  </si>
  <si>
    <t>18.42.74</t>
  </si>
  <si>
    <t>7.11.11</t>
  </si>
  <si>
    <t>20.05.79</t>
  </si>
  <si>
    <t>6.45.93</t>
  </si>
  <si>
    <t>8.35.43</t>
  </si>
  <si>
    <t>9.28.69</t>
  </si>
  <si>
    <t>8.41.57</t>
  </si>
  <si>
    <t>7.39.03</t>
  </si>
  <si>
    <t>Hayley Piggott</t>
  </si>
  <si>
    <t>25-29</t>
  </si>
  <si>
    <t>Piggott Hayley</t>
  </si>
  <si>
    <t>8.02.90</t>
  </si>
  <si>
    <t>23 FEB</t>
  </si>
  <si>
    <t>16.53.85</t>
  </si>
  <si>
    <t>10.31.72</t>
  </si>
  <si>
    <t>8.57.51</t>
  </si>
  <si>
    <t>9.38.94</t>
  </si>
  <si>
    <t>8.43.98</t>
  </si>
  <si>
    <t>20.17.46</t>
  </si>
  <si>
    <t>9.19.38</t>
  </si>
  <si>
    <t>11.37.57</t>
  </si>
  <si>
    <t>17.20.34</t>
  </si>
  <si>
    <t>6.11.34</t>
  </si>
  <si>
    <t>27 FEB</t>
  </si>
  <si>
    <t>15.08.12</t>
  </si>
  <si>
    <t>6.52.94</t>
  </si>
  <si>
    <t>27 FWB</t>
  </si>
  <si>
    <t>15.28.65</t>
  </si>
  <si>
    <t>13.17.72</t>
  </si>
  <si>
    <t>8.48.44</t>
  </si>
  <si>
    <t>17.43.43</t>
  </si>
  <si>
    <t>31.22.69</t>
  </si>
  <si>
    <t>7.40.35</t>
  </si>
  <si>
    <t>Gary Stutsel</t>
  </si>
  <si>
    <t>8.52.28</t>
  </si>
  <si>
    <t>11 FEB</t>
  </si>
  <si>
    <t>9.50.94</t>
  </si>
  <si>
    <t>4/FEB</t>
  </si>
  <si>
    <t>10.42.39</t>
  </si>
  <si>
    <t>18 FEB</t>
  </si>
  <si>
    <t>20.32.87</t>
  </si>
  <si>
    <t>24.10.57</t>
  </si>
  <si>
    <t>80-84</t>
  </si>
  <si>
    <t>Stutsel, Gary</t>
  </si>
  <si>
    <t>6 MAR</t>
  </si>
  <si>
    <t>18.48.15</t>
  </si>
  <si>
    <t>9.44.13</t>
  </si>
  <si>
    <t>16 MAR</t>
  </si>
  <si>
    <t>9.04.11</t>
  </si>
  <si>
    <t>19.08.66</t>
  </si>
  <si>
    <t>14.38.45</t>
  </si>
  <si>
    <t>7.45.44</t>
  </si>
  <si>
    <t>13 MAR</t>
  </si>
  <si>
    <t>14.13.18</t>
  </si>
  <si>
    <t>7.29.60</t>
  </si>
  <si>
    <t>10.51.89</t>
  </si>
  <si>
    <t>13  MAR</t>
  </si>
  <si>
    <t>8.41.83</t>
  </si>
  <si>
    <t>15.40.31</t>
  </si>
  <si>
    <t>7.24.56</t>
  </si>
  <si>
    <t>17.18.47</t>
  </si>
  <si>
    <t>15.25.93</t>
  </si>
  <si>
    <t>8.29.06</t>
  </si>
  <si>
    <t>19.50.36</t>
  </si>
  <si>
    <t>20.20.70</t>
  </si>
  <si>
    <t>17.12.03</t>
  </si>
  <si>
    <t>16.38.77</t>
  </si>
  <si>
    <t>19.10.65</t>
  </si>
  <si>
    <t>11.05.50</t>
  </si>
  <si>
    <t>Ricky Somerville</t>
  </si>
  <si>
    <t>7.50.06</t>
  </si>
  <si>
    <t>9.43.91</t>
  </si>
  <si>
    <t>16.09.38</t>
  </si>
  <si>
    <t>10.36.66</t>
  </si>
  <si>
    <t>19.36.69</t>
  </si>
  <si>
    <t>9.28.65</t>
  </si>
  <si>
    <t>14.41.28</t>
  </si>
  <si>
    <t>23 MAR</t>
  </si>
  <si>
    <t>14.31.34</t>
  </si>
  <si>
    <t>6.08.73</t>
  </si>
  <si>
    <t>18.19.53</t>
  </si>
  <si>
    <t>19.54.70</t>
  </si>
  <si>
    <t>8.53.84</t>
  </si>
  <si>
    <t>19.33.22</t>
  </si>
  <si>
    <t>10.28.84</t>
  </si>
  <si>
    <t>9.37.70</t>
  </si>
  <si>
    <t>22.28.09</t>
  </si>
  <si>
    <t>4 MAR</t>
  </si>
  <si>
    <t>20.42.42</t>
  </si>
  <si>
    <t>12 MAR</t>
  </si>
  <si>
    <t>25.18.04</t>
  </si>
  <si>
    <t>9.21.35</t>
  </si>
  <si>
    <t>9 MAR</t>
  </si>
  <si>
    <t>12.15.92</t>
  </si>
  <si>
    <t>18 MAR</t>
  </si>
  <si>
    <t>8.48.91</t>
  </si>
  <si>
    <t>30 MAR</t>
  </si>
  <si>
    <t>9.20.87</t>
  </si>
  <si>
    <t>9.18.43</t>
  </si>
  <si>
    <t>9.24.87</t>
  </si>
  <si>
    <t>8.37.89</t>
  </si>
  <si>
    <t>9.28.78</t>
  </si>
  <si>
    <t>17.39.81</t>
  </si>
  <si>
    <t>18.32.40</t>
  </si>
  <si>
    <t>9.12.79</t>
  </si>
  <si>
    <t>19.27.53</t>
  </si>
  <si>
    <t>13.34.78</t>
  </si>
  <si>
    <t>20 APR</t>
  </si>
  <si>
    <t>15.30.89</t>
  </si>
  <si>
    <t>17 APR</t>
  </si>
  <si>
    <t>12.50.06</t>
  </si>
  <si>
    <t>7.06.69</t>
  </si>
  <si>
    <t>9.10.49</t>
  </si>
  <si>
    <t>9.33.24</t>
  </si>
  <si>
    <t>13 APR</t>
  </si>
  <si>
    <t>21.59.63</t>
  </si>
  <si>
    <t>6 APR</t>
  </si>
  <si>
    <t>20APR</t>
  </si>
  <si>
    <t>9.35.62</t>
  </si>
  <si>
    <t>12.25.06</t>
  </si>
  <si>
    <t>8.47.48</t>
  </si>
  <si>
    <t>8.27.09</t>
  </si>
  <si>
    <t>8.32.57</t>
  </si>
  <si>
    <t>17.20.18</t>
  </si>
  <si>
    <t>7.16.59</t>
  </si>
  <si>
    <t>6.30.40</t>
  </si>
  <si>
    <t>14.30.56</t>
  </si>
  <si>
    <t>7.19.69</t>
  </si>
  <si>
    <t>27.48.92</t>
  </si>
  <si>
    <t>8.51.91</t>
  </si>
  <si>
    <t>34.57.34</t>
  </si>
  <si>
    <t>18.59.86</t>
  </si>
  <si>
    <t>8.18.78</t>
  </si>
  <si>
    <t>36.31.22</t>
  </si>
  <si>
    <t>7.12.59</t>
  </si>
  <si>
    <t>17.26.10</t>
  </si>
  <si>
    <t>16.31.69</t>
  </si>
  <si>
    <t>7.45.43</t>
  </si>
  <si>
    <t>17.37.59</t>
  </si>
  <si>
    <t>7.38.65</t>
  </si>
  <si>
    <t>6.47.20</t>
  </si>
  <si>
    <t>9.16.71</t>
  </si>
  <si>
    <t>Atsuko McGowan</t>
  </si>
  <si>
    <t>McGowan, Atsuko</t>
  </si>
  <si>
    <t>13.20.28</t>
  </si>
  <si>
    <t>7.31.95</t>
  </si>
  <si>
    <t>6.10.75</t>
  </si>
  <si>
    <t>6.40.19</t>
  </si>
  <si>
    <t>13.30.16</t>
  </si>
  <si>
    <t>11.14.21</t>
  </si>
  <si>
    <t>9.24.38</t>
  </si>
  <si>
    <t>9.55.32</t>
  </si>
  <si>
    <t>27 APR</t>
  </si>
  <si>
    <t>9.36.19</t>
  </si>
  <si>
    <t>9.02.25</t>
  </si>
  <si>
    <t>24 APR</t>
  </si>
  <si>
    <t>7.40.72</t>
  </si>
  <si>
    <t>18.00.28</t>
  </si>
  <si>
    <t>17.57.92</t>
  </si>
  <si>
    <t>7.56.31</t>
  </si>
  <si>
    <t>15.59.52</t>
  </si>
  <si>
    <t>9.43.16</t>
  </si>
  <si>
    <t>16.24.25</t>
  </si>
  <si>
    <t>3 APR</t>
  </si>
  <si>
    <t>8.28.22</t>
  </si>
  <si>
    <t>14.14.95</t>
  </si>
  <si>
    <t>24 APR`</t>
  </si>
  <si>
    <t>11.50.99</t>
  </si>
  <si>
    <t>8.08.63</t>
  </si>
  <si>
    <t>10.32.94</t>
  </si>
  <si>
    <t>7.36.42</t>
  </si>
  <si>
    <t>32.59.58</t>
  </si>
  <si>
    <t>1 APR</t>
  </si>
  <si>
    <t>9.08.73</t>
  </si>
  <si>
    <t>11.49.40</t>
  </si>
  <si>
    <t>12.07.67</t>
  </si>
  <si>
    <t>8 APR</t>
  </si>
  <si>
    <t>19.09.67</t>
  </si>
  <si>
    <t>20.32.76</t>
  </si>
  <si>
    <t>29 APR</t>
  </si>
  <si>
    <t>25 FEB</t>
  </si>
  <si>
    <t>9.57.98</t>
  </si>
  <si>
    <t>1 MAY</t>
  </si>
  <si>
    <t>4 MAY</t>
  </si>
  <si>
    <t>19.01.94</t>
  </si>
  <si>
    <t>38.19.08</t>
  </si>
  <si>
    <t>16.08.57</t>
  </si>
  <si>
    <t>17.47.15</t>
  </si>
  <si>
    <t>9.27.66</t>
  </si>
  <si>
    <t>8.45.15</t>
  </si>
  <si>
    <t>19.57.86</t>
  </si>
  <si>
    <t>18.17.47</t>
  </si>
  <si>
    <t>16.34.65</t>
  </si>
  <si>
    <t>8.51.37</t>
  </si>
  <si>
    <t>8.01.13</t>
  </si>
  <si>
    <t>18.59.03</t>
  </si>
  <si>
    <t>28 APR</t>
  </si>
  <si>
    <t>8 MAY</t>
  </si>
  <si>
    <t>7.49.41</t>
  </si>
  <si>
    <t>9.14.21</t>
  </si>
  <si>
    <t>9.41.61</t>
  </si>
  <si>
    <t>39.03.</t>
  </si>
  <si>
    <t>17.24.37</t>
  </si>
  <si>
    <t>12.33.65</t>
  </si>
  <si>
    <t>7.44.19</t>
  </si>
  <si>
    <t>17.13.56</t>
  </si>
  <si>
    <t>14.20.62</t>
  </si>
  <si>
    <t>8.24.80</t>
  </si>
  <si>
    <t>11MAY</t>
  </si>
  <si>
    <t>19.18.16</t>
  </si>
  <si>
    <t>11 MAY</t>
  </si>
  <si>
    <t>8.45.59</t>
  </si>
  <si>
    <t>18.52.16</t>
  </si>
  <si>
    <t>18.02.41</t>
  </si>
  <si>
    <t>10.27.16</t>
  </si>
  <si>
    <t>15 MAY</t>
  </si>
  <si>
    <t>13.40.67</t>
  </si>
  <si>
    <t>8.44.60</t>
  </si>
  <si>
    <t>21.40.47</t>
  </si>
  <si>
    <t>20 MAY</t>
  </si>
  <si>
    <t>8.18.31</t>
  </si>
  <si>
    <t>9.05.04</t>
  </si>
  <si>
    <t>25 MAY</t>
  </si>
  <si>
    <t>8.56.27</t>
  </si>
  <si>
    <t>9.46.22</t>
  </si>
  <si>
    <t>7.42.13</t>
  </si>
  <si>
    <t>7.04.56</t>
  </si>
  <si>
    <t>22 MAY</t>
  </si>
  <si>
    <t>8.30.64</t>
  </si>
  <si>
    <t>13.10.51</t>
  </si>
  <si>
    <t>8.44.85</t>
  </si>
  <si>
    <t>16.52.65</t>
  </si>
  <si>
    <t>8.09.91</t>
  </si>
  <si>
    <t>28.20.26</t>
  </si>
  <si>
    <t>19.19.31</t>
  </si>
  <si>
    <t>8.36.43</t>
  </si>
  <si>
    <t>9.19.28</t>
  </si>
  <si>
    <t>19.14.33</t>
  </si>
  <si>
    <t>9.37.78</t>
  </si>
  <si>
    <t>6.38.24</t>
  </si>
  <si>
    <t>5.34.91</t>
  </si>
  <si>
    <t>18 MAY</t>
  </si>
  <si>
    <t>8.58.15</t>
  </si>
  <si>
    <t>9.36.18</t>
  </si>
  <si>
    <t>27 MAY</t>
  </si>
  <si>
    <t>12.20.29</t>
  </si>
  <si>
    <t>12.02.36</t>
  </si>
  <si>
    <t>19.20.34</t>
  </si>
  <si>
    <t>20.15.95</t>
  </si>
  <si>
    <t>Lesley De Lorenzo</t>
  </si>
  <si>
    <t>De Lorenzo, Lesley</t>
  </si>
  <si>
    <t>8.42.91</t>
  </si>
  <si>
    <t>29 MAY</t>
  </si>
  <si>
    <t>15.10.57</t>
  </si>
  <si>
    <t>19.31.00</t>
  </si>
  <si>
    <t>20.24.93</t>
  </si>
  <si>
    <t>6.31.53</t>
  </si>
  <si>
    <t>14.39.00</t>
  </si>
  <si>
    <t>9.03.59</t>
  </si>
  <si>
    <t>17.55.43</t>
  </si>
  <si>
    <t>17.37.87</t>
  </si>
  <si>
    <t>6.45.62</t>
  </si>
  <si>
    <t>9.14.63</t>
  </si>
  <si>
    <t>16.50.42</t>
  </si>
  <si>
    <t>1 JUN</t>
  </si>
  <si>
    <t>19.03.09</t>
  </si>
  <si>
    <t>13.05.46</t>
  </si>
  <si>
    <t>12.26.23</t>
  </si>
  <si>
    <t>9.30.52</t>
  </si>
  <si>
    <t>01/06/2021</t>
  </si>
  <si>
    <t>60.05.47</t>
  </si>
  <si>
    <t>18.06.72</t>
  </si>
  <si>
    <t>17.35.36</t>
  </si>
  <si>
    <t>9.35.65</t>
  </si>
  <si>
    <t>15.59.46</t>
  </si>
  <si>
    <t>7.44.00</t>
  </si>
  <si>
    <t>8.00.67</t>
  </si>
  <si>
    <t>19.08.63</t>
  </si>
  <si>
    <t>5 JUN</t>
  </si>
  <si>
    <t>18.13.75</t>
  </si>
  <si>
    <t>9.00.19</t>
  </si>
  <si>
    <t>15.55.15</t>
  </si>
  <si>
    <t>13.17.07</t>
  </si>
  <si>
    <t>7.12.28</t>
  </si>
  <si>
    <t>8.12.56</t>
  </si>
  <si>
    <t>17.06.33</t>
  </si>
  <si>
    <t>14.55.71</t>
  </si>
  <si>
    <t>19.00.28</t>
  </si>
  <si>
    <t>8.30.63</t>
  </si>
  <si>
    <t>8 JUN</t>
  </si>
  <si>
    <t>6.05.70</t>
  </si>
  <si>
    <t>17.14.16</t>
  </si>
  <si>
    <t>18.42.75</t>
  </si>
  <si>
    <t>12.04.55</t>
  </si>
  <si>
    <t>11.12.15</t>
  </si>
  <si>
    <t>18.22.49</t>
  </si>
  <si>
    <t>12 JUN</t>
  </si>
  <si>
    <t>9.14.52</t>
  </si>
  <si>
    <t>18.15.62</t>
  </si>
  <si>
    <t>20.08.05</t>
  </si>
  <si>
    <t>15.27.57</t>
  </si>
  <si>
    <t>6.39.03</t>
  </si>
  <si>
    <t>11.11.16</t>
  </si>
  <si>
    <t>6.36.69</t>
  </si>
  <si>
    <t>14.16.16</t>
  </si>
  <si>
    <t>7.14.34</t>
  </si>
  <si>
    <t>18.25.33</t>
  </si>
  <si>
    <t>19.10.76</t>
  </si>
  <si>
    <t>6.41.89</t>
  </si>
  <si>
    <t>12.57.10</t>
  </si>
  <si>
    <t>14.52.81</t>
  </si>
  <si>
    <t>15 JUN</t>
  </si>
  <si>
    <t>20.08.46</t>
  </si>
  <si>
    <t>8.44.53</t>
  </si>
  <si>
    <t>8.82.55</t>
  </si>
  <si>
    <t>9.07.12</t>
  </si>
  <si>
    <t>17.25.23</t>
  </si>
  <si>
    <t>15.50.29</t>
  </si>
  <si>
    <t xml:space="preserve">15 JUN </t>
  </si>
  <si>
    <t>8.27.06</t>
  </si>
  <si>
    <t>8.24.35</t>
  </si>
  <si>
    <t>12.34.49</t>
  </si>
  <si>
    <t>13.05.72</t>
  </si>
  <si>
    <t>19.23.40</t>
  </si>
  <si>
    <t>11.36.38</t>
  </si>
  <si>
    <t>15.32.19</t>
  </si>
  <si>
    <t>7.56.16</t>
  </si>
  <si>
    <t>22 JUN</t>
  </si>
  <si>
    <t>22.55.37</t>
  </si>
  <si>
    <t>9.25.90</t>
  </si>
  <si>
    <t>29 JUN</t>
  </si>
  <si>
    <t>25.47.96</t>
  </si>
  <si>
    <t>19 JUN</t>
  </si>
  <si>
    <t>9.33.41</t>
  </si>
  <si>
    <t>14.00.05</t>
  </si>
  <si>
    <t>26 JUN</t>
  </si>
  <si>
    <t>17.14.00</t>
  </si>
  <si>
    <t>9.32.75</t>
  </si>
  <si>
    <t>15.38.31</t>
  </si>
  <si>
    <t>7.44.35</t>
  </si>
  <si>
    <t>6.17.31</t>
  </si>
  <si>
    <t>16.25.76</t>
  </si>
  <si>
    <t>7.47.99</t>
  </si>
  <si>
    <t>7.33.81</t>
  </si>
  <si>
    <t>15.24.69</t>
  </si>
  <si>
    <t>16.43.70</t>
  </si>
  <si>
    <t>7.29.90</t>
  </si>
  <si>
    <t>5.23.16</t>
  </si>
  <si>
    <t>6.37.17</t>
  </si>
  <si>
    <t>10.07.61</t>
  </si>
  <si>
    <t>8.11.17</t>
  </si>
  <si>
    <t>33.09.34</t>
  </si>
  <si>
    <t>9.11.40</t>
  </si>
  <si>
    <t>27.36.03</t>
  </si>
  <si>
    <t>14.33.69</t>
  </si>
  <si>
    <t>7.40.60</t>
  </si>
  <si>
    <t>17.45.45</t>
  </si>
  <si>
    <t>27.35.90</t>
  </si>
  <si>
    <t>9.04.37</t>
  </si>
  <si>
    <t>16.45.41</t>
  </si>
  <si>
    <t>8.15.69</t>
  </si>
  <si>
    <t>9.19.20</t>
  </si>
  <si>
    <t>16.15.33</t>
  </si>
  <si>
    <t>8.55.43</t>
  </si>
  <si>
    <t>9.33.05</t>
  </si>
  <si>
    <t>12.03.43</t>
  </si>
  <si>
    <t>10 JUN</t>
  </si>
  <si>
    <t>12.02.59</t>
  </si>
  <si>
    <t>19.40.46</t>
  </si>
  <si>
    <t>17 JUN</t>
  </si>
  <si>
    <t>24.510.09</t>
  </si>
  <si>
    <t>23.46.72</t>
  </si>
  <si>
    <t>12.06.65</t>
  </si>
  <si>
    <t>3 JUL</t>
  </si>
  <si>
    <t>10.23.84</t>
  </si>
  <si>
    <t>8.06.84</t>
  </si>
  <si>
    <t>9.09.45</t>
  </si>
  <si>
    <t>16.27.95</t>
  </si>
  <si>
    <t>20.10.16</t>
  </si>
  <si>
    <t>29.18.97</t>
  </si>
  <si>
    <t>17.17.78</t>
  </si>
  <si>
    <t>11.49.83</t>
  </si>
  <si>
    <t>20.29.16</t>
  </si>
  <si>
    <t>Aimee Carter</t>
  </si>
  <si>
    <t>6 JUL</t>
  </si>
  <si>
    <t>12.57.22</t>
  </si>
  <si>
    <t>33.38.44</t>
  </si>
  <si>
    <t>8.43.39</t>
  </si>
  <si>
    <t>19.02.56</t>
  </si>
  <si>
    <t>14.40.81</t>
  </si>
  <si>
    <t>8.20.58</t>
  </si>
  <si>
    <t>35.05.99</t>
  </si>
  <si>
    <t>20.57.19</t>
  </si>
  <si>
    <t>26.30.02</t>
  </si>
  <si>
    <t>12.13.14</t>
  </si>
  <si>
    <t>16.27.41</t>
  </si>
  <si>
    <t>10 JUL</t>
  </si>
  <si>
    <t>18.42.88</t>
  </si>
  <si>
    <t>18.59.30</t>
  </si>
  <si>
    <t>8.17.92</t>
  </si>
  <si>
    <t>13 JUL</t>
  </si>
  <si>
    <t>51.01.53</t>
  </si>
  <si>
    <t>8.46.86</t>
  </si>
  <si>
    <t>25.09.72</t>
  </si>
  <si>
    <t>11.12.99</t>
  </si>
  <si>
    <t>22.48.22</t>
  </si>
  <si>
    <t>27 JUL</t>
  </si>
  <si>
    <t>30.03.25</t>
  </si>
  <si>
    <t>20 JUL</t>
  </si>
  <si>
    <t>7.48.88</t>
  </si>
  <si>
    <t>15.58.94</t>
  </si>
  <si>
    <t>17 JUL</t>
  </si>
  <si>
    <t>31 JUL</t>
  </si>
  <si>
    <t>24 JUL</t>
  </si>
  <si>
    <t>16.13.63</t>
  </si>
  <si>
    <t>17.14.86</t>
  </si>
  <si>
    <t>13.04.43</t>
  </si>
  <si>
    <t>7.40.44</t>
  </si>
  <si>
    <t>1 JUL</t>
  </si>
  <si>
    <t>18.24.99</t>
  </si>
  <si>
    <t>12.07.32</t>
  </si>
  <si>
    <t>28.20.07</t>
  </si>
  <si>
    <t>29 JUL</t>
  </si>
  <si>
    <t>36.53.39</t>
  </si>
  <si>
    <t>22 JUL</t>
  </si>
  <si>
    <t>16.20.23</t>
  </si>
  <si>
    <t>12.51.89</t>
  </si>
  <si>
    <t>7.20.09</t>
  </si>
  <si>
    <t>35.59.59</t>
  </si>
  <si>
    <t>32.43.43</t>
  </si>
  <si>
    <t>9.01.09</t>
  </si>
  <si>
    <t>17.20.49</t>
  </si>
  <si>
    <t>22.55.64</t>
  </si>
  <si>
    <t>9.55.67</t>
  </si>
  <si>
    <t>20.41.55</t>
  </si>
  <si>
    <t>20.41.18</t>
  </si>
  <si>
    <t>9.33.23</t>
  </si>
  <si>
    <t>9.02.06</t>
  </si>
  <si>
    <t>7.25.66</t>
  </si>
  <si>
    <t>19.44.19</t>
  </si>
  <si>
    <t xml:space="preserve">24 JUL </t>
  </si>
  <si>
    <t>17.04.87</t>
  </si>
  <si>
    <t>7.53.80</t>
  </si>
  <si>
    <t>7.05.83</t>
  </si>
  <si>
    <t>7.06.80</t>
  </si>
  <si>
    <t>15.23.93</t>
  </si>
  <si>
    <t>17.11.44</t>
  </si>
  <si>
    <t>7.42.07</t>
  </si>
  <si>
    <t>8.21.46</t>
  </si>
  <si>
    <t>9.02.89</t>
  </si>
  <si>
    <t>17.08.17</t>
  </si>
  <si>
    <t>35.10.28</t>
  </si>
  <si>
    <t>19.04.16</t>
  </si>
  <si>
    <t>10.16.14</t>
  </si>
  <si>
    <t>18.48.21</t>
  </si>
  <si>
    <t>8.59.28</t>
  </si>
  <si>
    <t>12.36.65</t>
  </si>
  <si>
    <t>POINTS AND DISTANCE SUMMARY to 31 JULY 2021</t>
  </si>
  <si>
    <t>3 AUG</t>
  </si>
  <si>
    <t>17.09.02</t>
  </si>
  <si>
    <t>23.50.69</t>
  </si>
  <si>
    <t>8.35.41</t>
  </si>
  <si>
    <t>6.07.49</t>
  </si>
  <si>
    <t>17.23.86</t>
  </si>
  <si>
    <t>17.13.41</t>
  </si>
  <si>
    <t>35.39.57</t>
  </si>
  <si>
    <t>7 AUG</t>
  </si>
  <si>
    <t>15.15.51</t>
  </si>
  <si>
    <t>8.04.56</t>
  </si>
  <si>
    <t>18.47.20</t>
  </si>
  <si>
    <t>9.11.06</t>
  </si>
  <si>
    <t>18.09.24</t>
  </si>
  <si>
    <t>27.12.47</t>
  </si>
  <si>
    <t>10 AUG</t>
  </si>
  <si>
    <t>28.07.55</t>
  </si>
  <si>
    <t>17.23.44</t>
  </si>
  <si>
    <t>11.30.35</t>
  </si>
  <si>
    <t>17.19.25</t>
  </si>
  <si>
    <t>6.12.81</t>
  </si>
  <si>
    <t>6.53.06</t>
  </si>
  <si>
    <t>13.53.34</t>
  </si>
  <si>
    <t>7.08.72</t>
  </si>
  <si>
    <t>7.48.27</t>
  </si>
  <si>
    <t>15.33.31</t>
  </si>
  <si>
    <t>11.43.22</t>
  </si>
  <si>
    <t>12.55.81</t>
  </si>
  <si>
    <t>Devonshire-Gill</t>
  </si>
  <si>
    <t>Kathy Devonshire-Gill</t>
  </si>
  <si>
    <t>7.55.84</t>
  </si>
  <si>
    <t>15.48.60</t>
  </si>
  <si>
    <t>8.39.83</t>
  </si>
  <si>
    <t>17.42.25</t>
  </si>
  <si>
    <t>7.44.34</t>
  </si>
  <si>
    <t>8.25.09</t>
  </si>
  <si>
    <t>18.27.14</t>
  </si>
  <si>
    <t xml:space="preserve">10 AUG </t>
  </si>
  <si>
    <t>26.03.90</t>
  </si>
  <si>
    <t>12 AUG</t>
  </si>
  <si>
    <t>18.37.93</t>
  </si>
  <si>
    <t>17.05.85</t>
  </si>
  <si>
    <t>19.00.62</t>
  </si>
  <si>
    <t>30/OCT</t>
  </si>
  <si>
    <t>8.16.37</t>
  </si>
  <si>
    <t>30 OCT</t>
  </si>
  <si>
    <t>9.40.48</t>
  </si>
  <si>
    <t>19.41.91</t>
  </si>
  <si>
    <t>8.39.85</t>
  </si>
  <si>
    <t>17.42.79</t>
  </si>
  <si>
    <t>10.21.67</t>
  </si>
  <si>
    <t>13.03.31</t>
  </si>
  <si>
    <t>22.53.73</t>
  </si>
  <si>
    <t>9.27.03</t>
  </si>
  <si>
    <t>7.03.13</t>
  </si>
  <si>
    <t>6.12.87</t>
  </si>
  <si>
    <t>7.44.84</t>
  </si>
  <si>
    <t>27.54.51</t>
  </si>
  <si>
    <t>25.10.79</t>
  </si>
  <si>
    <t>21.47.75</t>
  </si>
  <si>
    <t>2 NOV</t>
  </si>
  <si>
    <t xml:space="preserve">2 NOV </t>
  </si>
  <si>
    <t>6 NOV</t>
  </si>
  <si>
    <t>20.02.53</t>
  </si>
  <si>
    <t>19.27.39</t>
  </si>
  <si>
    <t>14.01.09</t>
  </si>
  <si>
    <t>9.40.15</t>
  </si>
  <si>
    <t>8.57.45</t>
  </si>
  <si>
    <t>3 NOV</t>
  </si>
  <si>
    <t>25.38.93</t>
  </si>
  <si>
    <t>9 NOV</t>
  </si>
  <si>
    <t>10 NOV</t>
  </si>
  <si>
    <t>13 NOV</t>
  </si>
  <si>
    <t>14.19.94</t>
  </si>
  <si>
    <t>15.40.97</t>
  </si>
  <si>
    <t>10/11/2021</t>
  </si>
  <si>
    <t>BR</t>
  </si>
  <si>
    <t>37.14.91</t>
  </si>
  <si>
    <t>25.48.72</t>
  </si>
  <si>
    <t>8.12.17</t>
  </si>
  <si>
    <t>6.36.81</t>
  </si>
  <si>
    <t>23.08.85</t>
  </si>
  <si>
    <t>17.20.13</t>
  </si>
  <si>
    <t>33.59.94</t>
  </si>
  <si>
    <t>20.17.66</t>
  </si>
  <si>
    <t>9.28.57</t>
  </si>
  <si>
    <t>16 NOV</t>
  </si>
  <si>
    <t>8.27.86</t>
  </si>
  <si>
    <t>9.38.00</t>
  </si>
  <si>
    <t>17.45.07</t>
  </si>
  <si>
    <t>18.25.16</t>
  </si>
  <si>
    <t>12.19.41</t>
  </si>
  <si>
    <t>27.02.05</t>
  </si>
  <si>
    <t>37.46.84</t>
  </si>
  <si>
    <t>c</t>
  </si>
  <si>
    <t>17 NOV</t>
  </si>
  <si>
    <t>7.04.94</t>
  </si>
  <si>
    <t>7.51.09</t>
  </si>
  <si>
    <t>7.00.94</t>
  </si>
  <si>
    <t>24 NOV</t>
  </si>
  <si>
    <t>26 NOV</t>
  </si>
  <si>
    <t>29.15.69</t>
  </si>
  <si>
    <t>23 NOV</t>
  </si>
  <si>
    <t>C</t>
  </si>
  <si>
    <t>20 NOV</t>
  </si>
  <si>
    <t>27 NOV</t>
  </si>
  <si>
    <t>32.19.45</t>
  </si>
  <si>
    <t>9.35.28</t>
  </si>
  <si>
    <t>9.34.61</t>
  </si>
  <si>
    <t>14.45.36</t>
  </si>
  <si>
    <t>9.47.80</t>
  </si>
  <si>
    <t>23/04/2021</t>
  </si>
  <si>
    <t>51.18.61</t>
  </si>
  <si>
    <t>60.01.23</t>
  </si>
  <si>
    <t>24/11/2021</t>
  </si>
  <si>
    <t>56.59.88</t>
  </si>
  <si>
    <t>59.08.64</t>
  </si>
  <si>
    <t>24/04/2021</t>
  </si>
  <si>
    <t>61.02.32</t>
  </si>
  <si>
    <t>27/02/2021</t>
  </si>
  <si>
    <t>54.49.77</t>
  </si>
  <si>
    <t>67.30.87</t>
  </si>
  <si>
    <t>7.39.56</t>
  </si>
  <si>
    <t>12.26.42</t>
  </si>
  <si>
    <t>30 NOV</t>
  </si>
  <si>
    <t>10.06.42</t>
  </si>
  <si>
    <t>13.33.13</t>
  </si>
  <si>
    <t>25.44.34</t>
  </si>
  <si>
    <t>10.96.03</t>
  </si>
  <si>
    <t>17.08.34</t>
  </si>
  <si>
    <t>42.26.96</t>
  </si>
  <si>
    <t>11.29.94</t>
  </si>
  <si>
    <t>7.00.69</t>
  </si>
  <si>
    <t>29 NOV</t>
  </si>
  <si>
    <t>26.35.62</t>
  </si>
  <si>
    <t>25.55.84</t>
  </si>
  <si>
    <t>7.54.03</t>
  </si>
  <si>
    <t>7.08.75</t>
  </si>
  <si>
    <t>18.07.78</t>
  </si>
  <si>
    <t>19.20.76</t>
  </si>
  <si>
    <t>11 NOV</t>
  </si>
  <si>
    <t>19.45.00</t>
  </si>
  <si>
    <t>25 NOV</t>
  </si>
  <si>
    <t>18 NOV</t>
  </si>
  <si>
    <t>26.52.53</t>
  </si>
  <si>
    <t>19.29.12</t>
  </si>
  <si>
    <t>1 DEC</t>
  </si>
  <si>
    <t>4 DEC</t>
  </si>
  <si>
    <t>18.43.25</t>
  </si>
  <si>
    <t>3 DEC</t>
  </si>
  <si>
    <t>9.55.10</t>
  </si>
  <si>
    <t>40DEC</t>
  </si>
  <si>
    <t>20.51.92</t>
  </si>
  <si>
    <t>10.45.96</t>
  </si>
  <si>
    <t>26.01.03</t>
  </si>
  <si>
    <t>7.37.82</t>
  </si>
  <si>
    <t>17.50.09</t>
  </si>
  <si>
    <t>27.24.59</t>
  </si>
  <si>
    <t>16.15.13</t>
  </si>
  <si>
    <t>8.03.43</t>
  </si>
  <si>
    <t>44.39.00</t>
  </si>
  <si>
    <t>Kylie Lane</t>
  </si>
  <si>
    <t>03/12/2021</t>
  </si>
  <si>
    <t>53.31.42</t>
  </si>
  <si>
    <t>6 DEC</t>
  </si>
  <si>
    <t>26.56.75</t>
  </si>
  <si>
    <t>15.42.90</t>
  </si>
  <si>
    <t>37.44.34</t>
  </si>
  <si>
    <t>7 DEC</t>
  </si>
  <si>
    <t>19.55.83</t>
  </si>
  <si>
    <t>18.16.41</t>
  </si>
  <si>
    <t>16.20.14</t>
  </si>
  <si>
    <t>9.09.37</t>
  </si>
  <si>
    <t>18.22.59</t>
  </si>
  <si>
    <t>11.23.81</t>
  </si>
  <si>
    <t>9.39.31</t>
  </si>
  <si>
    <t>11.52.96</t>
  </si>
  <si>
    <t>13.52.23</t>
  </si>
  <si>
    <t>24.55.73</t>
  </si>
  <si>
    <t>15.52.10</t>
  </si>
  <si>
    <t>8.19.66</t>
  </si>
  <si>
    <t>11 JUN</t>
  </si>
  <si>
    <t>9 DEC</t>
  </si>
  <si>
    <t>6.10.63</t>
  </si>
  <si>
    <t>11 DEC</t>
  </si>
  <si>
    <t>14.53.83</t>
  </si>
  <si>
    <t>12.56.78</t>
  </si>
  <si>
    <t>9 dec</t>
  </si>
  <si>
    <t>sc</t>
  </si>
  <si>
    <t>14.48.53</t>
  </si>
  <si>
    <t>8 DEC</t>
  </si>
  <si>
    <t>10 DEC</t>
  </si>
  <si>
    <t>18.11.47</t>
  </si>
  <si>
    <t>8.25.85</t>
  </si>
  <si>
    <t>6.05.41</t>
  </si>
  <si>
    <t>5.36.91</t>
  </si>
  <si>
    <t>6.43.90</t>
  </si>
  <si>
    <t>18.06.43</t>
  </si>
  <si>
    <t>9.12.03</t>
  </si>
  <si>
    <t>8.04.64</t>
  </si>
  <si>
    <t>9.22.94</t>
  </si>
  <si>
    <t>14 DEC</t>
  </si>
  <si>
    <t>6.48.00</t>
  </si>
  <si>
    <t>8.29.25</t>
  </si>
  <si>
    <t>28.48.80</t>
  </si>
  <si>
    <t>15.02.07</t>
  </si>
  <si>
    <t>8.33.09</t>
  </si>
  <si>
    <t>12.18.42</t>
  </si>
  <si>
    <t>114 DEC</t>
  </si>
  <si>
    <t>15.21.91</t>
  </si>
  <si>
    <t>8.44.03</t>
  </si>
  <si>
    <t>11 dec</t>
  </si>
  <si>
    <t>18.18.90</t>
  </si>
  <si>
    <t>15.47.36</t>
  </si>
  <si>
    <t>15.21.94</t>
  </si>
  <si>
    <t>18.22.20</t>
  </si>
  <si>
    <t>14.06.03</t>
  </si>
  <si>
    <t>14.24.26</t>
  </si>
  <si>
    <t>12.52.62</t>
  </si>
  <si>
    <t>15 DEC</t>
  </si>
  <si>
    <t>13.19.01</t>
  </si>
  <si>
    <t>30.24.12</t>
  </si>
  <si>
    <t>9.05.97</t>
  </si>
  <si>
    <t>18 DEC</t>
  </si>
  <si>
    <t>30.36.62</t>
  </si>
  <si>
    <t>39.34.51</t>
  </si>
  <si>
    <t>5 DEC</t>
  </si>
  <si>
    <t>47.59.28</t>
  </si>
  <si>
    <t>02 DEC</t>
  </si>
  <si>
    <t>22 DEC</t>
  </si>
  <si>
    <t>6.55.37</t>
  </si>
  <si>
    <t>12.29.18</t>
  </si>
  <si>
    <t>21 DEC</t>
  </si>
  <si>
    <t>15.57.59</t>
  </si>
  <si>
    <t>7.46.84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</si>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</sst>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.000"/>
    <numFmt numFmtId="166" formatCode="mm:ss.00"/>
    <numFmt numFmtId="167" formatCode="00&quot;:&quot;00&quot;:&quot;00"/>
    <numFmt numFmtId="168" formatCode="00&quot;:&quot;00&quot;.&quot;00"/>
    <numFmt numFmtId="169" formatCode="#,##0_ ;[Red]\-#,##0\ "/>
    <numFmt numFmtId="170" formatCode=";;;"/>
  </numFmts>
  <fonts count="6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1"/>
      <name val="Arial"/>
      <family val="2"/>
    </font>
    <font>
      <b/>
      <sz val="16"/>
      <color indexed="1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2"/>
      <name val="Wingdings"/>
      <charset val="2"/>
    </font>
    <font>
      <sz val="9"/>
      <name val="Arial"/>
      <family val="2"/>
    </font>
    <font>
      <sz val="10"/>
      <name val="Apple Chancery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rgb="FF0000FF"/>
      <name val="Zapf Dingbats"/>
    </font>
    <font>
      <sz val="10"/>
      <color rgb="FF008000"/>
      <name val="Arial"/>
      <family val="2"/>
    </font>
    <font>
      <sz val="10"/>
      <color rgb="FFFABB73"/>
      <name val="Zapf Dingbats"/>
    </font>
    <font>
      <sz val="12"/>
      <color rgb="FFFABB73"/>
      <name val="Libian SC Regular"/>
    </font>
    <font>
      <sz val="12"/>
      <color rgb="FF0000FF"/>
      <name val="Arial"/>
      <family val="2"/>
    </font>
    <font>
      <b/>
      <sz val="12"/>
      <color rgb="FFFF770C"/>
      <name val="Arial"/>
      <family val="2"/>
    </font>
    <font>
      <sz val="10"/>
      <color theme="8" tint="0.39997558519241921"/>
      <name val="Arial"/>
      <family val="2"/>
    </font>
    <font>
      <sz val="12"/>
      <color rgb="FFFF0000"/>
      <name val="Zapf Dingbats"/>
    </font>
    <font>
      <b/>
      <sz val="14"/>
      <color rgb="FF8F4999"/>
      <name val="Apple Chancery"/>
    </font>
    <font>
      <b/>
      <sz val="10"/>
      <color rgb="FF8F4999"/>
      <name val="Arial"/>
      <family val="2"/>
    </font>
    <font>
      <sz val="10"/>
      <color rgb="FF8F4999"/>
      <name val="Arial"/>
      <family val="2"/>
    </font>
    <font>
      <b/>
      <sz val="14"/>
      <color rgb="FFFF0000"/>
      <name val="Apple Chancery"/>
    </font>
    <font>
      <sz val="14"/>
      <color rgb="FFFF0000"/>
      <name val="Arial"/>
      <family val="2"/>
    </font>
    <font>
      <b/>
      <sz val="12"/>
      <color rgb="FF008000"/>
      <name val="Arial"/>
      <family val="2"/>
    </font>
    <font>
      <sz val="11"/>
      <color rgb="FF008000"/>
      <name val="Arial"/>
      <family val="2"/>
    </font>
    <font>
      <sz val="12"/>
      <color rgb="FF39AD12"/>
      <name val="Arial"/>
      <family val="2"/>
    </font>
    <font>
      <b/>
      <sz val="10"/>
      <color rgb="FFFF0000"/>
      <name val="Arial"/>
      <family val="2"/>
    </font>
    <font>
      <b/>
      <sz val="11"/>
      <color rgb="FF4EB913"/>
      <name val="Arial"/>
      <family val="2"/>
    </font>
    <font>
      <sz val="20"/>
      <color rgb="FFC00000"/>
      <name val="Lucida Calligraphy"/>
      <family val="4"/>
    </font>
    <font>
      <sz val="16"/>
      <color rgb="FFC00000"/>
      <name val="Algerian"/>
      <family val="5"/>
    </font>
    <font>
      <sz val="12"/>
      <color rgb="FFFF0000"/>
      <name val="Arial"/>
      <family val="2"/>
    </font>
    <font>
      <sz val="10"/>
      <name val="Zapf Dingbats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49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1" applyAlignment="1" applyProtection="1"/>
    <xf numFmtId="1" fontId="0" fillId="0" borderId="0" xfId="0" applyNumberFormat="1"/>
    <xf numFmtId="0" fontId="3" fillId="0" borderId="0" xfId="0" applyFont="1"/>
    <xf numFmtId="1" fontId="0" fillId="0" borderId="0" xfId="0" applyNumberFormat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49" fontId="0" fillId="0" borderId="5" xfId="0" applyNumberFormat="1" applyBorder="1"/>
    <xf numFmtId="49" fontId="11" fillId="0" borderId="5" xfId="0" applyNumberFormat="1" applyFont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20" xfId="0" applyBorder="1"/>
    <xf numFmtId="0" fontId="0" fillId="0" borderId="0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2" fillId="0" borderId="20" xfId="0" applyFont="1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4" fillId="0" borderId="0" xfId="0" applyFont="1"/>
    <xf numFmtId="3" fontId="0" fillId="0" borderId="16" xfId="0" applyNumberFormat="1" applyBorder="1" applyAlignment="1">
      <alignment horizontal="center"/>
    </xf>
    <xf numFmtId="3" fontId="0" fillId="0" borderId="23" xfId="0" applyNumberFormat="1" applyBorder="1"/>
    <xf numFmtId="2" fontId="0" fillId="0" borderId="23" xfId="0" applyNumberFormat="1" applyBorder="1"/>
    <xf numFmtId="2" fontId="0" fillId="0" borderId="22" xfId="0" applyNumberFormat="1" applyBorder="1"/>
    <xf numFmtId="2" fontId="22" fillId="0" borderId="14" xfId="0" applyNumberFormat="1" applyFont="1" applyBorder="1" applyAlignment="1">
      <alignment horizontal="center"/>
    </xf>
    <xf numFmtId="0" fontId="13" fillId="0" borderId="0" xfId="3" applyFont="1" applyAlignment="1">
      <alignment horizontal="left" vertical="center"/>
    </xf>
    <xf numFmtId="0" fontId="1" fillId="0" borderId="0" xfId="3"/>
    <xf numFmtId="0" fontId="14" fillId="0" borderId="0" xfId="3" applyFont="1" applyAlignment="1">
      <alignment horizontal="center" vertical="center"/>
    </xf>
    <xf numFmtId="0" fontId="1" fillId="0" borderId="0" xfId="3" applyBorder="1" applyAlignment="1">
      <alignment horizont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49" fontId="11" fillId="0" borderId="24" xfId="3" applyNumberFormat="1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1" fontId="1" fillId="0" borderId="24" xfId="3" applyNumberFormat="1" applyFont="1" applyBorder="1" applyAlignment="1">
      <alignment horizontal="center" vertical="center" wrapText="1"/>
    </xf>
    <xf numFmtId="166" fontId="1" fillId="0" borderId="24" xfId="3" applyNumberFormat="1" applyFon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 wrapText="1"/>
    </xf>
    <xf numFmtId="1" fontId="19" fillId="0" borderId="2" xfId="3" applyNumberFormat="1" applyFont="1" applyBorder="1" applyAlignment="1">
      <alignment horizontal="left" vertical="center" wrapText="1"/>
    </xf>
    <xf numFmtId="3" fontId="1" fillId="0" borderId="24" xfId="3" applyNumberFormat="1" applyFont="1" applyFill="1" applyBorder="1" applyAlignment="1">
      <alignment horizontal="center" vertical="center"/>
    </xf>
    <xf numFmtId="1" fontId="33" fillId="0" borderId="3" xfId="3" applyNumberFormat="1" applyFont="1" applyBorder="1" applyAlignment="1">
      <alignment vertical="center" wrapText="1"/>
    </xf>
    <xf numFmtId="1" fontId="19" fillId="0" borderId="1" xfId="3" applyNumberFormat="1" applyFont="1" applyBorder="1" applyAlignment="1">
      <alignment vertical="center" wrapText="1"/>
    </xf>
    <xf numFmtId="1" fontId="33" fillId="0" borderId="24" xfId="3" applyNumberFormat="1" applyFont="1" applyBorder="1" applyAlignment="1">
      <alignment vertical="center" wrapText="1"/>
    </xf>
    <xf numFmtId="0" fontId="18" fillId="0" borderId="7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1" fontId="19" fillId="0" borderId="24" xfId="3" applyNumberFormat="1" applyFont="1" applyBorder="1" applyAlignment="1">
      <alignment vertical="center" wrapText="1"/>
    </xf>
    <xf numFmtId="0" fontId="11" fillId="0" borderId="0" xfId="3" applyFont="1"/>
    <xf numFmtId="0" fontId="11" fillId="0" borderId="1" xfId="3" applyFont="1" applyBorder="1" applyAlignment="1">
      <alignment horizontal="center" wrapText="1"/>
    </xf>
    <xf numFmtId="0" fontId="17" fillId="0" borderId="5" xfId="3" applyFont="1" applyBorder="1" applyAlignment="1">
      <alignment horizontal="center" vertical="center" wrapText="1"/>
    </xf>
    <xf numFmtId="1" fontId="17" fillId="0" borderId="0" xfId="3" applyNumberFormat="1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2" fontId="17" fillId="0" borderId="0" xfId="3" applyNumberFormat="1" applyFont="1" applyBorder="1" applyAlignment="1">
      <alignment horizontal="center" wrapText="1"/>
    </xf>
    <xf numFmtId="0" fontId="11" fillId="0" borderId="0" xfId="3" applyFont="1" applyAlignment="1">
      <alignment horizontal="center" vertical="center" wrapText="1"/>
    </xf>
    <xf numFmtId="0" fontId="1" fillId="0" borderId="24" xfId="3" applyFont="1" applyBorder="1" applyAlignment="1">
      <alignment horizontal="center" vertical="center" wrapText="1"/>
    </xf>
    <xf numFmtId="49" fontId="1" fillId="0" borderId="24" xfId="3" applyNumberFormat="1" applyFont="1" applyBorder="1" applyAlignment="1">
      <alignment horizontal="center" vertical="center" wrapText="1"/>
    </xf>
    <xf numFmtId="166" fontId="1" fillId="0" borderId="5" xfId="3" applyNumberFormat="1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top" wrapText="1"/>
    </xf>
    <xf numFmtId="3" fontId="1" fillId="0" borderId="24" xfId="3" applyNumberFormat="1" applyFont="1" applyBorder="1" applyAlignment="1">
      <alignment horizontal="center" vertical="center" wrapText="1"/>
    </xf>
    <xf numFmtId="3" fontId="1" fillId="0" borderId="5" xfId="3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1" fontId="1" fillId="0" borderId="0" xfId="3" applyNumberFormat="1" applyFont="1" applyBorder="1" applyAlignment="1">
      <alignment horizontal="center" vertical="center" wrapText="1"/>
    </xf>
    <xf numFmtId="0" fontId="3" fillId="0" borderId="0" xfId="3" applyFont="1" applyBorder="1" applyAlignment="1">
      <alignment wrapText="1"/>
    </xf>
    <xf numFmtId="1" fontId="34" fillId="0" borderId="24" xfId="3" applyNumberFormat="1" applyFont="1" applyBorder="1" applyAlignment="1">
      <alignment horizontal="center" vertical="center" wrapText="1"/>
    </xf>
    <xf numFmtId="3" fontId="1" fillId="0" borderId="5" xfId="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3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1" fillId="0" borderId="5" xfId="0" applyNumberFormat="1" applyFont="1" applyBorder="1"/>
    <xf numFmtId="0" fontId="1" fillId="0" borderId="5" xfId="0" applyFont="1" applyBorder="1"/>
    <xf numFmtId="49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166" fontId="1" fillId="0" borderId="0" xfId="3" applyNumberFormat="1" applyFont="1" applyFill="1" applyBorder="1" applyAlignment="1">
      <alignment horizontal="center" vertical="center"/>
    </xf>
    <xf numFmtId="166" fontId="1" fillId="0" borderId="0" xfId="3" applyNumberFormat="1" applyFill="1" applyBorder="1" applyAlignment="1">
      <alignment horizontal="center" vertical="center"/>
    </xf>
    <xf numFmtId="166" fontId="1" fillId="0" borderId="0" xfId="3" applyNumberFormat="1" applyFont="1" applyBorder="1" applyAlignment="1">
      <alignment horizontal="center" vertical="center" wrapText="1"/>
    </xf>
    <xf numFmtId="1" fontId="1" fillId="0" borderId="5" xfId="3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6" fontId="11" fillId="0" borderId="6" xfId="3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 wrapText="1"/>
    </xf>
    <xf numFmtId="168" fontId="1" fillId="0" borderId="24" xfId="3" applyNumberFormat="1" applyFont="1" applyFill="1" applyBorder="1" applyAlignment="1">
      <alignment horizontal="center" vertical="center"/>
    </xf>
    <xf numFmtId="168" fontId="1" fillId="0" borderId="24" xfId="3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7" fontId="1" fillId="0" borderId="24" xfId="3" applyNumberFormat="1" applyFont="1" applyFill="1" applyBorder="1" applyAlignment="1">
      <alignment horizontal="center" vertical="center"/>
    </xf>
    <xf numFmtId="167" fontId="1" fillId="0" borderId="24" xfId="3" applyNumberFormat="1" applyFill="1" applyBorder="1" applyAlignment="1">
      <alignment horizontal="center" vertical="center"/>
    </xf>
    <xf numFmtId="167" fontId="1" fillId="0" borderId="24" xfId="3" applyNumberFormat="1" applyFont="1" applyBorder="1" applyAlignment="1">
      <alignment horizontal="center" vertical="center" wrapText="1"/>
    </xf>
    <xf numFmtId="3" fontId="0" fillId="0" borderId="24" xfId="3" applyNumberFormat="1" applyFont="1" applyBorder="1" applyAlignment="1">
      <alignment horizontal="center" vertical="center" wrapText="1"/>
    </xf>
    <xf numFmtId="0" fontId="0" fillId="0" borderId="24" xfId="3" applyFont="1" applyBorder="1" applyAlignment="1">
      <alignment horizontal="center" vertical="center" wrapText="1"/>
    </xf>
    <xf numFmtId="49" fontId="0" fillId="0" borderId="24" xfId="3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69" fontId="0" fillId="0" borderId="0" xfId="0" applyNumberFormat="1" applyAlignment="1"/>
    <xf numFmtId="169" fontId="36" fillId="0" borderId="0" xfId="0" applyNumberFormat="1" applyFont="1" applyAlignment="1">
      <alignment horizontal="center"/>
    </xf>
    <xf numFmtId="3" fontId="0" fillId="0" borderId="0" xfId="0" applyNumberFormat="1"/>
    <xf numFmtId="0" fontId="2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ill="1"/>
    <xf numFmtId="169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/>
    <xf numFmtId="0" fontId="40" fillId="0" borderId="0" xfId="0" applyFont="1"/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0" fillId="0" borderId="5" xfId="0" applyNumberFormat="1" applyFont="1" applyBorder="1"/>
    <xf numFmtId="0" fontId="0" fillId="0" borderId="5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11" fillId="0" borderId="0" xfId="3" applyNumberFormat="1" applyFont="1" applyBorder="1" applyAlignment="1">
      <alignment horizontal="center" vertical="center" wrapText="1"/>
    </xf>
    <xf numFmtId="166" fontId="0" fillId="0" borderId="2" xfId="0" applyNumberFormat="1" applyBorder="1"/>
    <xf numFmtId="0" fontId="1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49" fontId="0" fillId="0" borderId="5" xfId="3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3" fillId="0" borderId="0" xfId="0" applyFont="1"/>
    <xf numFmtId="0" fontId="20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/>
    <xf numFmtId="0" fontId="47" fillId="0" borderId="0" xfId="0" applyFont="1" applyBorder="1" applyAlignment="1"/>
    <xf numFmtId="0" fontId="48" fillId="0" borderId="0" xfId="0" applyFont="1" applyAlignment="1">
      <alignment horizontal="center" vertical="center" wrapText="1"/>
    </xf>
    <xf numFmtId="0" fontId="35" fillId="0" borderId="0" xfId="0" applyFont="1" applyAlignment="1"/>
    <xf numFmtId="0" fontId="49" fillId="0" borderId="0" xfId="0" applyFont="1"/>
    <xf numFmtId="0" fontId="50" fillId="0" borderId="0" xfId="0" applyNumberFormat="1" applyFont="1" applyAlignment="1">
      <alignment horizontal="center"/>
    </xf>
    <xf numFmtId="0" fontId="7" fillId="0" borderId="0" xfId="0" applyFont="1" applyAlignment="1"/>
    <xf numFmtId="0" fontId="0" fillId="0" borderId="0" xfId="0" applyAlignment="1">
      <alignment wrapText="1"/>
    </xf>
    <xf numFmtId="0" fontId="6" fillId="0" borderId="0" xfId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vertical="center"/>
    </xf>
    <xf numFmtId="170" fontId="19" fillId="0" borderId="3" xfId="3" applyNumberFormat="1" applyFont="1" applyBorder="1" applyAlignment="1">
      <alignment vertical="center" wrapText="1"/>
    </xf>
    <xf numFmtId="170" fontId="19" fillId="0" borderId="24" xfId="3" applyNumberFormat="1" applyFont="1" applyBorder="1" applyAlignment="1">
      <alignment vertical="center" wrapText="1"/>
    </xf>
    <xf numFmtId="170" fontId="1" fillId="0" borderId="0" xfId="3" applyNumberFormat="1"/>
    <xf numFmtId="49" fontId="0" fillId="0" borderId="14" xfId="0" applyNumberFormat="1" applyFont="1" applyBorder="1"/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169" fontId="35" fillId="0" borderId="0" xfId="0" applyNumberFormat="1" applyFont="1" applyAlignment="1"/>
    <xf numFmtId="1" fontId="1" fillId="0" borderId="24" xfId="3" applyNumberFormat="1" applyFont="1" applyFill="1" applyBorder="1" applyAlignment="1">
      <alignment horizontal="center" vertical="center" wrapText="1"/>
    </xf>
    <xf numFmtId="0" fontId="1" fillId="0" borderId="0" xfId="3" applyFont="1"/>
    <xf numFmtId="0" fontId="1" fillId="0" borderId="0" xfId="3" applyFont="1" applyAlignment="1">
      <alignment horizontal="center" vertical="center" wrapText="1"/>
    </xf>
    <xf numFmtId="2" fontId="0" fillId="0" borderId="20" xfId="0" applyNumberFormat="1" applyFont="1" applyBorder="1" applyAlignment="1">
      <alignment horizontal="center"/>
    </xf>
    <xf numFmtId="1" fontId="0" fillId="0" borderId="24" xfId="3" applyNumberFormat="1" applyFont="1" applyBorder="1" applyAlignment="1">
      <alignment horizontal="center" vertical="center" wrapText="1"/>
    </xf>
    <xf numFmtId="0" fontId="31" fillId="0" borderId="24" xfId="3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/>
    <xf numFmtId="49" fontId="32" fillId="0" borderId="24" xfId="3" applyNumberFormat="1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16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1" fontId="32" fillId="0" borderId="24" xfId="3" applyNumberFormat="1" applyFont="1" applyBorder="1" applyAlignment="1">
      <alignment horizontal="center" vertical="center" wrapText="1"/>
    </xf>
    <xf numFmtId="167" fontId="32" fillId="0" borderId="24" xfId="3" applyNumberFormat="1" applyFont="1" applyBorder="1" applyAlignment="1">
      <alignment horizontal="center" vertical="center" wrapText="1"/>
    </xf>
    <xf numFmtId="0" fontId="32" fillId="0" borderId="0" xfId="3" applyFont="1"/>
    <xf numFmtId="2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168" fontId="32" fillId="0" borderId="0" xfId="0" applyNumberFormat="1" applyFont="1" applyAlignment="1">
      <alignment horizontal="center"/>
    </xf>
    <xf numFmtId="166" fontId="32" fillId="0" borderId="24" xfId="3" applyNumberFormat="1" applyFont="1" applyBorder="1" applyAlignment="1">
      <alignment horizontal="center" vertical="center" wrapText="1"/>
    </xf>
    <xf numFmtId="0" fontId="0" fillId="0" borderId="0" xfId="0" quotePrefix="1"/>
    <xf numFmtId="3" fontId="32" fillId="0" borderId="24" xfId="3" applyNumberFormat="1" applyFont="1" applyFill="1" applyBorder="1" applyAlignment="1">
      <alignment horizontal="center" vertical="center"/>
    </xf>
    <xf numFmtId="1" fontId="19" fillId="0" borderId="3" xfId="3" applyNumberFormat="1" applyFont="1" applyBorder="1" applyAlignment="1">
      <alignment vertical="center" wrapText="1"/>
    </xf>
    <xf numFmtId="0" fontId="32" fillId="0" borderId="0" xfId="3" applyFont="1" applyAlignment="1">
      <alignment horizontal="center" vertical="center" wrapText="1"/>
    </xf>
    <xf numFmtId="166" fontId="32" fillId="0" borderId="5" xfId="3" applyNumberFormat="1" applyFont="1" applyBorder="1" applyAlignment="1">
      <alignment horizontal="center" vertical="center" wrapText="1"/>
    </xf>
    <xf numFmtId="3" fontId="32" fillId="0" borderId="5" xfId="3" applyNumberFormat="1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1" fontId="32" fillId="0" borderId="0" xfId="3" applyNumberFormat="1" applyFont="1" applyBorder="1" applyAlignment="1">
      <alignment horizontal="center" vertical="center" wrapText="1"/>
    </xf>
    <xf numFmtId="170" fontId="32" fillId="0" borderId="0" xfId="3" applyNumberFormat="1" applyFont="1"/>
    <xf numFmtId="1" fontId="11" fillId="0" borderId="24" xfId="3" applyNumberFormat="1" applyFont="1" applyBorder="1" applyAlignment="1">
      <alignment horizontal="center" vertical="center" wrapText="1"/>
    </xf>
    <xf numFmtId="3" fontId="32" fillId="0" borderId="5" xfId="3" applyNumberFormat="1" applyFont="1" applyFill="1" applyBorder="1" applyAlignment="1">
      <alignment horizontal="center"/>
    </xf>
    <xf numFmtId="0" fontId="32" fillId="0" borderId="0" xfId="0" applyFont="1"/>
    <xf numFmtId="0" fontId="0" fillId="0" borderId="1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35" fillId="0" borderId="24" xfId="3" applyNumberFormat="1" applyFont="1" applyBorder="1" applyAlignment="1">
      <alignment horizontal="center" vertical="center" wrapText="1"/>
    </xf>
    <xf numFmtId="168" fontId="35" fillId="0" borderId="24" xfId="3" applyNumberFormat="1" applyFont="1" applyFill="1" applyBorder="1" applyAlignment="1">
      <alignment horizontal="center" vertical="center"/>
    </xf>
    <xf numFmtId="168" fontId="35" fillId="0" borderId="24" xfId="3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1" fontId="1" fillId="0" borderId="3" xfId="3" applyNumberFormat="1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1" fontId="1" fillId="0" borderId="3" xfId="3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" fontId="1" fillId="0" borderId="24" xfId="3" applyNumberFormat="1" applyFont="1" applyBorder="1" applyAlignment="1">
      <alignment vertical="center" wrapText="1"/>
    </xf>
    <xf numFmtId="1" fontId="1" fillId="0" borderId="1" xfId="3" applyNumberFormat="1" applyFont="1" applyBorder="1" applyAlignment="1">
      <alignment vertical="center" wrapText="1"/>
    </xf>
    <xf numFmtId="170" fontId="1" fillId="0" borderId="24" xfId="3" applyNumberFormat="1" applyFont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 wrapText="1"/>
    </xf>
    <xf numFmtId="1" fontId="3" fillId="0" borderId="1" xfId="3" applyNumberFormat="1" applyFont="1" applyBorder="1" applyAlignment="1">
      <alignment vertical="center" wrapText="1"/>
    </xf>
    <xf numFmtId="170" fontId="3" fillId="0" borderId="3" xfId="3" applyNumberFormat="1" applyFont="1" applyBorder="1" applyAlignment="1">
      <alignment vertical="center" wrapText="1"/>
    </xf>
    <xf numFmtId="1" fontId="3" fillId="0" borderId="24" xfId="3" applyNumberFormat="1" applyFont="1" applyBorder="1" applyAlignment="1">
      <alignment vertical="center" wrapText="1"/>
    </xf>
    <xf numFmtId="170" fontId="3" fillId="0" borderId="24" xfId="3" applyNumberFormat="1" applyFont="1" applyBorder="1" applyAlignment="1">
      <alignment vertical="center" wrapText="1"/>
    </xf>
    <xf numFmtId="1" fontId="1" fillId="0" borderId="2" xfId="3" applyNumberFormat="1" applyFont="1" applyBorder="1" applyAlignment="1">
      <alignment horizontal="left" vertical="center" wrapText="1"/>
    </xf>
    <xf numFmtId="170" fontId="1" fillId="0" borderId="3" xfId="3" applyNumberFormat="1" applyFont="1" applyBorder="1" applyAlignment="1">
      <alignment vertical="center" wrapText="1"/>
    </xf>
    <xf numFmtId="1" fontId="1" fillId="0" borderId="3" xfId="3" applyNumberFormat="1" applyFont="1" applyBorder="1" applyAlignment="1">
      <alignment vertical="center" wrapText="1"/>
    </xf>
    <xf numFmtId="1" fontId="60" fillId="0" borderId="3" xfId="3" applyNumberFormat="1" applyFont="1" applyBorder="1" applyAlignment="1">
      <alignment vertical="center" wrapText="1"/>
    </xf>
    <xf numFmtId="1" fontId="60" fillId="0" borderId="24" xfId="3" applyNumberFormat="1" applyFont="1" applyBorder="1" applyAlignment="1">
      <alignment vertical="center" wrapText="1"/>
    </xf>
    <xf numFmtId="1" fontId="61" fillId="0" borderId="24" xfId="3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6" fillId="0" borderId="0" xfId="1" applyFill="1" applyAlignment="1" applyProtection="1">
      <alignment horizontal="left" vertical="center"/>
    </xf>
    <xf numFmtId="1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/>
    <xf numFmtId="0" fontId="0" fillId="0" borderId="0" xfId="0" applyAlignment="1">
      <alignment horizontal="center" vertical="center"/>
    </xf>
    <xf numFmtId="0" fontId="1" fillId="0" borderId="0" xfId="3" applyFont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28" fillId="0" borderId="24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49" fontId="1" fillId="0" borderId="24" xfId="3" applyNumberFormat="1" applyFont="1" applyFill="1" applyBorder="1" applyAlignment="1">
      <alignment horizontal="center" vertical="center" wrapText="1"/>
    </xf>
    <xf numFmtId="0" fontId="1" fillId="0" borderId="24" xfId="3" applyFont="1" applyFill="1" applyBorder="1" applyAlignment="1">
      <alignment horizontal="center" vertical="center" wrapText="1"/>
    </xf>
    <xf numFmtId="1" fontId="3" fillId="0" borderId="3" xfId="3" applyNumberFormat="1" applyFont="1" applyBorder="1" applyAlignment="1">
      <alignment vertical="center" wrapText="1"/>
    </xf>
    <xf numFmtId="1" fontId="1" fillId="0" borderId="3" xfId="3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49" fontId="35" fillId="0" borderId="24" xfId="3" applyNumberFormat="1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 wrapText="1"/>
    </xf>
    <xf numFmtId="167" fontId="35" fillId="0" borderId="24" xfId="3" applyNumberFormat="1" applyFont="1" applyFill="1" applyBorder="1" applyAlignment="1">
      <alignment horizontal="center" vertical="center"/>
    </xf>
    <xf numFmtId="167" fontId="35" fillId="0" borderId="24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" fillId="0" borderId="0" xfId="3" applyFont="1" applyBorder="1" applyAlignment="1">
      <alignment wrapText="1"/>
    </xf>
    <xf numFmtId="0" fontId="1" fillId="0" borderId="0" xfId="3" applyFont="1" applyAlignment="1">
      <alignment horizontal="center" vertical="center" wrapText="1"/>
    </xf>
    <xf numFmtId="2" fontId="1" fillId="0" borderId="0" xfId="3" applyNumberFormat="1" applyFont="1" applyBorder="1" applyAlignment="1">
      <alignment horizontal="center" wrapText="1"/>
    </xf>
    <xf numFmtId="1" fontId="61" fillId="0" borderId="3" xfId="3" applyNumberFormat="1" applyFont="1" applyBorder="1" applyAlignment="1">
      <alignment vertical="center" wrapText="1"/>
    </xf>
    <xf numFmtId="1" fontId="61" fillId="0" borderId="24" xfId="3" applyNumberFormat="1" applyFont="1" applyBorder="1" applyAlignment="1">
      <alignment vertical="center" wrapText="1"/>
    </xf>
    <xf numFmtId="0" fontId="1" fillId="0" borderId="1" xfId="3" applyFont="1" applyBorder="1" applyAlignment="1">
      <alignment horizont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0" fontId="1" fillId="0" borderId="0" xfId="3" applyFont="1" applyAlignment="1">
      <alignment horizontal="center" vertical="top" wrapText="1"/>
    </xf>
    <xf numFmtId="170" fontId="1" fillId="0" borderId="0" xfId="3" applyNumberFormat="1" applyFont="1"/>
    <xf numFmtId="0" fontId="1" fillId="0" borderId="24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 wrapText="1"/>
    </xf>
    <xf numFmtId="0" fontId="1" fillId="0" borderId="0" xfId="0" applyFont="1"/>
    <xf numFmtId="168" fontId="1" fillId="0" borderId="0" xfId="0" applyNumberFormat="1" applyFont="1" applyAlignment="1">
      <alignment horizontal="center"/>
    </xf>
    <xf numFmtId="0" fontId="1" fillId="0" borderId="24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4" xfId="3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4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center" vertical="center" wrapText="1"/>
    </xf>
    <xf numFmtId="16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9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9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 vertic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9" fillId="0" borderId="0" xfId="3" applyFont="1" applyBorder="1" applyAlignment="1">
      <alignment horizontal="left" wrapText="1"/>
    </xf>
    <xf numFmtId="0" fontId="1" fillId="0" borderId="0" xfId="3" applyAlignment="1">
      <alignment horizontal="left" wrapText="1"/>
    </xf>
    <xf numFmtId="0" fontId="11" fillId="0" borderId="0" xfId="3" applyFont="1" applyBorder="1" applyAlignment="1">
      <alignment horizontal="left"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wrapText="1"/>
    </xf>
    <xf numFmtId="0" fontId="16" fillId="0" borderId="6" xfId="3" applyFont="1" applyBorder="1" applyAlignment="1">
      <alignment horizontal="left" wrapText="1"/>
    </xf>
    <xf numFmtId="0" fontId="16" fillId="0" borderId="4" xfId="3" applyFont="1" applyBorder="1" applyAlignment="1">
      <alignment horizontal="left" wrapText="1"/>
    </xf>
    <xf numFmtId="0" fontId="1" fillId="0" borderId="5" xfId="3" applyBorder="1" applyAlignment="1">
      <alignment wrapText="1"/>
    </xf>
    <xf numFmtId="0" fontId="18" fillId="0" borderId="24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0" fontId="1" fillId="0" borderId="29" xfId="3" applyBorder="1" applyAlignment="1">
      <alignment vertical="center"/>
    </xf>
    <xf numFmtId="0" fontId="11" fillId="0" borderId="0" xfId="3" applyFont="1" applyBorder="1" applyAlignment="1">
      <alignment horizontal="center" wrapText="1"/>
    </xf>
    <xf numFmtId="0" fontId="1" fillId="0" borderId="0" xfId="3" applyBorder="1" applyAlignment="1">
      <alignment wrapText="1"/>
    </xf>
    <xf numFmtId="0" fontId="17" fillId="0" borderId="25" xfId="3" applyFont="1" applyBorder="1" applyAlignment="1">
      <alignment horizontal="center" vertical="center" wrapText="1"/>
    </xf>
    <xf numFmtId="0" fontId="17" fillId="0" borderId="29" xfId="3" applyFont="1" applyBorder="1" applyAlignment="1">
      <alignment horizontal="center" vertical="center" wrapText="1"/>
    </xf>
    <xf numFmtId="0" fontId="17" fillId="0" borderId="28" xfId="3" applyFont="1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" fillId="0" borderId="3" xfId="3" applyBorder="1" applyAlignment="1"/>
    <xf numFmtId="0" fontId="17" fillId="0" borderId="27" xfId="3" applyFont="1" applyBorder="1" applyAlignment="1">
      <alignment horizontal="center" vertical="center" wrapText="1"/>
    </xf>
    <xf numFmtId="0" fontId="17" fillId="0" borderId="26" xfId="3" applyFont="1" applyBorder="1" applyAlignment="1">
      <alignment horizontal="center" vertical="center" wrapText="1"/>
    </xf>
    <xf numFmtId="0" fontId="1" fillId="0" borderId="8" xfId="3" applyBorder="1" applyAlignment="1"/>
    <xf numFmtId="0" fontId="1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0" xfId="3" applyAlignment="1">
      <alignment vertical="center"/>
    </xf>
    <xf numFmtId="0" fontId="55" fillId="0" borderId="0" xfId="3" applyFont="1" applyAlignment="1">
      <alignment horizontal="center" vertical="center"/>
    </xf>
    <xf numFmtId="0" fontId="55" fillId="0" borderId="0" xfId="3" applyFont="1" applyAlignment="1"/>
    <xf numFmtId="0" fontId="15" fillId="0" borderId="0" xfId="3" applyFont="1" applyAlignment="1">
      <alignment horizontal="center" vertical="center"/>
    </xf>
    <xf numFmtId="0" fontId="1" fillId="0" borderId="0" xfId="3" applyAlignment="1"/>
    <xf numFmtId="0" fontId="56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wrapText="1"/>
    </xf>
    <xf numFmtId="0" fontId="16" fillId="0" borderId="7" xfId="3" applyFont="1" applyBorder="1" applyAlignment="1">
      <alignment horizontal="center" wrapText="1"/>
    </xf>
    <xf numFmtId="0" fontId="1" fillId="0" borderId="3" xfId="3" applyBorder="1" applyAlignment="1">
      <alignment horizontal="center" vertical="center" wrapText="1"/>
    </xf>
    <xf numFmtId="0" fontId="1" fillId="0" borderId="8" xfId="3" applyBorder="1" applyAlignment="1">
      <alignment horizontal="center" vertical="center" wrapText="1"/>
    </xf>
    <xf numFmtId="0" fontId="32" fillId="0" borderId="29" xfId="3" applyFont="1" applyBorder="1" applyAlignment="1">
      <alignment vertical="center"/>
    </xf>
    <xf numFmtId="0" fontId="1" fillId="0" borderId="0" xfId="3" applyFont="1" applyBorder="1" applyAlignment="1">
      <alignment wrapText="1"/>
    </xf>
    <xf numFmtId="0" fontId="1" fillId="0" borderId="29" xfId="3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32" fillId="0" borderId="0" xfId="3" applyFont="1" applyBorder="1" applyAlignment="1">
      <alignment wrapText="1"/>
    </xf>
    <xf numFmtId="0" fontId="32" fillId="0" borderId="29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0" xfId="3" applyFont="1" applyAlignment="1">
      <alignment horizontal="left" wrapText="1"/>
    </xf>
    <xf numFmtId="0" fontId="32" fillId="0" borderId="0" xfId="3" applyFont="1" applyAlignment="1">
      <alignment wrapText="1"/>
    </xf>
    <xf numFmtId="0" fontId="11" fillId="0" borderId="0" xfId="0" applyFont="1" applyAlignment="1">
      <alignment horizontal="left"/>
    </xf>
    <xf numFmtId="0" fontId="3" fillId="0" borderId="29" xfId="3" applyFont="1" applyBorder="1" applyAlignment="1">
      <alignment horizontal="center" vertical="center" wrapText="1"/>
    </xf>
    <xf numFmtId="0" fontId="1" fillId="0" borderId="29" xfId="3" applyFont="1" applyBorder="1" applyAlignment="1">
      <alignment vertical="center"/>
    </xf>
    <xf numFmtId="0" fontId="1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left" wrapText="1"/>
    </xf>
    <xf numFmtId="0" fontId="1" fillId="0" borderId="24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0" fontId="1" fillId="0" borderId="28" xfId="3" applyFont="1" applyBorder="1" applyAlignment="1">
      <alignment horizontal="center" vertical="center" wrapText="1"/>
    </xf>
    <xf numFmtId="16" fontId="17" fillId="0" borderId="25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3" xfId="3" applyFont="1" applyBorder="1" applyAlignment="1"/>
    <xf numFmtId="0" fontId="1" fillId="0" borderId="27" xfId="3" applyFont="1" applyBorder="1" applyAlignment="1">
      <alignment horizontal="center" vertical="center" wrapText="1"/>
    </xf>
    <xf numFmtId="0" fontId="1" fillId="0" borderId="26" xfId="3" applyFont="1" applyBorder="1" applyAlignment="1">
      <alignment horizontal="center" vertical="center" wrapText="1"/>
    </xf>
    <xf numFmtId="0" fontId="1" fillId="0" borderId="8" xfId="3" applyFont="1" applyBorder="1" applyAlignment="1"/>
    <xf numFmtId="0" fontId="1" fillId="0" borderId="1" xfId="3" applyFont="1" applyBorder="1" applyAlignment="1">
      <alignment horizontal="center" wrapText="1"/>
    </xf>
    <xf numFmtId="0" fontId="1" fillId="0" borderId="7" xfId="3" applyFont="1" applyBorder="1" applyAlignment="1">
      <alignment horizont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57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31</xdr:row>
      <xdr:rowOff>57150</xdr:rowOff>
    </xdr:from>
    <xdr:to>
      <xdr:col>15</xdr:col>
      <xdr:colOff>600075</xdr:colOff>
      <xdr:row>35</xdr:row>
      <xdr:rowOff>152400</xdr:rowOff>
    </xdr:to>
    <xdr:pic>
      <xdr:nvPicPr>
        <xdr:cNvPr id="40977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5915025"/>
          <a:ext cx="514350" cy="742950"/>
        </a:xfrm>
        <a:prstGeom prst="rect">
          <a:avLst/>
        </a:prstGeom>
        <a:solidFill>
          <a:srgbClr val="FCD5B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228600</xdr:rowOff>
    </xdr:from>
    <xdr:to>
      <xdr:col>4</xdr:col>
      <xdr:colOff>419100</xdr:colOff>
      <xdr:row>4</xdr:row>
      <xdr:rowOff>114299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50507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768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274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581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37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77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681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880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176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180975</xdr:colOff>
      <xdr:row>3</xdr:row>
      <xdr:rowOff>161925</xdr:rowOff>
    </xdr:to>
    <xdr:pic>
      <xdr:nvPicPr>
        <xdr:cNvPr id="37666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52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563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974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174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380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074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679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074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881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276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870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782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480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972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173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982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6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279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FA9"/>
  </sheetPr>
  <dimension ref="A1:Q33"/>
  <sheetViews>
    <sheetView topLeftCell="A4" zoomScale="150" zoomScaleNormal="150" workbookViewId="0">
      <selection activeCell="F19" sqref="F19"/>
    </sheetView>
  </sheetViews>
  <sheetFormatPr defaultColWidth="11.42578125" defaultRowHeight="12.75"/>
  <cols>
    <col min="1" max="1" width="2.28515625" customWidth="1"/>
    <col min="2" max="2" width="12.42578125" style="183" customWidth="1"/>
    <col min="3" max="6" width="10.85546875" style="182" customWidth="1"/>
    <col min="7" max="8" width="11.42578125" customWidth="1"/>
    <col min="9" max="10" width="11.140625" customWidth="1"/>
    <col min="11" max="11" width="10" customWidth="1"/>
    <col min="12" max="12" width="8.85546875" customWidth="1"/>
  </cols>
  <sheetData>
    <row r="1" spans="1:17" ht="35.1" customHeight="1">
      <c r="A1" s="228"/>
      <c r="B1" s="395" t="s">
        <v>223</v>
      </c>
      <c r="C1" s="396"/>
      <c r="D1" s="396"/>
      <c r="E1" s="396"/>
      <c r="F1" s="396"/>
      <c r="G1" s="396"/>
      <c r="H1" s="1"/>
      <c r="K1" s="197"/>
      <c r="L1" s="229"/>
    </row>
    <row r="2" spans="1:17">
      <c r="A2" s="189"/>
      <c r="B2" s="190"/>
      <c r="C2" s="191"/>
      <c r="D2" s="191"/>
      <c r="E2" s="191"/>
      <c r="F2" s="191"/>
      <c r="G2" s="189"/>
      <c r="H2" s="189"/>
    </row>
    <row r="3" spans="1:17" ht="21" customHeight="1">
      <c r="A3" s="189"/>
      <c r="B3" s="392" t="s">
        <v>113</v>
      </c>
      <c r="C3" s="393"/>
      <c r="D3" s="393"/>
      <c r="E3" s="393"/>
      <c r="F3" s="393"/>
      <c r="G3" s="394"/>
      <c r="H3" s="1"/>
      <c r="I3" s="215"/>
      <c r="J3" s="215"/>
    </row>
    <row r="4" spans="1:17" ht="14.1" customHeight="1"/>
    <row r="5" spans="1:17" ht="14.1" customHeight="1">
      <c r="C5" s="397" t="s">
        <v>114</v>
      </c>
      <c r="D5" s="397"/>
      <c r="E5" s="398"/>
    </row>
    <row r="6" spans="1:17">
      <c r="B6" s="184" t="s">
        <v>96</v>
      </c>
      <c r="C6" s="288" t="s">
        <v>133</v>
      </c>
      <c r="D6" s="288" t="s">
        <v>144</v>
      </c>
      <c r="E6" s="288" t="s">
        <v>224</v>
      </c>
      <c r="F6" s="182" t="s">
        <v>95</v>
      </c>
      <c r="G6" s="182" t="s">
        <v>104</v>
      </c>
      <c r="H6" s="182"/>
      <c r="I6" s="1"/>
      <c r="J6" s="1"/>
      <c r="K6" s="185"/>
    </row>
    <row r="7" spans="1:17">
      <c r="B7" s="184"/>
      <c r="G7" s="1"/>
      <c r="H7" s="1"/>
      <c r="I7" s="1"/>
      <c r="J7" s="1"/>
      <c r="K7" s="6"/>
    </row>
    <row r="8" spans="1:17" ht="15" customHeight="1">
      <c r="B8" s="184" t="s">
        <v>94</v>
      </c>
      <c r="C8" s="182">
        <v>2192</v>
      </c>
      <c r="D8" s="182">
        <v>1031</v>
      </c>
      <c r="E8" s="182">
        <v>1438</v>
      </c>
      <c r="F8" s="182">
        <f t="shared" ref="F8:F9" si="0">E8-D8</f>
        <v>407</v>
      </c>
      <c r="G8" s="218"/>
      <c r="H8" s="188"/>
      <c r="I8" s="1"/>
      <c r="J8" s="1"/>
      <c r="K8" s="224"/>
      <c r="L8" s="224"/>
      <c r="M8" s="224"/>
      <c r="N8" s="214"/>
      <c r="O8" s="214"/>
    </row>
    <row r="9" spans="1:17" ht="15" customHeight="1">
      <c r="B9" s="184" t="s">
        <v>93</v>
      </c>
      <c r="C9" s="182">
        <v>3779</v>
      </c>
      <c r="D9" s="182">
        <v>2488</v>
      </c>
      <c r="E9" s="182">
        <v>2300</v>
      </c>
      <c r="F9" s="182">
        <f t="shared" si="0"/>
        <v>-188</v>
      </c>
      <c r="G9" s="218"/>
      <c r="H9" s="188"/>
      <c r="I9" s="1"/>
      <c r="J9" s="1"/>
      <c r="K9" s="224"/>
      <c r="L9" s="224"/>
      <c r="M9" s="224"/>
      <c r="N9" s="214"/>
      <c r="O9" s="214"/>
    </row>
    <row r="10" spans="1:17" ht="15" customHeight="1">
      <c r="B10" s="184" t="s">
        <v>92</v>
      </c>
      <c r="C10" s="182">
        <v>4730</v>
      </c>
      <c r="D10" s="182">
        <v>3319</v>
      </c>
      <c r="E10" s="182">
        <v>2865</v>
      </c>
      <c r="F10" s="182">
        <f>E10-D10</f>
        <v>-454</v>
      </c>
      <c r="G10" s="218"/>
      <c r="H10" s="188"/>
      <c r="I10" s="1"/>
      <c r="J10" s="1"/>
      <c r="K10" s="224"/>
      <c r="L10" s="224"/>
      <c r="M10" s="224"/>
      <c r="N10" s="214"/>
      <c r="O10" s="214"/>
    </row>
    <row r="11" spans="1:17" ht="15" customHeight="1">
      <c r="B11" s="184" t="s">
        <v>91</v>
      </c>
      <c r="C11" s="182">
        <v>6244</v>
      </c>
      <c r="E11" s="182">
        <v>3924</v>
      </c>
      <c r="F11" s="182">
        <f>E11-D10</f>
        <v>605</v>
      </c>
      <c r="G11" s="218"/>
      <c r="H11" s="188"/>
      <c r="I11" s="1"/>
      <c r="J11" s="1"/>
      <c r="K11" s="225"/>
      <c r="L11" s="225"/>
      <c r="M11" s="225"/>
    </row>
    <row r="12" spans="1:17" ht="15" customHeight="1">
      <c r="B12" s="184" t="s">
        <v>90</v>
      </c>
      <c r="C12" s="182">
        <v>7523</v>
      </c>
      <c r="E12" s="182">
        <v>5019</v>
      </c>
      <c r="F12" s="182">
        <f>E12-E11</f>
        <v>1095</v>
      </c>
      <c r="G12" s="218"/>
      <c r="H12" s="188"/>
      <c r="I12" s="187"/>
      <c r="J12" s="182"/>
      <c r="K12" s="243" t="s">
        <v>4</v>
      </c>
      <c r="L12" s="225"/>
      <c r="M12" s="225"/>
    </row>
    <row r="13" spans="1:17" ht="15" customHeight="1">
      <c r="B13" s="184" t="s">
        <v>89</v>
      </c>
      <c r="C13" s="182">
        <v>9132</v>
      </c>
      <c r="E13" s="182">
        <v>6132</v>
      </c>
      <c r="F13" s="182">
        <f>E13-E12</f>
        <v>1113</v>
      </c>
      <c r="G13" s="218"/>
      <c r="H13" s="187"/>
      <c r="I13" s="187"/>
      <c r="J13" s="187"/>
      <c r="K13" s="225"/>
      <c r="L13" s="225"/>
      <c r="M13" s="225"/>
    </row>
    <row r="14" spans="1:17" ht="15" customHeight="1">
      <c r="B14" s="184" t="s">
        <v>88</v>
      </c>
      <c r="C14" s="182">
        <v>10568</v>
      </c>
      <c r="E14" s="182">
        <v>7320</v>
      </c>
      <c r="F14" s="182">
        <f>E14-E13</f>
        <v>1188</v>
      </c>
      <c r="G14" s="218"/>
      <c r="H14" s="198"/>
      <c r="I14" s="187"/>
      <c r="J14" s="187"/>
      <c r="K14" s="225"/>
      <c r="L14" s="225"/>
      <c r="M14" s="225"/>
    </row>
    <row r="15" spans="1:17" ht="15" customHeight="1">
      <c r="B15" s="184" t="s">
        <v>108</v>
      </c>
      <c r="C15" s="182">
        <v>11784</v>
      </c>
      <c r="G15" s="218"/>
      <c r="H15" s="187"/>
      <c r="I15" s="187"/>
      <c r="J15" s="187"/>
      <c r="K15" s="225"/>
      <c r="L15" s="225"/>
      <c r="M15" s="225"/>
      <c r="N15" s="390"/>
      <c r="O15" s="391"/>
      <c r="P15" s="391"/>
      <c r="Q15" s="391"/>
    </row>
    <row r="16" spans="1:17" ht="15" customHeight="1">
      <c r="B16" s="184" t="s">
        <v>87</v>
      </c>
      <c r="C16" s="182">
        <v>13156</v>
      </c>
      <c r="D16" s="182">
        <v>5571</v>
      </c>
      <c r="G16" s="218"/>
      <c r="H16" s="187"/>
      <c r="I16" s="187"/>
      <c r="J16" s="187"/>
      <c r="K16" s="219"/>
      <c r="L16" s="220"/>
      <c r="M16" s="220"/>
      <c r="N16" s="390"/>
      <c r="O16" s="391"/>
      <c r="P16" s="391"/>
      <c r="Q16" s="391"/>
    </row>
    <row r="17" spans="2:17" ht="15" customHeight="1">
      <c r="B17" s="184" t="s">
        <v>86</v>
      </c>
      <c r="C17" s="182">
        <v>14381</v>
      </c>
      <c r="D17" s="182">
        <v>6229</v>
      </c>
      <c r="G17" s="218"/>
      <c r="H17" s="187"/>
      <c r="I17" s="187"/>
      <c r="J17" s="187"/>
      <c r="K17" s="220"/>
      <c r="L17" s="220"/>
      <c r="M17" s="220"/>
      <c r="N17" s="214"/>
      <c r="O17" s="214"/>
    </row>
    <row r="18" spans="2:17" ht="15" customHeight="1">
      <c r="B18" s="184" t="s">
        <v>85</v>
      </c>
      <c r="C18" s="182">
        <v>14998</v>
      </c>
      <c r="D18" s="182">
        <v>6542</v>
      </c>
      <c r="E18" s="182">
        <v>9851</v>
      </c>
      <c r="F18" s="182">
        <f>E18-E14</f>
        <v>2531</v>
      </c>
      <c r="G18" s="218"/>
      <c r="H18" s="187"/>
      <c r="I18" s="187"/>
      <c r="J18" s="187"/>
      <c r="K18" s="221"/>
      <c r="L18" s="221"/>
      <c r="M18" s="221"/>
      <c r="N18" s="214"/>
      <c r="O18" s="214"/>
    </row>
    <row r="19" spans="2:17" ht="15" customHeight="1">
      <c r="B19" s="184" t="s">
        <v>84</v>
      </c>
      <c r="C19" s="254">
        <v>15803</v>
      </c>
      <c r="D19" s="254">
        <v>7601</v>
      </c>
      <c r="E19" s="254"/>
      <c r="G19" s="218"/>
      <c r="H19" s="187"/>
      <c r="I19" s="187"/>
      <c r="J19" s="187"/>
      <c r="K19" s="222"/>
      <c r="L19" s="222"/>
      <c r="M19" s="222"/>
      <c r="N19" s="214"/>
      <c r="O19" s="214"/>
    </row>
    <row r="20" spans="2:17">
      <c r="B20" s="184"/>
      <c r="F20" s="254"/>
      <c r="G20" s="1"/>
      <c r="H20" s="1"/>
      <c r="I20" s="1"/>
      <c r="J20" s="1"/>
      <c r="K20" s="223"/>
      <c r="L20" s="223"/>
      <c r="M20" s="223"/>
    </row>
    <row r="21" spans="2:17" ht="15">
      <c r="H21" t="s">
        <v>142</v>
      </c>
      <c r="Q21" s="188" t="s">
        <v>97</v>
      </c>
    </row>
    <row r="22" spans="2:17" ht="15">
      <c r="Q22" s="218" t="s">
        <v>103</v>
      </c>
    </row>
    <row r="23" spans="2:17" ht="15.75">
      <c r="Q23" s="227" t="s">
        <v>107</v>
      </c>
    </row>
    <row r="33" spans="4:4">
      <c r="D33" s="182">
        <f>Progress!E9</f>
        <v>2300</v>
      </c>
    </row>
  </sheetData>
  <mergeCells count="5">
    <mergeCell ref="N16:Q16"/>
    <mergeCell ref="N15:Q15"/>
    <mergeCell ref="B3:G3"/>
    <mergeCell ref="B1:G1"/>
    <mergeCell ref="C5:E5"/>
  </mergeCells>
  <phoneticPr fontId="3" type="noConversion"/>
  <pageMargins left="0.75" right="0.75" top="1" bottom="1" header="0.5" footer="0.5"/>
  <pageSetup paperSize="9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zoomScaleNormal="100" workbookViewId="0">
      <selection activeCell="B31" sqref="B31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 t="s">
        <v>4</v>
      </c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78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41" t="s">
        <v>27</v>
      </c>
      <c r="B10" s="138" t="s">
        <v>281</v>
      </c>
      <c r="C10" s="170" t="s">
        <v>288</v>
      </c>
      <c r="D10" s="137" t="s">
        <v>134</v>
      </c>
      <c r="E10" s="117">
        <v>2</v>
      </c>
      <c r="F10" s="138" t="s">
        <v>281</v>
      </c>
      <c r="G10" s="170" t="s">
        <v>289</v>
      </c>
      <c r="H10" s="137" t="s">
        <v>134</v>
      </c>
      <c r="I10" s="117">
        <v>3</v>
      </c>
      <c r="J10" s="138" t="s">
        <v>295</v>
      </c>
      <c r="K10" s="170" t="s">
        <v>301</v>
      </c>
      <c r="L10" s="137" t="s">
        <v>134</v>
      </c>
      <c r="M10" s="117">
        <v>3</v>
      </c>
      <c r="N10" s="138"/>
      <c r="O10" s="172"/>
      <c r="P10" s="137"/>
      <c r="Q10" s="117"/>
      <c r="R10" s="138" t="s">
        <v>295</v>
      </c>
      <c r="S10" s="172" t="s">
        <v>302</v>
      </c>
      <c r="T10" s="137" t="s">
        <v>134</v>
      </c>
      <c r="U10" s="117">
        <v>3</v>
      </c>
    </row>
    <row r="11" spans="1:21" ht="21.75" customHeight="1">
      <c r="A11" s="341" t="s">
        <v>27</v>
      </c>
      <c r="B11" s="138" t="s">
        <v>451</v>
      </c>
      <c r="C11" s="170" t="s">
        <v>453</v>
      </c>
      <c r="D11" s="137" t="s">
        <v>134</v>
      </c>
      <c r="E11" s="117">
        <v>3</v>
      </c>
      <c r="F11" s="138" t="s">
        <v>599</v>
      </c>
      <c r="G11" s="170" t="s">
        <v>602</v>
      </c>
      <c r="H11" s="137" t="s">
        <v>134</v>
      </c>
      <c r="I11" s="117">
        <v>3</v>
      </c>
      <c r="J11" s="138" t="s">
        <v>431</v>
      </c>
      <c r="K11" s="172" t="s">
        <v>441</v>
      </c>
      <c r="L11" s="137" t="s">
        <v>134</v>
      </c>
      <c r="M11" s="117">
        <v>3</v>
      </c>
      <c r="N11" s="138"/>
      <c r="O11" s="172"/>
      <c r="P11" s="137"/>
      <c r="Q11" s="117"/>
      <c r="R11" s="138" t="s">
        <v>451</v>
      </c>
      <c r="S11" s="172" t="s">
        <v>454</v>
      </c>
      <c r="T11" s="137" t="s">
        <v>134</v>
      </c>
      <c r="U11" s="117">
        <v>3</v>
      </c>
    </row>
    <row r="12" spans="1:21" ht="21.75" customHeight="1">
      <c r="A12" s="341" t="s">
        <v>27</v>
      </c>
      <c r="B12" s="138" t="s">
        <v>741</v>
      </c>
      <c r="C12" s="170" t="s">
        <v>768</v>
      </c>
      <c r="D12" s="137" t="s">
        <v>134</v>
      </c>
      <c r="E12" s="117">
        <v>3</v>
      </c>
      <c r="F12" s="138" t="s">
        <v>838</v>
      </c>
      <c r="G12" s="170" t="s">
        <v>844</v>
      </c>
      <c r="H12" s="137" t="s">
        <v>134</v>
      </c>
      <c r="I12" s="117">
        <v>2</v>
      </c>
      <c r="J12" s="138" t="s">
        <v>599</v>
      </c>
      <c r="K12" s="172" t="s">
        <v>601</v>
      </c>
      <c r="L12" s="137" t="s">
        <v>134</v>
      </c>
      <c r="M12" s="117">
        <v>3</v>
      </c>
      <c r="N12" s="138"/>
      <c r="O12" s="172"/>
      <c r="P12" s="137"/>
      <c r="Q12" s="117"/>
      <c r="R12" s="138" t="s">
        <v>662</v>
      </c>
      <c r="S12" s="172" t="s">
        <v>707</v>
      </c>
      <c r="T12" s="137" t="s">
        <v>134</v>
      </c>
      <c r="U12" s="117">
        <v>3</v>
      </c>
    </row>
    <row r="13" spans="1:21" ht="21.75" customHeight="1">
      <c r="A13" s="341" t="s">
        <v>27</v>
      </c>
      <c r="B13" s="138" t="s">
        <v>838</v>
      </c>
      <c r="C13" s="170" t="s">
        <v>843</v>
      </c>
      <c r="D13" s="137" t="s">
        <v>134</v>
      </c>
      <c r="E13" s="117">
        <v>2</v>
      </c>
      <c r="F13" s="138"/>
      <c r="G13" s="170"/>
      <c r="H13" s="137"/>
      <c r="I13" s="117"/>
      <c r="J13" s="138" t="s">
        <v>895</v>
      </c>
      <c r="K13" s="172" t="s">
        <v>919</v>
      </c>
      <c r="L13" s="137" t="s">
        <v>134</v>
      </c>
      <c r="M13" s="117">
        <v>3</v>
      </c>
      <c r="N13" s="138"/>
      <c r="O13" s="172"/>
      <c r="P13" s="137"/>
      <c r="Q13" s="117"/>
      <c r="R13" s="138" t="s">
        <v>719</v>
      </c>
      <c r="S13" s="172" t="s">
        <v>729</v>
      </c>
      <c r="T13" s="137" t="s">
        <v>134</v>
      </c>
      <c r="U13" s="117">
        <v>3</v>
      </c>
    </row>
    <row r="14" spans="1:21" ht="21.75" customHeight="1">
      <c r="A14" s="341" t="s">
        <v>27</v>
      </c>
      <c r="B14" s="342" t="s">
        <v>895</v>
      </c>
      <c r="C14" s="170" t="s">
        <v>918</v>
      </c>
      <c r="D14" s="343" t="s">
        <v>134</v>
      </c>
      <c r="E14" s="244">
        <v>3</v>
      </c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340" t="s">
        <v>79</v>
      </c>
      <c r="B15" s="318"/>
      <c r="C15" s="121">
        <f>400*(COUNTA(C10:C14))</f>
        <v>2000</v>
      </c>
      <c r="D15" s="320">
        <f>COUNTA(D10:D14)</f>
        <v>5</v>
      </c>
      <c r="E15" s="117">
        <f>SUM(E10:E14)</f>
        <v>13</v>
      </c>
      <c r="F15" s="319"/>
      <c r="G15" s="121">
        <f>400*(COUNTA(G10:G14))</f>
        <v>1200</v>
      </c>
      <c r="H15" s="320">
        <f>COUNTA(H10:H14)</f>
        <v>3</v>
      </c>
      <c r="I15" s="117">
        <f>SUM(I10:I14)</f>
        <v>8</v>
      </c>
      <c r="J15" s="319"/>
      <c r="K15" s="121">
        <f>400*(COUNTA(K10:K14))</f>
        <v>1600</v>
      </c>
      <c r="L15" s="320">
        <f>COUNTA(L10:L14)</f>
        <v>4</v>
      </c>
      <c r="M15" s="117">
        <f>SUM(M10:M14)</f>
        <v>12</v>
      </c>
      <c r="N15" s="319"/>
      <c r="O15" s="121">
        <f>400*(COUNTA(O10:O14))</f>
        <v>0</v>
      </c>
      <c r="P15" s="320">
        <f>COUNTA(P10:P14)</f>
        <v>0</v>
      </c>
      <c r="Q15" s="326">
        <f>SUM(Q10:Q14)</f>
        <v>0</v>
      </c>
      <c r="R15" s="319"/>
      <c r="S15" s="121">
        <f>400*(COUNTA(S10:S14))</f>
        <v>1600</v>
      </c>
      <c r="T15" s="320">
        <f>COUNTA(T10:T14)</f>
        <v>4</v>
      </c>
      <c r="U15" s="117">
        <f>SUM(U10:U14)</f>
        <v>12</v>
      </c>
    </row>
    <row r="16" spans="1:21" ht="21.75" customHeight="1">
      <c r="A16" s="468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245"/>
    </row>
    <row r="17" spans="1:21" ht="21.75" customHeight="1">
      <c r="A17" s="339" t="s">
        <v>28</v>
      </c>
      <c r="B17" s="138" t="s">
        <v>332</v>
      </c>
      <c r="C17" s="170" t="s">
        <v>333</v>
      </c>
      <c r="D17" s="137" t="s">
        <v>134</v>
      </c>
      <c r="E17" s="117">
        <v>6</v>
      </c>
      <c r="F17" s="138" t="s">
        <v>662</v>
      </c>
      <c r="G17" s="170" t="s">
        <v>706</v>
      </c>
      <c r="H17" s="137" t="s">
        <v>134</v>
      </c>
      <c r="I17" s="117">
        <v>6</v>
      </c>
      <c r="J17" s="138" t="s">
        <v>808</v>
      </c>
      <c r="K17" s="170" t="s">
        <v>809</v>
      </c>
      <c r="L17" s="137" t="s">
        <v>134</v>
      </c>
      <c r="M17" s="117">
        <v>6</v>
      </c>
      <c r="N17" s="138"/>
      <c r="O17" s="170"/>
      <c r="P17" s="312"/>
      <c r="Q17" s="117"/>
      <c r="R17" s="138" t="s">
        <v>719</v>
      </c>
      <c r="S17" s="170" t="s">
        <v>728</v>
      </c>
      <c r="T17" s="312" t="s">
        <v>134</v>
      </c>
      <c r="U17" s="117">
        <v>6</v>
      </c>
    </row>
    <row r="18" spans="1:21" ht="21.75" customHeight="1">
      <c r="A18" s="339" t="s">
        <v>28</v>
      </c>
      <c r="B18" s="138" t="s">
        <v>431</v>
      </c>
      <c r="C18" s="170" t="s">
        <v>440</v>
      </c>
      <c r="D18" s="137" t="s">
        <v>134</v>
      </c>
      <c r="E18" s="117">
        <v>6</v>
      </c>
      <c r="F18" s="138" t="s">
        <v>917</v>
      </c>
      <c r="G18" s="170" t="s">
        <v>920</v>
      </c>
      <c r="H18" s="137" t="s">
        <v>134</v>
      </c>
      <c r="I18" s="117">
        <v>6</v>
      </c>
      <c r="J18" s="138" t="s">
        <v>994</v>
      </c>
      <c r="K18" s="170" t="s">
        <v>997</v>
      </c>
      <c r="L18" s="137" t="s">
        <v>134</v>
      </c>
      <c r="M18" s="117">
        <v>4</v>
      </c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339" t="s">
        <v>28</v>
      </c>
      <c r="B19" s="138" t="s">
        <v>646</v>
      </c>
      <c r="C19" s="170" t="s">
        <v>647</v>
      </c>
      <c r="D19" s="137" t="s">
        <v>134</v>
      </c>
      <c r="E19" s="117">
        <v>6</v>
      </c>
      <c r="F19" s="138"/>
      <c r="G19" s="170"/>
      <c r="H19" s="137"/>
      <c r="I19" s="117"/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339" t="s">
        <v>28</v>
      </c>
      <c r="B20" s="138" t="s">
        <v>719</v>
      </c>
      <c r="C20" s="170" t="s">
        <v>727</v>
      </c>
      <c r="D20" s="137" t="s">
        <v>134</v>
      </c>
      <c r="E20" s="117">
        <v>6</v>
      </c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339" t="s">
        <v>28</v>
      </c>
      <c r="B21" s="138" t="s">
        <v>853</v>
      </c>
      <c r="C21" s="170" t="s">
        <v>852</v>
      </c>
      <c r="D21" s="137" t="s">
        <v>134</v>
      </c>
      <c r="E21" s="117">
        <v>6</v>
      </c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4000</v>
      </c>
      <c r="D22" s="322">
        <f>COUNTA(D17:D21)</f>
        <v>5</v>
      </c>
      <c r="E22" s="117">
        <f>SUM(E17:E21)</f>
        <v>30</v>
      </c>
      <c r="F22" s="127"/>
      <c r="G22" s="121">
        <f>800*(COUNTA(G17:G21))</f>
        <v>1600</v>
      </c>
      <c r="H22" s="234">
        <f>COUNTA(H17:H21)</f>
        <v>2</v>
      </c>
      <c r="I22" s="117">
        <f>SUM(I17:I21)</f>
        <v>12</v>
      </c>
      <c r="J22" s="127"/>
      <c r="K22" s="121">
        <f>800*(COUNTA(K17:K21))</f>
        <v>1600</v>
      </c>
      <c r="L22" s="234">
        <f>COUNTA(L17:L21)</f>
        <v>2</v>
      </c>
      <c r="M22" s="117">
        <f>SUM(M17:M21)</f>
        <v>10</v>
      </c>
      <c r="N22" s="127"/>
      <c r="O22" s="117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800</v>
      </c>
      <c r="T22" s="234">
        <f>COUNTA(T17:T21)</f>
        <v>1</v>
      </c>
      <c r="U22" s="117">
        <f>SUM(U17:U21)</f>
        <v>6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288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SUM((C15+G15+K15+S15+O15+C22+G22+K22+O22+S22+C31+G31+K31)/1000)</f>
        <v>22.375</v>
      </c>
      <c r="S26" s="136"/>
      <c r="T26" s="135" t="s">
        <v>4</v>
      </c>
    </row>
    <row r="27" spans="1:21" ht="21.75" customHeight="1">
      <c r="A27" s="114" t="s">
        <v>32</v>
      </c>
      <c r="B27" s="138" t="s">
        <v>518</v>
      </c>
      <c r="C27" s="172" t="s">
        <v>520</v>
      </c>
      <c r="D27" s="137" t="s">
        <v>134</v>
      </c>
      <c r="E27" s="117">
        <v>30</v>
      </c>
      <c r="F27" s="138" t="s">
        <v>735</v>
      </c>
      <c r="G27" s="172" t="s">
        <v>736</v>
      </c>
      <c r="H27" s="118" t="s">
        <v>134</v>
      </c>
      <c r="I27" s="117">
        <v>30</v>
      </c>
      <c r="J27" s="138"/>
      <c r="K27" s="172"/>
      <c r="L27" s="138"/>
      <c r="M27" s="117"/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442</v>
      </c>
      <c r="C28" s="142">
        <v>1175</v>
      </c>
      <c r="D28" s="137" t="s">
        <v>134</v>
      </c>
      <c r="E28" s="117">
        <v>30</v>
      </c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 t="s">
        <v>665</v>
      </c>
      <c r="C29" s="142">
        <v>1650</v>
      </c>
      <c r="D29" s="138" t="s">
        <v>134</v>
      </c>
      <c r="E29" s="117">
        <v>35</v>
      </c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31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 t="s">
        <v>1025</v>
      </c>
      <c r="C30" s="142">
        <v>2150</v>
      </c>
      <c r="D30" s="138" t="s">
        <v>134</v>
      </c>
      <c r="E30" s="117">
        <v>60</v>
      </c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67" t="s">
        <v>35</v>
      </c>
      <c r="T30" s="467"/>
      <c r="U30" s="403"/>
    </row>
    <row r="31" spans="1:21" ht="24" customHeight="1">
      <c r="A31" s="119" t="s">
        <v>79</v>
      </c>
      <c r="B31" s="138"/>
      <c r="C31" s="121">
        <f>SUM(C30+C29+C28+(IF(COUNTBLANK(C27),0,1500)))</f>
        <v>6475</v>
      </c>
      <c r="D31" s="234">
        <f>COUNTA(D27:D30)</f>
        <v>4</v>
      </c>
      <c r="E31" s="117">
        <f>SUM(E27:E30)</f>
        <v>155</v>
      </c>
      <c r="F31" s="117"/>
      <c r="G31" s="121">
        <f>SUM(G30+G29+G28+(IF(COUNTBLANK(G27),0,1500)))</f>
        <v>1500</v>
      </c>
      <c r="H31" s="322">
        <f>COUNTA(H27:H30)</f>
        <v>1</v>
      </c>
      <c r="I31" s="117">
        <f>SUM(I27:I30)</f>
        <v>30</v>
      </c>
      <c r="J31" s="137"/>
      <c r="K31" s="121">
        <f>SUM(K30+K29+K28+(IF(COUNTBLANK(K27),0,1500)))</f>
        <v>0</v>
      </c>
      <c r="L31" s="322">
        <f>COUNTA(L27:L30)</f>
        <v>0</v>
      </c>
      <c r="M31" s="117">
        <f>SUM(M27:M30)</f>
        <v>0</v>
      </c>
      <c r="N31" s="148"/>
      <c r="S31" s="467" t="s">
        <v>4</v>
      </c>
      <c r="T31" s="467"/>
      <c r="U31" s="403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B8:B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F8:F9"/>
    <mergeCell ref="O26:Q27"/>
    <mergeCell ref="R28:S28"/>
    <mergeCell ref="S29:U29"/>
    <mergeCell ref="R32:T32"/>
    <mergeCell ref="S31:U31"/>
    <mergeCell ref="S30:U30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sqref="A1:E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584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351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48" t="s">
        <v>27</v>
      </c>
      <c r="B10" s="352" t="s">
        <v>554</v>
      </c>
      <c r="C10" s="354" t="s">
        <v>586</v>
      </c>
      <c r="D10" s="353" t="s">
        <v>150</v>
      </c>
      <c r="E10" s="280">
        <v>5</v>
      </c>
      <c r="F10" s="115"/>
      <c r="G10" s="171"/>
      <c r="H10" s="116"/>
      <c r="I10" s="117"/>
      <c r="J10" s="115"/>
      <c r="K10" s="172"/>
      <c r="L10" s="116"/>
      <c r="M10" s="117"/>
      <c r="N10" s="115"/>
      <c r="O10" s="172"/>
      <c r="P10" s="116"/>
      <c r="Q10" s="117"/>
      <c r="R10" s="115"/>
      <c r="S10" s="172"/>
      <c r="T10" s="116"/>
      <c r="U10" s="117"/>
    </row>
    <row r="11" spans="1:21" ht="21.75" customHeight="1">
      <c r="A11" s="348" t="s">
        <v>27</v>
      </c>
      <c r="B11" s="115"/>
      <c r="C11" s="170"/>
      <c r="D11" s="116"/>
      <c r="E11" s="117"/>
      <c r="F11" s="115"/>
      <c r="G11" s="171"/>
      <c r="H11" s="116"/>
      <c r="I11" s="117"/>
      <c r="J11" s="115"/>
      <c r="K11" s="172"/>
      <c r="L11" s="116"/>
      <c r="M11" s="117"/>
      <c r="N11" s="115"/>
      <c r="O11" s="172"/>
      <c r="P11" s="116"/>
      <c r="Q11" s="117"/>
      <c r="R11" s="115"/>
      <c r="S11" s="172"/>
      <c r="T11" s="116"/>
      <c r="U11" s="117"/>
    </row>
    <row r="12" spans="1:21" ht="21.75" customHeight="1">
      <c r="A12" s="348" t="s">
        <v>27</v>
      </c>
      <c r="B12" s="115"/>
      <c r="C12" s="170"/>
      <c r="D12" s="116"/>
      <c r="E12" s="117"/>
      <c r="F12" s="115"/>
      <c r="G12" s="171"/>
      <c r="H12" s="116"/>
      <c r="I12" s="117"/>
      <c r="J12" s="115"/>
      <c r="K12" s="172"/>
      <c r="L12" s="116"/>
      <c r="M12" s="117"/>
      <c r="N12" s="115"/>
      <c r="O12" s="172"/>
      <c r="P12" s="116"/>
      <c r="Q12" s="117"/>
      <c r="R12" s="115"/>
      <c r="S12" s="172"/>
      <c r="T12" s="116"/>
      <c r="U12" s="117"/>
    </row>
    <row r="13" spans="1:21" ht="21.75" customHeight="1">
      <c r="A13" s="348" t="s">
        <v>27</v>
      </c>
      <c r="B13" s="115"/>
      <c r="C13" s="170"/>
      <c r="D13" s="116"/>
      <c r="E13" s="117"/>
      <c r="F13" s="115"/>
      <c r="G13" s="171"/>
      <c r="H13" s="116"/>
      <c r="I13" s="117"/>
      <c r="J13" s="115"/>
      <c r="K13" s="172"/>
      <c r="L13" s="116"/>
      <c r="M13" s="117"/>
      <c r="N13" s="115"/>
      <c r="O13" s="172"/>
      <c r="P13" s="116"/>
      <c r="Q13" s="117"/>
      <c r="R13" s="115"/>
      <c r="S13" s="172"/>
      <c r="T13" s="116"/>
      <c r="U13" s="117"/>
    </row>
    <row r="14" spans="1:21" ht="21.75" customHeight="1">
      <c r="A14" s="348" t="s">
        <v>27</v>
      </c>
      <c r="B14" s="115"/>
      <c r="C14" s="170"/>
      <c r="D14" s="116"/>
      <c r="E14" s="117"/>
      <c r="F14" s="115"/>
      <c r="G14" s="171"/>
      <c r="H14" s="116"/>
      <c r="I14" s="117"/>
      <c r="J14" s="115"/>
      <c r="K14" s="172"/>
      <c r="L14" s="116"/>
      <c r="M14" s="117"/>
      <c r="N14" s="115"/>
      <c r="O14" s="172"/>
      <c r="P14" s="116"/>
      <c r="Q14" s="117"/>
      <c r="R14" s="115"/>
      <c r="S14" s="172"/>
      <c r="T14" s="116"/>
      <c r="U14" s="117"/>
    </row>
    <row r="15" spans="1:21" ht="21.75" customHeight="1">
      <c r="A15" s="119" t="s">
        <v>79</v>
      </c>
      <c r="B15" s="120"/>
      <c r="C15" s="121">
        <f>400*(COUNTA(C10:C14))</f>
        <v>400</v>
      </c>
      <c r="D15" s="233">
        <f>COUNTA(D10:D14)</f>
        <v>1</v>
      </c>
      <c r="E15" s="122">
        <v>5</v>
      </c>
      <c r="F15" s="123"/>
      <c r="G15" s="121">
        <f>400*(COUNTA(G10:G14))</f>
        <v>0</v>
      </c>
      <c r="H15" s="233">
        <f>COUNTA(H10:H14)</f>
        <v>0</v>
      </c>
      <c r="I15" s="122"/>
      <c r="J15" s="123"/>
      <c r="K15" s="121">
        <f>400*(COUNTA(K10:K14))</f>
        <v>0</v>
      </c>
      <c r="L15" s="233">
        <f>COUNTA(L10:L14)</f>
        <v>0</v>
      </c>
      <c r="M15" s="122"/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3">
        <f>COUNTA(T10:T14)</f>
        <v>0</v>
      </c>
      <c r="U15" s="124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349" t="s">
        <v>28</v>
      </c>
      <c r="B17" s="115"/>
      <c r="C17" s="171"/>
      <c r="D17" s="116"/>
      <c r="E17" s="117"/>
      <c r="F17" s="115"/>
      <c r="G17" s="171"/>
      <c r="H17" s="116"/>
      <c r="I17" s="117"/>
      <c r="J17" s="115"/>
      <c r="K17" s="171"/>
      <c r="L17" s="116"/>
      <c r="M17" s="117"/>
      <c r="N17" s="115"/>
      <c r="O17" s="171"/>
      <c r="P17" s="126"/>
      <c r="Q17" s="117"/>
      <c r="R17" s="115"/>
      <c r="S17" s="171"/>
      <c r="T17" s="126"/>
      <c r="U17" s="117"/>
    </row>
    <row r="18" spans="1:21" ht="21.75" customHeight="1">
      <c r="A18" s="349" t="s">
        <v>28</v>
      </c>
      <c r="B18" s="115"/>
      <c r="C18" s="171"/>
      <c r="D18" s="116"/>
      <c r="E18" s="117"/>
      <c r="F18" s="115"/>
      <c r="G18" s="171"/>
      <c r="H18" s="116"/>
      <c r="I18" s="117"/>
      <c r="J18" s="115"/>
      <c r="K18" s="171"/>
      <c r="L18" s="116"/>
      <c r="M18" s="117"/>
      <c r="N18" s="115"/>
      <c r="O18" s="171"/>
      <c r="P18" s="116"/>
      <c r="Q18" s="117"/>
      <c r="R18" s="115"/>
      <c r="S18" s="171"/>
      <c r="T18" s="116"/>
      <c r="U18" s="117"/>
    </row>
    <row r="19" spans="1:21" ht="21.75" customHeight="1">
      <c r="A19" s="349" t="s">
        <v>28</v>
      </c>
      <c r="B19" s="115"/>
      <c r="C19" s="171"/>
      <c r="D19" s="116"/>
      <c r="E19" s="117"/>
      <c r="F19" s="115"/>
      <c r="G19" s="171"/>
      <c r="H19" s="116"/>
      <c r="I19" s="117"/>
      <c r="J19" s="115"/>
      <c r="K19" s="171"/>
      <c r="L19" s="116"/>
      <c r="M19" s="117"/>
      <c r="N19" s="115"/>
      <c r="O19" s="171"/>
      <c r="P19" s="116"/>
      <c r="Q19" s="117"/>
      <c r="R19" s="115"/>
      <c r="S19" s="171"/>
      <c r="T19" s="116"/>
      <c r="U19" s="117"/>
    </row>
    <row r="20" spans="1:21" ht="21.75" customHeight="1">
      <c r="A20" s="349" t="s">
        <v>28</v>
      </c>
      <c r="B20" s="115"/>
      <c r="C20" s="171"/>
      <c r="D20" s="116"/>
      <c r="E20" s="117"/>
      <c r="F20" s="115"/>
      <c r="G20" s="171"/>
      <c r="H20" s="116"/>
      <c r="I20" s="117"/>
      <c r="J20" s="115"/>
      <c r="K20" s="171"/>
      <c r="L20" s="116"/>
      <c r="M20" s="117"/>
      <c r="N20" s="115"/>
      <c r="O20" s="171"/>
      <c r="P20" s="116"/>
      <c r="Q20" s="117"/>
      <c r="R20" s="115"/>
      <c r="S20" s="171"/>
      <c r="T20" s="116"/>
      <c r="U20" s="117"/>
    </row>
    <row r="21" spans="1:21" ht="21.75" customHeight="1">
      <c r="A21" s="349" t="s">
        <v>28</v>
      </c>
      <c r="B21" s="115"/>
      <c r="C21" s="171"/>
      <c r="D21" s="116"/>
      <c r="E21" s="117"/>
      <c r="F21" s="115"/>
      <c r="G21" s="171"/>
      <c r="H21" s="116"/>
      <c r="I21" s="117"/>
      <c r="J21" s="115"/>
      <c r="K21" s="171"/>
      <c r="L21" s="116"/>
      <c r="M21" s="117"/>
      <c r="N21" s="115"/>
      <c r="O21" s="171"/>
      <c r="P21" s="116"/>
      <c r="Q21" s="117"/>
      <c r="R21" s="115"/>
      <c r="S21" s="171"/>
      <c r="T21" s="116"/>
      <c r="U21" s="117"/>
    </row>
    <row r="22" spans="1:21" ht="21.75" customHeight="1">
      <c r="A22" s="119" t="s">
        <v>79</v>
      </c>
      <c r="B22" s="127"/>
      <c r="C22" s="121">
        <f>800*(COUNTA(C17:C21))</f>
        <v>0</v>
      </c>
      <c r="D22" s="234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4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4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5</v>
      </c>
      <c r="S25" s="350"/>
      <c r="T25" s="131" t="s">
        <v>4</v>
      </c>
    </row>
    <row r="26" spans="1:21" ht="24" customHeight="1">
      <c r="A26" s="349" t="s">
        <v>26</v>
      </c>
      <c r="B26" s="348" t="s">
        <v>7</v>
      </c>
      <c r="C26" s="348" t="s">
        <v>30</v>
      </c>
      <c r="D26" s="348" t="s">
        <v>18</v>
      </c>
      <c r="E26" s="348" t="s">
        <v>2</v>
      </c>
      <c r="F26" s="348" t="s">
        <v>7</v>
      </c>
      <c r="G26" s="348" t="s">
        <v>30</v>
      </c>
      <c r="H26" s="348" t="s">
        <v>18</v>
      </c>
      <c r="I26" s="348" t="s">
        <v>2</v>
      </c>
      <c r="J26" s="348" t="s">
        <v>7</v>
      </c>
      <c r="K26" s="348" t="s">
        <v>30</v>
      </c>
      <c r="L26" s="348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0.4</v>
      </c>
      <c r="S26" s="136"/>
      <c r="T26" s="135" t="s">
        <v>4</v>
      </c>
    </row>
    <row r="27" spans="1:21" ht="21.75" customHeight="1">
      <c r="A27" s="348" t="s">
        <v>32</v>
      </c>
      <c r="B27" s="115"/>
      <c r="C27" s="172"/>
      <c r="D27" s="174"/>
      <c r="E27" s="117"/>
      <c r="F27" s="115"/>
      <c r="G27" s="172"/>
      <c r="H27" s="264"/>
      <c r="I27" s="117"/>
      <c r="J27" s="115"/>
      <c r="K27" s="172"/>
      <c r="L27" s="115"/>
      <c r="M27" s="117"/>
      <c r="N27" s="139"/>
      <c r="O27" s="416"/>
      <c r="P27" s="416"/>
      <c r="Q27" s="416"/>
      <c r="R27" s="140" t="s">
        <v>3</v>
      </c>
      <c r="S27" s="350"/>
      <c r="T27" s="141"/>
    </row>
    <row r="28" spans="1:21" ht="21.75" customHeight="1">
      <c r="A28" s="348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348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5">
        <f>SUM(D15+H15+L15+P15+T15+D22+H22+L22+P22+T22+D31+H31+L31)</f>
        <v>1</v>
      </c>
      <c r="S29" s="420" t="s">
        <v>4</v>
      </c>
      <c r="T29" s="420"/>
      <c r="U29" s="420"/>
    </row>
    <row r="30" spans="1:21" ht="21.75" customHeight="1">
      <c r="A30" s="348" t="s">
        <v>36</v>
      </c>
      <c r="B30" s="115"/>
      <c r="C30" s="142"/>
      <c r="D30" s="138"/>
      <c r="E30" s="117"/>
      <c r="F30" s="115"/>
      <c r="G30" s="142"/>
      <c r="H30" s="173"/>
      <c r="I30" s="117"/>
      <c r="J30" s="115"/>
      <c r="K30" s="142"/>
      <c r="L30" s="115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0</v>
      </c>
      <c r="D31" s="234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4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4">
        <f>COUNTA(L27:L30)</f>
        <v>0</v>
      </c>
      <c r="M31" s="147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J10" sqref="J10:M10"/>
    </sheetView>
  </sheetViews>
  <sheetFormatPr defaultColWidth="8.85546875" defaultRowHeight="16.5" customHeight="1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24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822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362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6.5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6.5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 ht="16.5" customHeight="1">
      <c r="A8" s="473" t="s">
        <v>26</v>
      </c>
      <c r="B8" s="472" t="s">
        <v>7</v>
      </c>
      <c r="C8" s="472" t="s">
        <v>8</v>
      </c>
      <c r="D8" s="472" t="s">
        <v>18</v>
      </c>
      <c r="E8" s="473" t="s">
        <v>2</v>
      </c>
      <c r="F8" s="472" t="s">
        <v>7</v>
      </c>
      <c r="G8" s="472" t="s">
        <v>8</v>
      </c>
      <c r="H8" s="472" t="s">
        <v>18</v>
      </c>
      <c r="I8" s="473" t="s">
        <v>2</v>
      </c>
      <c r="J8" s="472" t="s">
        <v>7</v>
      </c>
      <c r="K8" s="472" t="s">
        <v>8</v>
      </c>
      <c r="L8" s="472" t="s">
        <v>18</v>
      </c>
      <c r="M8" s="473" t="s">
        <v>2</v>
      </c>
      <c r="N8" s="472" t="s">
        <v>7</v>
      </c>
      <c r="O8" s="472" t="s">
        <v>8</v>
      </c>
      <c r="P8" s="472" t="s">
        <v>18</v>
      </c>
      <c r="Q8" s="473" t="s">
        <v>2</v>
      </c>
      <c r="R8" s="472" t="s">
        <v>7</v>
      </c>
      <c r="S8" s="472" t="s">
        <v>8</v>
      </c>
      <c r="T8" s="472" t="s">
        <v>18</v>
      </c>
      <c r="U8" s="473" t="s">
        <v>2</v>
      </c>
    </row>
    <row r="9" spans="1:21" ht="16.5" customHeight="1">
      <c r="A9" s="474"/>
      <c r="B9" s="472"/>
      <c r="C9" s="472"/>
      <c r="D9" s="472"/>
      <c r="E9" s="474"/>
      <c r="F9" s="472"/>
      <c r="G9" s="472"/>
      <c r="H9" s="472"/>
      <c r="I9" s="474"/>
      <c r="J9" s="472"/>
      <c r="K9" s="472"/>
      <c r="L9" s="472"/>
      <c r="M9" s="474"/>
      <c r="N9" s="472"/>
      <c r="O9" s="472"/>
      <c r="P9" s="472"/>
      <c r="Q9" s="474"/>
      <c r="R9" s="472"/>
      <c r="S9" s="472"/>
      <c r="T9" s="472"/>
      <c r="U9" s="474"/>
    </row>
    <row r="10" spans="1:21" ht="21.75" customHeight="1">
      <c r="A10" s="137" t="s">
        <v>27</v>
      </c>
      <c r="B10" s="138" t="s">
        <v>748</v>
      </c>
      <c r="C10" s="170" t="s">
        <v>823</v>
      </c>
      <c r="D10" s="137" t="s">
        <v>134</v>
      </c>
      <c r="E10" s="117">
        <v>5</v>
      </c>
      <c r="F10" s="138" t="s">
        <v>748</v>
      </c>
      <c r="G10" s="170" t="s">
        <v>825</v>
      </c>
      <c r="H10" s="137" t="s">
        <v>134</v>
      </c>
      <c r="I10" s="117">
        <v>5</v>
      </c>
      <c r="J10" s="138"/>
      <c r="K10" s="172"/>
      <c r="L10" s="137"/>
      <c r="M10" s="117"/>
      <c r="N10" s="138"/>
      <c r="O10" s="172"/>
      <c r="P10" s="137"/>
      <c r="Q10" s="117"/>
      <c r="R10" s="138"/>
      <c r="S10" s="172"/>
      <c r="T10" s="137"/>
      <c r="U10" s="117"/>
    </row>
    <row r="11" spans="1:21" ht="21.75" customHeight="1">
      <c r="A11" s="137" t="s">
        <v>27</v>
      </c>
      <c r="B11" s="138" t="s">
        <v>801</v>
      </c>
      <c r="C11" s="170" t="s">
        <v>827</v>
      </c>
      <c r="D11" s="137" t="s">
        <v>134</v>
      </c>
      <c r="E11" s="117">
        <v>5</v>
      </c>
      <c r="F11" s="138" t="s">
        <v>801</v>
      </c>
      <c r="G11" s="170" t="s">
        <v>828</v>
      </c>
      <c r="H11" s="137" t="s">
        <v>134</v>
      </c>
      <c r="I11" s="117">
        <v>5</v>
      </c>
      <c r="J11" s="138"/>
      <c r="K11" s="172"/>
      <c r="L11" s="137"/>
      <c r="M11" s="117"/>
      <c r="N11" s="138"/>
      <c r="O11" s="172"/>
      <c r="P11" s="137"/>
      <c r="Q11" s="117"/>
      <c r="R11" s="138"/>
      <c r="S11" s="172"/>
      <c r="T11" s="137"/>
      <c r="U11" s="117"/>
    </row>
    <row r="12" spans="1:21" ht="21.75" customHeight="1">
      <c r="A12" s="137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137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137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37" t="s">
        <v>79</v>
      </c>
      <c r="B15" s="323"/>
      <c r="C15" s="121">
        <f>400*(COUNTA(C10:C14))</f>
        <v>800</v>
      </c>
      <c r="D15" s="324">
        <f>COUNTA(D10:D14)</f>
        <v>2</v>
      </c>
      <c r="E15" s="366">
        <f>SUM(E10:E14)</f>
        <v>10</v>
      </c>
      <c r="F15" s="316"/>
      <c r="G15" s="121">
        <f>400*(COUNTA(G10:G14))</f>
        <v>800</v>
      </c>
      <c r="H15" s="324">
        <f>COUNTA(H10:H14)</f>
        <v>2</v>
      </c>
      <c r="I15" s="366">
        <f>SUM(I10:I14)</f>
        <v>10</v>
      </c>
      <c r="J15" s="316"/>
      <c r="K15" s="121">
        <f>400*(COUNTA(K10:K14))</f>
        <v>0</v>
      </c>
      <c r="L15" s="324">
        <f>COUNTA(L10:L14)</f>
        <v>0</v>
      </c>
      <c r="M15" s="366">
        <f>SUM(M10:M14)</f>
        <v>0</v>
      </c>
      <c r="N15" s="316"/>
      <c r="O15" s="121">
        <f>400*(COUNTA(O10:O14))</f>
        <v>0</v>
      </c>
      <c r="P15" s="324">
        <f>COUNTA(P10:P14)</f>
        <v>0</v>
      </c>
      <c r="Q15" s="366">
        <f>SUM(Q10:Q14)</f>
        <v>0</v>
      </c>
      <c r="R15" s="316"/>
      <c r="S15" s="121">
        <f>400*(COUNTA(S10:S14))</f>
        <v>0</v>
      </c>
      <c r="T15" s="324">
        <f>COUNTA(T10:T14)</f>
        <v>0</v>
      </c>
      <c r="U15" s="367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s="245" customFormat="1" ht="21.75" customHeight="1">
      <c r="A17" s="312" t="s">
        <v>28</v>
      </c>
      <c r="B17" s="138" t="s">
        <v>808</v>
      </c>
      <c r="C17" s="170" t="s">
        <v>824</v>
      </c>
      <c r="D17" s="137" t="s">
        <v>134</v>
      </c>
      <c r="E17" s="117">
        <v>10</v>
      </c>
      <c r="F17" s="138" t="s">
        <v>808</v>
      </c>
      <c r="G17" s="170" t="s">
        <v>826</v>
      </c>
      <c r="H17" s="137" t="s">
        <v>134</v>
      </c>
      <c r="I17" s="117">
        <v>10</v>
      </c>
      <c r="J17" s="138"/>
      <c r="K17" s="170"/>
      <c r="L17" s="137"/>
      <c r="M17" s="117"/>
      <c r="N17" s="138"/>
      <c r="O17" s="170"/>
      <c r="P17" s="312"/>
      <c r="Q17" s="117"/>
      <c r="R17" s="138"/>
      <c r="S17" s="170"/>
      <c r="T17" s="312"/>
      <c r="U17" s="117"/>
    </row>
    <row r="18" spans="1:21" s="245" customFormat="1" ht="21.75" customHeight="1">
      <c r="A18" s="312" t="s">
        <v>28</v>
      </c>
      <c r="B18" s="138"/>
      <c r="C18" s="170"/>
      <c r="D18" s="137"/>
      <c r="E18" s="117"/>
      <c r="F18" s="138"/>
      <c r="G18" s="170"/>
      <c r="H18" s="137"/>
      <c r="I18" s="117"/>
      <c r="J18" s="138"/>
      <c r="K18" s="170"/>
      <c r="L18" s="137"/>
      <c r="M18" s="117"/>
      <c r="N18" s="138"/>
      <c r="O18" s="170"/>
      <c r="P18" s="137"/>
      <c r="Q18" s="117"/>
      <c r="R18" s="138"/>
      <c r="S18" s="170"/>
      <c r="T18" s="137"/>
      <c r="U18" s="117"/>
    </row>
    <row r="19" spans="1:21" s="245" customFormat="1" ht="21.75" customHeight="1">
      <c r="A19" s="312" t="s">
        <v>28</v>
      </c>
      <c r="B19" s="138"/>
      <c r="C19" s="170"/>
      <c r="D19" s="137"/>
      <c r="E19" s="117"/>
      <c r="F19" s="138"/>
      <c r="G19" s="170"/>
      <c r="H19" s="137"/>
      <c r="I19" s="117"/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s="245" customFormat="1" ht="21.75" customHeight="1">
      <c r="A20" s="312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s="245" customFormat="1" ht="21.75" customHeight="1">
      <c r="A21" s="312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s="245" customFormat="1" ht="21.75" customHeight="1">
      <c r="A22" s="137" t="s">
        <v>79</v>
      </c>
      <c r="B22" s="315"/>
      <c r="C22" s="121">
        <f>800*(COUNTA(C17:C21))</f>
        <v>800</v>
      </c>
      <c r="D22" s="317">
        <f>COUNTA(D17:D21)</f>
        <v>1</v>
      </c>
      <c r="E22" s="367">
        <f>SUM(E17:E21)</f>
        <v>10</v>
      </c>
      <c r="F22" s="315"/>
      <c r="G22" s="121">
        <f>800*(COUNTA(G17:G21))</f>
        <v>800</v>
      </c>
      <c r="H22" s="317">
        <f>COUNTA(H17:H21)</f>
        <v>1</v>
      </c>
      <c r="I22" s="367">
        <f>SUM(I17:I21)</f>
        <v>10</v>
      </c>
      <c r="J22" s="117">
        <f>800*(COUNTA(J17:J21))</f>
        <v>0</v>
      </c>
      <c r="K22" s="121">
        <f>800*(COUNTA(K17:K21))</f>
        <v>0</v>
      </c>
      <c r="L22" s="317">
        <f>COUNTA(L17:L21)</f>
        <v>0</v>
      </c>
      <c r="M22" s="367">
        <f>SUM(M17:M21)</f>
        <v>0</v>
      </c>
      <c r="N22" s="315"/>
      <c r="O22" s="121">
        <f>800*(COUNTA(O17:O21))</f>
        <v>0</v>
      </c>
      <c r="P22" s="317">
        <f>COUNTA(P17:P21)</f>
        <v>0</v>
      </c>
      <c r="Q22" s="367">
        <f>SUM(Q17:Q21)</f>
        <v>0</v>
      </c>
      <c r="R22" s="315"/>
      <c r="S22" s="121">
        <f>800*(COUNTA(S17:S21))</f>
        <v>0</v>
      </c>
      <c r="T22" s="317">
        <f>COUNTA(T17:T21)</f>
        <v>0</v>
      </c>
      <c r="U22" s="367">
        <f>SUM(U17:U21)</f>
        <v>0</v>
      </c>
    </row>
    <row r="23" spans="1:21" ht="16.5" customHeight="1">
      <c r="A23" s="128"/>
    </row>
    <row r="24" spans="1:21" ht="16.5" customHeight="1">
      <c r="R24" s="431" t="s">
        <v>4</v>
      </c>
      <c r="S24" s="431"/>
      <c r="T24" s="432"/>
    </row>
    <row r="25" spans="1:21" s="245" customFormat="1" ht="21.75" customHeight="1">
      <c r="A25" s="368" t="s">
        <v>4</v>
      </c>
      <c r="B25" s="475" t="s">
        <v>14</v>
      </c>
      <c r="C25" s="460"/>
      <c r="D25" s="460"/>
      <c r="E25" s="476"/>
      <c r="F25" s="475" t="s">
        <v>15</v>
      </c>
      <c r="G25" s="460"/>
      <c r="H25" s="460"/>
      <c r="I25" s="476"/>
      <c r="J25" s="475" t="s">
        <v>23</v>
      </c>
      <c r="K25" s="460"/>
      <c r="L25" s="460"/>
      <c r="M25" s="476"/>
      <c r="N25" s="369"/>
      <c r="O25" s="470" t="s">
        <v>29</v>
      </c>
      <c r="P25" s="461"/>
      <c r="Q25" s="461"/>
      <c r="R25" s="145">
        <f>SUM(E15+I15+M15+Q15+U15+E22+I22+M22+Q22+U22+E31+I31+M31)</f>
        <v>40</v>
      </c>
      <c r="S25" s="364"/>
      <c r="T25" s="145" t="s">
        <v>4</v>
      </c>
    </row>
    <row r="26" spans="1:21" s="245" customFormat="1" ht="21.75" customHeight="1">
      <c r="A26" s="312" t="s">
        <v>26</v>
      </c>
      <c r="B26" s="137" t="s">
        <v>7</v>
      </c>
      <c r="C26" s="137" t="s">
        <v>30</v>
      </c>
      <c r="D26" s="137" t="s">
        <v>18</v>
      </c>
      <c r="E26" s="137" t="s">
        <v>2</v>
      </c>
      <c r="F26" s="137" t="s">
        <v>7</v>
      </c>
      <c r="G26" s="137" t="s">
        <v>30</v>
      </c>
      <c r="H26" s="137" t="s">
        <v>18</v>
      </c>
      <c r="I26" s="137" t="s">
        <v>2</v>
      </c>
      <c r="J26" s="137" t="s">
        <v>7</v>
      </c>
      <c r="K26" s="137" t="s">
        <v>30</v>
      </c>
      <c r="L26" s="137" t="s">
        <v>18</v>
      </c>
      <c r="M26" s="370" t="s">
        <v>2</v>
      </c>
      <c r="N26" s="369"/>
      <c r="O26" s="470" t="s">
        <v>31</v>
      </c>
      <c r="P26" s="470"/>
      <c r="Q26" s="470"/>
      <c r="R26" s="365">
        <f>SUM((C15+G15+K15+O15+S15+C22+G22+K22+O22+S22+C31+G31+K31)/1000)</f>
        <v>3.2</v>
      </c>
      <c r="S26" s="364"/>
      <c r="T26" s="365" t="s">
        <v>4</v>
      </c>
    </row>
    <row r="27" spans="1:21" s="245" customFormat="1" ht="21.75" customHeight="1">
      <c r="A27" s="137" t="s">
        <v>32</v>
      </c>
      <c r="B27" s="138"/>
      <c r="C27" s="172"/>
      <c r="D27" s="137"/>
      <c r="E27" s="117"/>
      <c r="F27" s="138"/>
      <c r="G27" s="172"/>
      <c r="H27" s="118"/>
      <c r="I27" s="117"/>
      <c r="J27" s="138"/>
      <c r="K27" s="172"/>
      <c r="L27" s="138"/>
      <c r="M27" s="117"/>
      <c r="N27" s="139"/>
      <c r="O27" s="470"/>
      <c r="P27" s="470"/>
      <c r="Q27" s="470"/>
      <c r="R27" s="144" t="s">
        <v>3</v>
      </c>
      <c r="S27" s="364"/>
      <c r="T27" s="371"/>
    </row>
    <row r="28" spans="1:21" s="245" customFormat="1" ht="21.75" customHeight="1">
      <c r="A28" s="137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71"/>
      <c r="S28" s="471"/>
      <c r="T28" s="363"/>
    </row>
    <row r="29" spans="1:21" s="245" customFormat="1" ht="21.75" customHeight="1">
      <c r="A29" s="137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372">
        <f>SUM(D15+H15+L15+P15+T15+D22+H22+L22+P22+T22+D31+H31+L31)</f>
        <v>6</v>
      </c>
      <c r="S29" s="471" t="s">
        <v>4</v>
      </c>
      <c r="T29" s="471"/>
      <c r="U29" s="471"/>
    </row>
    <row r="30" spans="1:21" s="245" customFormat="1" ht="21.75" customHeight="1">
      <c r="A30" s="137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363"/>
      <c r="S30" s="471"/>
      <c r="T30" s="421"/>
      <c r="U30" s="422"/>
    </row>
    <row r="31" spans="1:21" s="245" customFormat="1" ht="21.75" customHeight="1">
      <c r="A31" s="137" t="s">
        <v>79</v>
      </c>
      <c r="B31" s="138"/>
      <c r="C31" s="121">
        <f>SUM(C30+C29+C28+(IF(COUNTBLANK(C27),0,1500)))</f>
        <v>0</v>
      </c>
      <c r="D31" s="317">
        <f>COUNTA(D27:D30)</f>
        <v>0</v>
      </c>
      <c r="E31" s="328">
        <f>SUM(E27:E30)</f>
        <v>0</v>
      </c>
      <c r="F31" s="117"/>
      <c r="G31" s="121">
        <f>SUM(G30+G29+G28+(IF(COUNTBLANK(G27),0,1500)))</f>
        <v>0</v>
      </c>
      <c r="H31" s="317">
        <f>COUNTA(H27:H30)</f>
        <v>0</v>
      </c>
      <c r="I31" s="328">
        <f>SUM(I27:I30)</f>
        <v>0</v>
      </c>
      <c r="J31" s="137"/>
      <c r="K31" s="121">
        <f>SUM(K30+K29+K28+(IF(COUNTBLANK(K27),0,1500)))</f>
        <v>0</v>
      </c>
      <c r="L31" s="317">
        <f>COUNTA(L27:L30)</f>
        <v>0</v>
      </c>
      <c r="M31" s="328">
        <f>SUM(M27:M30)</f>
        <v>0</v>
      </c>
      <c r="N31" s="148"/>
      <c r="S31" s="471" t="s">
        <v>35</v>
      </c>
      <c r="T31" s="421"/>
      <c r="U31" s="422"/>
    </row>
    <row r="32" spans="1:21" ht="21.75" customHeight="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10" zoomScaleNormal="100" workbookViewId="0">
      <selection activeCell="M30" sqref="M30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 t="s">
        <v>151</v>
      </c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161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156</v>
      </c>
      <c r="C10" s="166" t="s">
        <v>210</v>
      </c>
      <c r="D10" s="137" t="s">
        <v>134</v>
      </c>
      <c r="E10" s="117">
        <v>3</v>
      </c>
      <c r="F10" s="138" t="s">
        <v>172</v>
      </c>
      <c r="G10" s="166" t="s">
        <v>213</v>
      </c>
      <c r="H10" s="137" t="s">
        <v>134</v>
      </c>
      <c r="I10" s="117">
        <v>3</v>
      </c>
      <c r="J10" s="138" t="s">
        <v>156</v>
      </c>
      <c r="K10" s="167" t="s">
        <v>208</v>
      </c>
      <c r="L10" s="137" t="s">
        <v>134</v>
      </c>
      <c r="M10" s="117">
        <v>3</v>
      </c>
      <c r="N10" s="138" t="s">
        <v>294</v>
      </c>
      <c r="O10" s="167" t="s">
        <v>304</v>
      </c>
      <c r="P10" s="137" t="s">
        <v>134</v>
      </c>
      <c r="Q10" s="117">
        <v>3</v>
      </c>
      <c r="R10" s="138" t="s">
        <v>156</v>
      </c>
      <c r="S10" s="167" t="s">
        <v>211</v>
      </c>
      <c r="T10" s="137" t="s">
        <v>134</v>
      </c>
      <c r="U10" s="117">
        <v>3</v>
      </c>
    </row>
    <row r="11" spans="1:21" ht="21.75" customHeight="1">
      <c r="A11" s="114" t="s">
        <v>27</v>
      </c>
      <c r="B11" s="138" t="s">
        <v>532</v>
      </c>
      <c r="C11" s="166" t="s">
        <v>533</v>
      </c>
      <c r="D11" s="137" t="s">
        <v>134</v>
      </c>
      <c r="E11" s="117">
        <v>3</v>
      </c>
      <c r="F11" s="138" t="s">
        <v>532</v>
      </c>
      <c r="G11" s="166" t="s">
        <v>534</v>
      </c>
      <c r="H11" s="137" t="s">
        <v>134</v>
      </c>
      <c r="I11" s="117">
        <v>3</v>
      </c>
      <c r="J11" s="138" t="s">
        <v>532</v>
      </c>
      <c r="K11" s="167" t="s">
        <v>535</v>
      </c>
      <c r="L11" s="137" t="s">
        <v>134</v>
      </c>
      <c r="M11" s="117">
        <v>3</v>
      </c>
      <c r="N11" s="138" t="s">
        <v>631</v>
      </c>
      <c r="O11" s="167" t="s">
        <v>632</v>
      </c>
      <c r="P11" s="137" t="s">
        <v>134</v>
      </c>
      <c r="Q11" s="117">
        <v>5</v>
      </c>
      <c r="R11" s="138" t="s">
        <v>613</v>
      </c>
      <c r="S11" s="167" t="s">
        <v>615</v>
      </c>
      <c r="T11" s="137" t="s">
        <v>134</v>
      </c>
      <c r="U11" s="117">
        <v>3</v>
      </c>
    </row>
    <row r="12" spans="1:21" ht="21.75" customHeight="1">
      <c r="A12" s="114" t="s">
        <v>27</v>
      </c>
      <c r="B12" s="138" t="s">
        <v>708</v>
      </c>
      <c r="C12" s="166" t="s">
        <v>710</v>
      </c>
      <c r="D12" s="137" t="s">
        <v>134</v>
      </c>
      <c r="E12" s="117">
        <v>3</v>
      </c>
      <c r="F12" s="138" t="s">
        <v>708</v>
      </c>
      <c r="G12" s="166" t="s">
        <v>711</v>
      </c>
      <c r="H12" s="137" t="s">
        <v>134</v>
      </c>
      <c r="I12" s="117">
        <v>3</v>
      </c>
      <c r="J12" s="138" t="s">
        <v>599</v>
      </c>
      <c r="K12" s="166" t="s">
        <v>603</v>
      </c>
      <c r="L12" s="137" t="s">
        <v>134</v>
      </c>
      <c r="M12" s="117">
        <v>3</v>
      </c>
      <c r="N12" s="138" t="s">
        <v>747</v>
      </c>
      <c r="O12" s="167" t="s">
        <v>771</v>
      </c>
      <c r="P12" s="137" t="s">
        <v>134</v>
      </c>
      <c r="Q12" s="117">
        <v>3</v>
      </c>
      <c r="R12" s="138" t="s">
        <v>747</v>
      </c>
      <c r="S12" s="167" t="s">
        <v>772</v>
      </c>
      <c r="T12" s="137" t="s">
        <v>134</v>
      </c>
      <c r="U12" s="117">
        <v>3</v>
      </c>
    </row>
    <row r="13" spans="1:21" ht="21.75" customHeight="1">
      <c r="A13" s="114" t="s">
        <v>27</v>
      </c>
      <c r="B13" s="346" t="s">
        <v>879</v>
      </c>
      <c r="C13" s="284" t="s">
        <v>880</v>
      </c>
      <c r="D13" s="347" t="s">
        <v>134</v>
      </c>
      <c r="E13" s="285">
        <v>2</v>
      </c>
      <c r="F13" s="138" t="s">
        <v>879</v>
      </c>
      <c r="G13" s="166" t="s">
        <v>881</v>
      </c>
      <c r="H13" s="137" t="s">
        <v>134</v>
      </c>
      <c r="I13" s="117">
        <v>3</v>
      </c>
      <c r="J13" s="138" t="s">
        <v>801</v>
      </c>
      <c r="K13" s="167" t="s">
        <v>805</v>
      </c>
      <c r="L13" s="137" t="s">
        <v>134</v>
      </c>
      <c r="M13" s="117">
        <v>3</v>
      </c>
      <c r="N13" s="138" t="s">
        <v>897</v>
      </c>
      <c r="O13" s="167" t="s">
        <v>900</v>
      </c>
      <c r="P13" s="137" t="s">
        <v>134</v>
      </c>
      <c r="Q13" s="117">
        <v>3</v>
      </c>
      <c r="R13" s="138" t="s">
        <v>897</v>
      </c>
      <c r="S13" s="172" t="s">
        <v>901</v>
      </c>
      <c r="T13" s="137" t="s">
        <v>134</v>
      </c>
      <c r="U13" s="117">
        <v>3</v>
      </c>
    </row>
    <row r="14" spans="1:21" ht="21.75" customHeight="1">
      <c r="A14" s="114" t="s">
        <v>27</v>
      </c>
      <c r="B14" s="138" t="s">
        <v>984</v>
      </c>
      <c r="C14" s="166" t="s">
        <v>986</v>
      </c>
      <c r="D14" s="137" t="s">
        <v>134</v>
      </c>
      <c r="E14" s="117">
        <v>2</v>
      </c>
      <c r="F14" s="138" t="s">
        <v>940</v>
      </c>
      <c r="G14" s="166" t="s">
        <v>946</v>
      </c>
      <c r="H14" s="137" t="s">
        <v>134</v>
      </c>
      <c r="I14" s="117">
        <v>2</v>
      </c>
      <c r="J14" s="138" t="s">
        <v>838</v>
      </c>
      <c r="K14" s="167" t="s">
        <v>846</v>
      </c>
      <c r="L14" s="137" t="s">
        <v>134</v>
      </c>
      <c r="M14" s="117">
        <v>3</v>
      </c>
      <c r="N14" s="138" t="s">
        <v>940</v>
      </c>
      <c r="O14" s="167" t="s">
        <v>943</v>
      </c>
      <c r="P14" s="137" t="s">
        <v>134</v>
      </c>
      <c r="Q14" s="117">
        <v>3</v>
      </c>
      <c r="R14" s="138" t="s">
        <v>961</v>
      </c>
      <c r="S14" s="167" t="s">
        <v>965</v>
      </c>
      <c r="T14" s="137" t="s">
        <v>134</v>
      </c>
      <c r="U14" s="117">
        <v>3</v>
      </c>
    </row>
    <row r="15" spans="1:21" ht="21.75" customHeight="1">
      <c r="A15" s="119" t="s">
        <v>79</v>
      </c>
      <c r="B15" s="120"/>
      <c r="C15" s="121">
        <f>400*(COUNTA(C10:C14))</f>
        <v>2000</v>
      </c>
      <c r="D15" s="233">
        <f>COUNTA(D10:D14)</f>
        <v>5</v>
      </c>
      <c r="E15" s="117">
        <f>SUM(E10:E14)</f>
        <v>13</v>
      </c>
      <c r="F15" s="123"/>
      <c r="G15" s="121">
        <f>400*(COUNTA(G10:G14))</f>
        <v>2000</v>
      </c>
      <c r="H15" s="233">
        <f>COUNTA(H10:H14)</f>
        <v>5</v>
      </c>
      <c r="I15" s="117">
        <f>SUM(I10:I14)</f>
        <v>14</v>
      </c>
      <c r="J15" s="123"/>
      <c r="K15" s="121">
        <f>400*(COUNTA(K10:K14))</f>
        <v>2000</v>
      </c>
      <c r="L15" s="233">
        <f>COUNTA(L10:L14)</f>
        <v>5</v>
      </c>
      <c r="M15" s="117">
        <f>SUM(M10:M14)</f>
        <v>15</v>
      </c>
      <c r="N15" s="123"/>
      <c r="O15" s="121">
        <f>400*(COUNTA(O10:O14))</f>
        <v>2000</v>
      </c>
      <c r="P15" s="233">
        <f>COUNTA(P10:P14)</f>
        <v>5</v>
      </c>
      <c r="Q15" s="117">
        <f>SUM(Q10:Q14)</f>
        <v>17</v>
      </c>
      <c r="R15" s="123"/>
      <c r="S15" s="121">
        <f>400*(COUNTA(S10:S14))</f>
        <v>2000</v>
      </c>
      <c r="T15" s="233">
        <f>COUNTA(T10:T14)</f>
        <v>5</v>
      </c>
      <c r="U15" s="117">
        <f>SUM(U10:U14)</f>
        <v>15</v>
      </c>
    </row>
    <row r="16" spans="1:21" ht="21.75" customHeight="1">
      <c r="A16" s="429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245"/>
    </row>
    <row r="17" spans="1:21" ht="21.75" customHeight="1">
      <c r="A17" s="125" t="s">
        <v>28</v>
      </c>
      <c r="B17" s="138" t="s">
        <v>294</v>
      </c>
      <c r="C17" s="166" t="s">
        <v>303</v>
      </c>
      <c r="D17" s="137" t="s">
        <v>134</v>
      </c>
      <c r="E17" s="117">
        <v>6</v>
      </c>
      <c r="F17" s="138" t="s">
        <v>215</v>
      </c>
      <c r="G17" s="166" t="s">
        <v>216</v>
      </c>
      <c r="H17" s="137" t="s">
        <v>134</v>
      </c>
      <c r="I17" s="117">
        <v>6</v>
      </c>
      <c r="J17" s="138" t="s">
        <v>332</v>
      </c>
      <c r="K17" s="166" t="s">
        <v>337</v>
      </c>
      <c r="L17" s="137" t="s">
        <v>134</v>
      </c>
      <c r="M17" s="117">
        <v>6</v>
      </c>
      <c r="N17" s="138" t="s">
        <v>168</v>
      </c>
      <c r="O17" s="166" t="s">
        <v>212</v>
      </c>
      <c r="P17" s="312" t="s">
        <v>134</v>
      </c>
      <c r="Q17" s="117">
        <v>6</v>
      </c>
      <c r="R17" s="138" t="s">
        <v>172</v>
      </c>
      <c r="S17" s="166" t="s">
        <v>214</v>
      </c>
      <c r="T17" s="137" t="s">
        <v>134</v>
      </c>
      <c r="U17" s="117">
        <v>6</v>
      </c>
    </row>
    <row r="18" spans="1:21" ht="21.75" customHeight="1">
      <c r="A18" s="125" t="s">
        <v>28</v>
      </c>
      <c r="B18" s="138" t="s">
        <v>613</v>
      </c>
      <c r="C18" s="166" t="s">
        <v>616</v>
      </c>
      <c r="D18" s="137" t="s">
        <v>134</v>
      </c>
      <c r="E18" s="117">
        <v>6</v>
      </c>
      <c r="F18" s="138" t="s">
        <v>587</v>
      </c>
      <c r="G18" s="166" t="s">
        <v>589</v>
      </c>
      <c r="H18" s="137" t="s">
        <v>134</v>
      </c>
      <c r="I18" s="117">
        <v>6</v>
      </c>
      <c r="J18" s="138" t="s">
        <v>587</v>
      </c>
      <c r="K18" s="166" t="s">
        <v>590</v>
      </c>
      <c r="L18" s="137" t="s">
        <v>134</v>
      </c>
      <c r="M18" s="117">
        <v>6</v>
      </c>
      <c r="N18" s="138" t="s">
        <v>748</v>
      </c>
      <c r="O18" s="166" t="s">
        <v>769</v>
      </c>
      <c r="P18" s="137" t="s">
        <v>134</v>
      </c>
      <c r="Q18" s="117">
        <v>6</v>
      </c>
      <c r="R18" s="138" t="s">
        <v>613</v>
      </c>
      <c r="S18" s="166" t="s">
        <v>614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 t="s">
        <v>708</v>
      </c>
      <c r="C19" s="166" t="s">
        <v>712</v>
      </c>
      <c r="D19" s="137" t="s">
        <v>134</v>
      </c>
      <c r="E19" s="117">
        <v>6</v>
      </c>
      <c r="F19" s="138" t="s">
        <v>631</v>
      </c>
      <c r="G19" s="166" t="s">
        <v>633</v>
      </c>
      <c r="H19" s="137" t="s">
        <v>134</v>
      </c>
      <c r="I19" s="117">
        <v>6</v>
      </c>
      <c r="J19" s="138" t="s">
        <v>748</v>
      </c>
      <c r="K19" s="166" t="s">
        <v>770</v>
      </c>
      <c r="L19" s="137" t="s">
        <v>134</v>
      </c>
      <c r="M19" s="117">
        <v>6</v>
      </c>
      <c r="N19" s="138" t="s">
        <v>838</v>
      </c>
      <c r="O19" s="166" t="s">
        <v>845</v>
      </c>
      <c r="P19" s="137" t="s">
        <v>134</v>
      </c>
      <c r="Q19" s="117">
        <v>6</v>
      </c>
      <c r="R19" s="138" t="s">
        <v>801</v>
      </c>
      <c r="S19" s="166" t="s">
        <v>806</v>
      </c>
      <c r="T19" s="137" t="s">
        <v>134</v>
      </c>
      <c r="U19" s="117">
        <v>10</v>
      </c>
    </row>
    <row r="20" spans="1:21" ht="21.75" customHeight="1">
      <c r="A20" s="125" t="s">
        <v>28</v>
      </c>
      <c r="B20" s="138" t="s">
        <v>879</v>
      </c>
      <c r="C20" s="166" t="s">
        <v>882</v>
      </c>
      <c r="D20" s="137" t="s">
        <v>134</v>
      </c>
      <c r="E20" s="117">
        <v>6</v>
      </c>
      <c r="F20" s="138" t="s">
        <v>855</v>
      </c>
      <c r="G20" s="166" t="s">
        <v>856</v>
      </c>
      <c r="H20" s="137" t="s">
        <v>134</v>
      </c>
      <c r="I20" s="117">
        <v>6</v>
      </c>
      <c r="J20" s="138" t="s">
        <v>865</v>
      </c>
      <c r="K20" s="166" t="s">
        <v>877</v>
      </c>
      <c r="L20" s="137" t="s">
        <v>134</v>
      </c>
      <c r="M20" s="117">
        <v>6</v>
      </c>
      <c r="N20" s="138" t="s">
        <v>898</v>
      </c>
      <c r="O20" s="166" t="s">
        <v>938</v>
      </c>
      <c r="P20" s="137" t="s">
        <v>134</v>
      </c>
      <c r="Q20" s="117">
        <v>10</v>
      </c>
      <c r="R20" s="138" t="s">
        <v>855</v>
      </c>
      <c r="S20" s="166" t="s">
        <v>857</v>
      </c>
      <c r="T20" s="137" t="s">
        <v>134</v>
      </c>
      <c r="U20" s="117">
        <v>6</v>
      </c>
    </row>
    <row r="21" spans="1:21" ht="21.75" customHeight="1">
      <c r="A21" s="125" t="s">
        <v>28</v>
      </c>
      <c r="B21" s="138" t="s">
        <v>961</v>
      </c>
      <c r="C21" s="166" t="s">
        <v>964</v>
      </c>
      <c r="D21" s="137" t="s">
        <v>134</v>
      </c>
      <c r="E21" s="117">
        <v>6</v>
      </c>
      <c r="F21" s="138" t="s">
        <v>961</v>
      </c>
      <c r="G21" s="166" t="s">
        <v>962</v>
      </c>
      <c r="H21" s="137" t="s">
        <v>134</v>
      </c>
      <c r="I21" s="117">
        <v>6</v>
      </c>
      <c r="J21" s="138" t="s">
        <v>944</v>
      </c>
      <c r="K21" s="166" t="s">
        <v>945</v>
      </c>
      <c r="L21" s="137" t="s">
        <v>134</v>
      </c>
      <c r="M21" s="117">
        <v>6</v>
      </c>
      <c r="N21" s="138" t="s">
        <v>977</v>
      </c>
      <c r="O21" s="166" t="s">
        <v>985</v>
      </c>
      <c r="P21" s="137" t="s">
        <v>134</v>
      </c>
      <c r="Q21" s="117">
        <v>10</v>
      </c>
      <c r="R21" s="138" t="s">
        <v>961</v>
      </c>
      <c r="S21" s="166" t="s">
        <v>963</v>
      </c>
      <c r="T21" s="137" t="s">
        <v>134</v>
      </c>
      <c r="U21" s="117">
        <v>10</v>
      </c>
    </row>
    <row r="22" spans="1:21" ht="21.75" customHeight="1">
      <c r="A22" s="119" t="s">
        <v>79</v>
      </c>
      <c r="B22" s="315"/>
      <c r="C22" s="121">
        <f>800*(COUNTA(C17:C21))</f>
        <v>4000</v>
      </c>
      <c r="D22" s="317">
        <f>COUNTA(D17:D21)</f>
        <v>5</v>
      </c>
      <c r="E22" s="117">
        <f>SUM(E17:E21)</f>
        <v>30</v>
      </c>
      <c r="F22" s="315"/>
      <c r="G22" s="121">
        <f>800*(COUNTA(G17:G21))</f>
        <v>4000</v>
      </c>
      <c r="H22" s="317">
        <f>COUNTA(H17:H21)</f>
        <v>5</v>
      </c>
      <c r="I22" s="117">
        <f>SUM(I17:I21)</f>
        <v>30</v>
      </c>
      <c r="J22" s="315"/>
      <c r="K22" s="121">
        <f>800*(COUNTA(K17:K21))</f>
        <v>4000</v>
      </c>
      <c r="L22" s="317">
        <f>COUNTA(L17:L21)</f>
        <v>5</v>
      </c>
      <c r="M22" s="117">
        <f>SUM(M17:M21)</f>
        <v>30</v>
      </c>
      <c r="N22" s="315"/>
      <c r="O22" s="121">
        <f>800*(COUNTA(O17:O21))</f>
        <v>4000</v>
      </c>
      <c r="P22" s="317">
        <f>COUNTA(P17:P21)</f>
        <v>5</v>
      </c>
      <c r="Q22" s="117">
        <f>SUM(Q17:Q21)</f>
        <v>38</v>
      </c>
      <c r="R22" s="315"/>
      <c r="S22" s="121">
        <f>800*(COUNTA(S17:S21))</f>
        <v>4000</v>
      </c>
      <c r="T22" s="317">
        <f>COUNTA(T17:T21)</f>
        <v>5</v>
      </c>
      <c r="U22" s="117">
        <f>SUM(U17:U21)</f>
        <v>42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699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50.15</v>
      </c>
      <c r="S26" s="136"/>
      <c r="T26" s="135" t="s">
        <v>4</v>
      </c>
    </row>
    <row r="27" spans="1:21" ht="21.75" customHeight="1">
      <c r="A27" s="114" t="s">
        <v>32</v>
      </c>
      <c r="B27" s="138" t="s">
        <v>898</v>
      </c>
      <c r="C27" s="167" t="s">
        <v>899</v>
      </c>
      <c r="D27" s="137" t="s">
        <v>134</v>
      </c>
      <c r="E27" s="117">
        <v>30</v>
      </c>
      <c r="F27" s="138" t="s">
        <v>917</v>
      </c>
      <c r="G27" s="167" t="s">
        <v>923</v>
      </c>
      <c r="H27" s="118" t="s">
        <v>134</v>
      </c>
      <c r="I27" s="117">
        <v>20</v>
      </c>
      <c r="J27" s="138" t="s">
        <v>957</v>
      </c>
      <c r="K27" s="167" t="s">
        <v>960</v>
      </c>
      <c r="L27" s="138" t="s">
        <v>134</v>
      </c>
      <c r="M27" s="117">
        <v>40</v>
      </c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865</v>
      </c>
      <c r="C28" s="142">
        <v>1300</v>
      </c>
      <c r="D28" s="137" t="s">
        <v>134</v>
      </c>
      <c r="E28" s="117">
        <v>20</v>
      </c>
      <c r="F28" s="138" t="s">
        <v>487</v>
      </c>
      <c r="G28" s="142">
        <v>1225</v>
      </c>
      <c r="H28" s="142" t="s">
        <v>134</v>
      </c>
      <c r="I28" s="117">
        <v>30</v>
      </c>
      <c r="J28" s="138" t="s">
        <v>897</v>
      </c>
      <c r="K28" s="142">
        <v>1050</v>
      </c>
      <c r="L28" s="138" t="s">
        <v>134</v>
      </c>
      <c r="M28" s="117">
        <v>30</v>
      </c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 t="s">
        <v>984</v>
      </c>
      <c r="C29" s="142">
        <v>2075</v>
      </c>
      <c r="D29" s="138" t="s">
        <v>134</v>
      </c>
      <c r="E29" s="117">
        <v>35</v>
      </c>
      <c r="F29" s="138" t="s">
        <v>977</v>
      </c>
      <c r="G29" s="142">
        <v>1625</v>
      </c>
      <c r="H29" s="142" t="s">
        <v>134</v>
      </c>
      <c r="I29" s="117">
        <v>35</v>
      </c>
      <c r="J29" s="138" t="s">
        <v>939</v>
      </c>
      <c r="K29" s="142">
        <v>1550</v>
      </c>
      <c r="L29" s="138" t="s">
        <v>134</v>
      </c>
      <c r="M29" s="117">
        <v>35</v>
      </c>
      <c r="N29" s="143"/>
      <c r="P29" s="235">
        <f>SUM(D15+H15+L15+P15+T15+D22+H22+L22+P22+T22+D31+H31+L31)</f>
        <v>62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 t="s">
        <v>599</v>
      </c>
      <c r="C30" s="142">
        <v>2725</v>
      </c>
      <c r="D30" s="138" t="s">
        <v>134</v>
      </c>
      <c r="E30" s="117">
        <v>60</v>
      </c>
      <c r="F30" s="138" t="s">
        <v>942</v>
      </c>
      <c r="G30" s="142">
        <v>2100</v>
      </c>
      <c r="H30" s="142" t="s">
        <v>134</v>
      </c>
      <c r="I30" s="117">
        <v>60</v>
      </c>
      <c r="J30" s="138" t="s">
        <v>983</v>
      </c>
      <c r="K30" s="142">
        <v>2000</v>
      </c>
      <c r="L30" s="138" t="s">
        <v>134</v>
      </c>
      <c r="M30" s="117">
        <v>60</v>
      </c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7600</v>
      </c>
      <c r="D31" s="322">
        <f>COUNTA(D27:D30)</f>
        <v>4</v>
      </c>
      <c r="E31" s="117">
        <f>SUM(E26:E30)</f>
        <v>145</v>
      </c>
      <c r="F31" s="117"/>
      <c r="G31" s="121">
        <f>SUM(G30+G29+G28+(IF(COUNTBLANK(G27),0,1500)))</f>
        <v>6450</v>
      </c>
      <c r="H31" s="317">
        <f>COUNTA(H27:H30)</f>
        <v>4</v>
      </c>
      <c r="I31" s="117">
        <f>SUM(I26:I30)</f>
        <v>145</v>
      </c>
      <c r="J31" s="377"/>
      <c r="K31" s="121">
        <f>SUM(K30+K29+K28+(IF(COUNTBLANK(K27),0,1500)))</f>
        <v>6100</v>
      </c>
      <c r="L31" s="317">
        <f>COUNTA(L27:L30)</f>
        <v>4</v>
      </c>
      <c r="M31" s="117">
        <f>SUM(M27:M30)</f>
        <v>165</v>
      </c>
      <c r="N31" s="148"/>
      <c r="S31" s="420" t="s">
        <v>4</v>
      </c>
      <c r="T31" s="421"/>
      <c r="U31" s="422"/>
    </row>
    <row r="32" spans="1:21">
      <c r="G32" s="245"/>
      <c r="H32" s="245"/>
      <c r="I32" s="245"/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X13" sqref="X13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129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15"/>
      <c r="C10" s="170"/>
      <c r="D10" s="116"/>
      <c r="E10" s="117"/>
      <c r="F10" s="115"/>
      <c r="G10" s="171"/>
      <c r="H10" s="116"/>
      <c r="I10" s="117"/>
      <c r="J10" s="115"/>
      <c r="K10" s="172"/>
      <c r="L10" s="116"/>
      <c r="M10" s="117"/>
      <c r="N10" s="115"/>
      <c r="O10" s="172"/>
      <c r="P10" s="116"/>
      <c r="Q10" s="117"/>
      <c r="R10" s="115"/>
      <c r="S10" s="172"/>
      <c r="T10" s="116"/>
      <c r="U10" s="117"/>
    </row>
    <row r="11" spans="1:21" ht="21.75" customHeight="1">
      <c r="A11" s="114" t="s">
        <v>27</v>
      </c>
      <c r="B11" s="115"/>
      <c r="C11" s="170"/>
      <c r="D11" s="116"/>
      <c r="E11" s="117"/>
      <c r="F11" s="115"/>
      <c r="G11" s="171"/>
      <c r="H11" s="116"/>
      <c r="I11" s="117"/>
      <c r="J11" s="115"/>
      <c r="K11" s="172"/>
      <c r="L11" s="116"/>
      <c r="M11" s="117"/>
      <c r="N11" s="115"/>
      <c r="O11" s="172"/>
      <c r="P11" s="116"/>
      <c r="Q11" s="117"/>
      <c r="R11" s="115"/>
      <c r="S11" s="172"/>
      <c r="T11" s="116"/>
      <c r="U11" s="117"/>
    </row>
    <row r="12" spans="1:21" ht="21.75" customHeight="1">
      <c r="A12" s="114" t="s">
        <v>27</v>
      </c>
      <c r="B12" s="115"/>
      <c r="C12" s="170"/>
      <c r="D12" s="116"/>
      <c r="E12" s="117"/>
      <c r="F12" s="115"/>
      <c r="G12" s="171"/>
      <c r="H12" s="116"/>
      <c r="I12" s="117"/>
      <c r="J12" s="115"/>
      <c r="K12" s="172"/>
      <c r="L12" s="116"/>
      <c r="M12" s="117"/>
      <c r="N12" s="115"/>
      <c r="O12" s="172"/>
      <c r="P12" s="116"/>
      <c r="Q12" s="117"/>
      <c r="R12" s="115"/>
      <c r="S12" s="172"/>
      <c r="T12" s="116"/>
      <c r="U12" s="117"/>
    </row>
    <row r="13" spans="1:21" ht="21.75" customHeight="1">
      <c r="A13" s="114" t="s">
        <v>27</v>
      </c>
      <c r="B13" s="115"/>
      <c r="C13" s="170"/>
      <c r="D13" s="116"/>
      <c r="E13" s="117"/>
      <c r="F13" s="115"/>
      <c r="G13" s="171"/>
      <c r="H13" s="116"/>
      <c r="I13" s="117"/>
      <c r="J13" s="115"/>
      <c r="K13" s="172"/>
      <c r="L13" s="116"/>
      <c r="M13" s="117"/>
      <c r="N13" s="115"/>
      <c r="O13" s="172"/>
      <c r="P13" s="116"/>
      <c r="Q13" s="117"/>
      <c r="R13" s="115"/>
      <c r="S13" s="172"/>
      <c r="T13" s="116"/>
      <c r="U13" s="117"/>
    </row>
    <row r="14" spans="1:21" ht="21.75" customHeight="1">
      <c r="A14" s="114" t="s">
        <v>27</v>
      </c>
      <c r="B14" s="115"/>
      <c r="C14" s="170"/>
      <c r="D14" s="116"/>
      <c r="E14" s="117"/>
      <c r="F14" s="115"/>
      <c r="G14" s="171"/>
      <c r="H14" s="116"/>
      <c r="I14" s="117"/>
      <c r="J14" s="115"/>
      <c r="K14" s="172"/>
      <c r="L14" s="116"/>
      <c r="M14" s="117"/>
      <c r="N14" s="115"/>
      <c r="O14" s="172"/>
      <c r="P14" s="116"/>
      <c r="Q14" s="117"/>
      <c r="R14" s="115"/>
      <c r="S14" s="172"/>
      <c r="T14" s="116"/>
      <c r="U14" s="117"/>
    </row>
    <row r="15" spans="1:21" ht="21.75" customHeight="1">
      <c r="A15" s="119" t="s">
        <v>79</v>
      </c>
      <c r="B15" s="120"/>
      <c r="C15" s="121">
        <f>400*(COUNTA(C10:C14))</f>
        <v>0</v>
      </c>
      <c r="D15" s="233">
        <f>COUNTA(D10:D14)</f>
        <v>0</v>
      </c>
      <c r="E15" s="122">
        <f>SUM(E10:E14)</f>
        <v>0</v>
      </c>
      <c r="F15" s="123"/>
      <c r="G15" s="121">
        <f>400*(COUNTA(G10:G14))</f>
        <v>0</v>
      </c>
      <c r="H15" s="233">
        <f>COUNTA(H10:H14)</f>
        <v>0</v>
      </c>
      <c r="I15" s="122">
        <f>SUM(I10:I14)</f>
        <v>0</v>
      </c>
      <c r="J15" s="123"/>
      <c r="K15" s="121">
        <f>400*(COUNTA(K10:K14))</f>
        <v>0</v>
      </c>
      <c r="L15" s="233">
        <f>COUNTA(L10:L14)</f>
        <v>0</v>
      </c>
      <c r="M15" s="122">
        <f>SUM(M10:M14)</f>
        <v>0</v>
      </c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3">
        <f>COUNTA(T10:T14)</f>
        <v>0</v>
      </c>
      <c r="U15" s="124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339" t="s">
        <v>28</v>
      </c>
      <c r="B17" s="138"/>
      <c r="C17" s="170"/>
      <c r="D17" s="387"/>
      <c r="E17" s="117"/>
      <c r="F17" s="138" t="s">
        <v>994</v>
      </c>
      <c r="G17" s="170" t="s">
        <v>998</v>
      </c>
      <c r="H17" s="387" t="s">
        <v>134</v>
      </c>
      <c r="I17" s="117">
        <v>10</v>
      </c>
      <c r="J17" s="138"/>
      <c r="K17" s="170"/>
      <c r="L17" s="387"/>
      <c r="M17" s="117"/>
      <c r="N17" s="138"/>
      <c r="O17" s="170"/>
      <c r="P17" s="388"/>
      <c r="Q17" s="117"/>
      <c r="R17" s="138"/>
      <c r="S17" s="170"/>
      <c r="T17" s="388"/>
      <c r="U17" s="117"/>
    </row>
    <row r="18" spans="1:21" ht="21.75" customHeight="1">
      <c r="A18" s="339" t="s">
        <v>28</v>
      </c>
      <c r="B18" s="138"/>
      <c r="C18" s="170"/>
      <c r="D18" s="387"/>
      <c r="E18" s="117"/>
      <c r="F18" s="138"/>
      <c r="G18" s="170"/>
      <c r="H18" s="387"/>
      <c r="I18" s="117"/>
      <c r="J18" s="138"/>
      <c r="K18" s="170"/>
      <c r="L18" s="387"/>
      <c r="M18" s="117"/>
      <c r="N18" s="138"/>
      <c r="O18" s="170"/>
      <c r="P18" s="387"/>
      <c r="Q18" s="117"/>
      <c r="R18" s="138"/>
      <c r="S18" s="170"/>
      <c r="T18" s="387"/>
      <c r="U18" s="117"/>
    </row>
    <row r="19" spans="1:21" ht="21.75" customHeight="1">
      <c r="A19" s="339" t="s">
        <v>28</v>
      </c>
      <c r="B19" s="138"/>
      <c r="C19" s="170"/>
      <c r="D19" s="387"/>
      <c r="E19" s="117"/>
      <c r="F19" s="138"/>
      <c r="G19" s="170"/>
      <c r="H19" s="387"/>
      <c r="I19" s="117"/>
      <c r="J19" s="138"/>
      <c r="K19" s="170"/>
      <c r="L19" s="387"/>
      <c r="M19" s="117"/>
      <c r="N19" s="138"/>
      <c r="O19" s="170"/>
      <c r="P19" s="387"/>
      <c r="Q19" s="117"/>
      <c r="R19" s="138"/>
      <c r="S19" s="170"/>
      <c r="T19" s="387"/>
      <c r="U19" s="117"/>
    </row>
    <row r="20" spans="1:21" ht="21.75" customHeight="1">
      <c r="A20" s="339" t="s">
        <v>28</v>
      </c>
      <c r="B20" s="138"/>
      <c r="C20" s="170"/>
      <c r="D20" s="387"/>
      <c r="E20" s="117"/>
      <c r="F20" s="138"/>
      <c r="G20" s="170"/>
      <c r="H20" s="387"/>
      <c r="I20" s="117"/>
      <c r="J20" s="138"/>
      <c r="K20" s="170"/>
      <c r="L20" s="387"/>
      <c r="M20" s="117"/>
      <c r="N20" s="138"/>
      <c r="O20" s="170"/>
      <c r="P20" s="387"/>
      <c r="Q20" s="117"/>
      <c r="R20" s="138"/>
      <c r="S20" s="170"/>
      <c r="T20" s="387"/>
      <c r="U20" s="117"/>
    </row>
    <row r="21" spans="1:21" ht="21.75" customHeight="1">
      <c r="A21" s="339" t="s">
        <v>28</v>
      </c>
      <c r="B21" s="138"/>
      <c r="C21" s="170"/>
      <c r="D21" s="387"/>
      <c r="E21" s="117"/>
      <c r="F21" s="138"/>
      <c r="G21" s="170"/>
      <c r="H21" s="387"/>
      <c r="I21" s="117"/>
      <c r="J21" s="138"/>
      <c r="K21" s="170"/>
      <c r="L21" s="387"/>
      <c r="M21" s="117"/>
      <c r="N21" s="138"/>
      <c r="O21" s="170"/>
      <c r="P21" s="387"/>
      <c r="Q21" s="117"/>
      <c r="R21" s="138"/>
      <c r="S21" s="170"/>
      <c r="T21" s="387"/>
      <c r="U21" s="117"/>
    </row>
    <row r="22" spans="1:21" ht="21.75" customHeight="1">
      <c r="A22" s="340" t="s">
        <v>79</v>
      </c>
      <c r="B22" s="321"/>
      <c r="C22" s="121">
        <f>800*(COUNTA(C17:C21))</f>
        <v>0</v>
      </c>
      <c r="D22" s="322">
        <f>COUNTA(D17:D21)</f>
        <v>0</v>
      </c>
      <c r="E22" s="327">
        <f>SUM(E17:E21)</f>
        <v>0</v>
      </c>
      <c r="F22" s="321"/>
      <c r="G22" s="121">
        <f>800*(COUNTA(G17:G21))</f>
        <v>800</v>
      </c>
      <c r="H22" s="322">
        <f>COUNTA(H17:H21)</f>
        <v>1</v>
      </c>
      <c r="I22" s="327">
        <f>SUM(I17:I21)</f>
        <v>10</v>
      </c>
      <c r="J22" s="321"/>
      <c r="K22" s="121">
        <f>800*(COUNTA(K17:K21))</f>
        <v>0</v>
      </c>
      <c r="L22" s="322">
        <f>COUNTA(L17:L21)</f>
        <v>0</v>
      </c>
      <c r="M22" s="327">
        <f>SUM(M17:M21)</f>
        <v>0</v>
      </c>
      <c r="N22" s="321"/>
      <c r="O22" s="121">
        <f>800*(COUNTA(O17:O21))</f>
        <v>0</v>
      </c>
      <c r="P22" s="322">
        <f>COUNTA(P17:P21)</f>
        <v>0</v>
      </c>
      <c r="Q22" s="327">
        <f>SUM(Q17:Q21)</f>
        <v>0</v>
      </c>
      <c r="R22" s="321"/>
      <c r="S22" s="121">
        <f>800*(COUNTA(S17:S21))</f>
        <v>0</v>
      </c>
      <c r="T22" s="322">
        <f>COUNTA(T17:T21)</f>
        <v>0</v>
      </c>
      <c r="U22" s="327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10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0.8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257"/>
      <c r="D27" s="137"/>
      <c r="E27" s="256"/>
      <c r="F27" s="115"/>
      <c r="G27" s="172"/>
      <c r="H27" s="118"/>
      <c r="I27" s="117"/>
      <c r="J27" s="115"/>
      <c r="K27" s="172"/>
      <c r="L27" s="115"/>
      <c r="M27" s="117"/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37"/>
      <c r="E28" s="117"/>
      <c r="F28" s="115"/>
      <c r="G28" s="142"/>
      <c r="H28" s="253"/>
      <c r="I28" s="117"/>
      <c r="J28" s="115"/>
      <c r="K28" s="142"/>
      <c r="L28" s="115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15"/>
      <c r="C29" s="142"/>
      <c r="D29" s="138"/>
      <c r="E29" s="117"/>
      <c r="F29" s="115"/>
      <c r="G29" s="142"/>
      <c r="H29" s="173"/>
      <c r="I29" s="117"/>
      <c r="J29" s="115"/>
      <c r="K29" s="142"/>
      <c r="L29" s="115"/>
      <c r="M29" s="117"/>
      <c r="N29" s="143"/>
      <c r="P29" s="235">
        <f>SUM(D15+H15+L15+P15+T15+D22+H22+L22+P22+T22+D31+H31+L31)</f>
        <v>1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15"/>
      <c r="C30" s="142"/>
      <c r="D30" s="175"/>
      <c r="E30" s="117"/>
      <c r="F30" s="115"/>
      <c r="G30" s="142"/>
      <c r="H30" s="173"/>
      <c r="I30" s="117"/>
      <c r="J30" s="115"/>
      <c r="K30" s="142"/>
      <c r="L30" s="115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0</v>
      </c>
      <c r="D31" s="234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4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4">
        <f>COUNTA(L27:L30)</f>
        <v>0</v>
      </c>
      <c r="M31" s="147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J30" sqref="J30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80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347</v>
      </c>
      <c r="C10" s="170" t="s">
        <v>350</v>
      </c>
      <c r="D10" s="137" t="s">
        <v>134</v>
      </c>
      <c r="E10" s="117">
        <v>3</v>
      </c>
      <c r="F10" s="138" t="s">
        <v>154</v>
      </c>
      <c r="G10" s="170" t="s">
        <v>221</v>
      </c>
      <c r="H10" s="137" t="s">
        <v>134</v>
      </c>
      <c r="I10" s="117">
        <v>5</v>
      </c>
      <c r="J10" s="138" t="s">
        <v>178</v>
      </c>
      <c r="K10" s="172" t="s">
        <v>219</v>
      </c>
      <c r="L10" s="137" t="s">
        <v>134</v>
      </c>
      <c r="M10" s="117">
        <v>5</v>
      </c>
      <c r="N10" s="115"/>
      <c r="O10" s="172"/>
      <c r="P10" s="116"/>
      <c r="Q10" s="117"/>
      <c r="R10" s="138" t="s">
        <v>281</v>
      </c>
      <c r="S10" s="172" t="s">
        <v>287</v>
      </c>
      <c r="T10" s="137" t="s">
        <v>134</v>
      </c>
      <c r="U10" s="248">
        <v>5</v>
      </c>
    </row>
    <row r="11" spans="1:21" ht="21.75" customHeight="1">
      <c r="A11" s="114" t="s">
        <v>27</v>
      </c>
      <c r="B11" s="138" t="s">
        <v>487</v>
      </c>
      <c r="C11" s="170" t="s">
        <v>489</v>
      </c>
      <c r="D11" s="137" t="s">
        <v>134</v>
      </c>
      <c r="E11" s="117">
        <v>3</v>
      </c>
      <c r="F11" s="138" t="s">
        <v>295</v>
      </c>
      <c r="G11" s="170" t="s">
        <v>306</v>
      </c>
      <c r="H11" s="137" t="s">
        <v>134</v>
      </c>
      <c r="I11" s="117">
        <v>5</v>
      </c>
      <c r="J11" s="138" t="s">
        <v>347</v>
      </c>
      <c r="K11" s="172" t="s">
        <v>351</v>
      </c>
      <c r="L11" s="137" t="s">
        <v>134</v>
      </c>
      <c r="M11" s="117">
        <v>5</v>
      </c>
      <c r="N11" s="115"/>
      <c r="O11" s="172"/>
      <c r="P11" s="116"/>
      <c r="Q11" s="117"/>
      <c r="R11" s="115" t="s">
        <v>545</v>
      </c>
      <c r="S11" s="172" t="s">
        <v>549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557</v>
      </c>
      <c r="C12" s="170" t="s">
        <v>558</v>
      </c>
      <c r="D12" s="137" t="s">
        <v>134</v>
      </c>
      <c r="E12" s="117">
        <v>3</v>
      </c>
      <c r="F12" s="138" t="s">
        <v>412</v>
      </c>
      <c r="G12" s="170" t="s">
        <v>417</v>
      </c>
      <c r="H12" s="137" t="s">
        <v>134</v>
      </c>
      <c r="I12" s="117">
        <v>5</v>
      </c>
      <c r="J12" s="138" t="s">
        <v>431</v>
      </c>
      <c r="K12" s="172" t="s">
        <v>436</v>
      </c>
      <c r="L12" s="137" t="s">
        <v>134</v>
      </c>
      <c r="M12" s="117">
        <v>5</v>
      </c>
      <c r="N12" s="115"/>
      <c r="O12" s="172"/>
      <c r="P12" s="116"/>
      <c r="Q12" s="117"/>
      <c r="R12" s="115"/>
      <c r="S12" s="172"/>
      <c r="T12" s="137"/>
      <c r="U12" s="117"/>
    </row>
    <row r="13" spans="1:21" ht="21.75" customHeight="1">
      <c r="A13" s="114" t="s">
        <v>27</v>
      </c>
      <c r="B13" s="138" t="s">
        <v>646</v>
      </c>
      <c r="C13" s="170" t="s">
        <v>648</v>
      </c>
      <c r="D13" s="137" t="s">
        <v>134</v>
      </c>
      <c r="E13" s="117">
        <v>5</v>
      </c>
      <c r="F13" s="138" t="s">
        <v>442</v>
      </c>
      <c r="G13" s="170" t="s">
        <v>455</v>
      </c>
      <c r="H13" s="137" t="s">
        <v>134</v>
      </c>
      <c r="I13" s="117">
        <v>5</v>
      </c>
      <c r="J13" s="138" t="s">
        <v>487</v>
      </c>
      <c r="K13" s="172" t="s">
        <v>488</v>
      </c>
      <c r="L13" s="137" t="s">
        <v>134</v>
      </c>
      <c r="M13" s="117">
        <v>5</v>
      </c>
      <c r="N13" s="115"/>
      <c r="O13" s="172"/>
      <c r="P13" s="116"/>
      <c r="Q13" s="117"/>
      <c r="R13" s="115"/>
      <c r="S13" s="172"/>
      <c r="T13" s="137"/>
      <c r="U13" s="117"/>
    </row>
    <row r="14" spans="1:21" ht="21.75" customHeight="1">
      <c r="A14" s="114" t="s">
        <v>27</v>
      </c>
      <c r="B14" s="138" t="s">
        <v>735</v>
      </c>
      <c r="C14" s="170" t="s">
        <v>737</v>
      </c>
      <c r="D14" s="137" t="s">
        <v>134</v>
      </c>
      <c r="E14" s="117">
        <v>3</v>
      </c>
      <c r="F14" s="138" t="s">
        <v>646</v>
      </c>
      <c r="G14" s="170" t="s">
        <v>649</v>
      </c>
      <c r="H14" s="137" t="s">
        <v>134</v>
      </c>
      <c r="I14" s="117">
        <v>5</v>
      </c>
      <c r="J14" s="138" t="s">
        <v>557</v>
      </c>
      <c r="K14" s="172" t="s">
        <v>559</v>
      </c>
      <c r="L14" s="137" t="s">
        <v>134</v>
      </c>
      <c r="M14" s="117">
        <v>5</v>
      </c>
      <c r="N14" s="115"/>
      <c r="O14" s="172"/>
      <c r="P14" s="116"/>
      <c r="Q14" s="117"/>
      <c r="R14" s="115"/>
      <c r="S14" s="172"/>
      <c r="T14" s="137"/>
      <c r="U14" s="117"/>
    </row>
    <row r="15" spans="1:21" ht="21.75" customHeight="1">
      <c r="A15" s="119" t="s">
        <v>79</v>
      </c>
      <c r="B15" s="120"/>
      <c r="C15" s="121">
        <f>400*(COUNTA(C10:C14))</f>
        <v>2000</v>
      </c>
      <c r="D15" s="233">
        <f>COUNTA(D10:D14)</f>
        <v>5</v>
      </c>
      <c r="E15" s="117">
        <f>SUM(E10:E14)</f>
        <v>17</v>
      </c>
      <c r="F15" s="319"/>
      <c r="G15" s="121">
        <f>400*(COUNTA(G10:G14))</f>
        <v>2000</v>
      </c>
      <c r="H15" s="233">
        <f>COUNTA(H10:H14)</f>
        <v>5</v>
      </c>
      <c r="I15" s="117">
        <f>SUM(I10:I14)</f>
        <v>25</v>
      </c>
      <c r="J15" s="123"/>
      <c r="K15" s="121">
        <f>400*(COUNTA(K10:K14))</f>
        <v>2000</v>
      </c>
      <c r="L15" s="233">
        <f>COUNTA(L10:L14)</f>
        <v>5</v>
      </c>
      <c r="M15" s="117">
        <f>SUM(M10:M14)</f>
        <v>25</v>
      </c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800</v>
      </c>
      <c r="T15" s="233">
        <f>COUNTA(T10:T14)</f>
        <v>2</v>
      </c>
      <c r="U15" s="117">
        <f>SUM(U10:U14)</f>
        <v>10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156</v>
      </c>
      <c r="C17" s="171" t="s">
        <v>222</v>
      </c>
      <c r="D17" s="137" t="s">
        <v>134</v>
      </c>
      <c r="E17" s="117">
        <v>10</v>
      </c>
      <c r="F17" s="138" t="s">
        <v>178</v>
      </c>
      <c r="G17" s="171" t="s">
        <v>218</v>
      </c>
      <c r="H17" s="137" t="s">
        <v>134</v>
      </c>
      <c r="I17" s="117">
        <v>10</v>
      </c>
      <c r="J17" s="138" t="s">
        <v>154</v>
      </c>
      <c r="K17" s="171" t="s">
        <v>220</v>
      </c>
      <c r="L17" s="137" t="s">
        <v>134</v>
      </c>
      <c r="M17" s="117">
        <v>10</v>
      </c>
      <c r="N17" s="115"/>
      <c r="O17" s="171"/>
      <c r="P17" s="126"/>
      <c r="Q17" s="117"/>
      <c r="R17" s="115"/>
      <c r="S17" s="171"/>
      <c r="T17" s="126"/>
      <c r="U17" s="117"/>
    </row>
    <row r="18" spans="1:21" ht="21.75" customHeight="1">
      <c r="A18" s="125" t="s">
        <v>28</v>
      </c>
      <c r="B18" s="138" t="s">
        <v>358</v>
      </c>
      <c r="C18" s="170" t="s">
        <v>365</v>
      </c>
      <c r="D18" s="137" t="s">
        <v>134</v>
      </c>
      <c r="E18" s="117">
        <v>10</v>
      </c>
      <c r="F18" s="138" t="s">
        <v>326</v>
      </c>
      <c r="G18" s="170" t="s">
        <v>329</v>
      </c>
      <c r="H18" s="137" t="s">
        <v>134</v>
      </c>
      <c r="I18" s="117">
        <v>10</v>
      </c>
      <c r="J18" s="138" t="s">
        <v>295</v>
      </c>
      <c r="K18" s="170" t="s">
        <v>305</v>
      </c>
      <c r="L18" s="137" t="s">
        <v>134</v>
      </c>
      <c r="M18" s="117">
        <v>10</v>
      </c>
      <c r="N18" s="115"/>
      <c r="O18" s="171"/>
      <c r="P18" s="116"/>
      <c r="Q18" s="117"/>
      <c r="R18" s="115"/>
      <c r="S18" s="171"/>
      <c r="T18" s="116"/>
      <c r="U18" s="117"/>
    </row>
    <row r="19" spans="1:21" ht="21.75" customHeight="1">
      <c r="A19" s="125" t="s">
        <v>28</v>
      </c>
      <c r="B19" s="138" t="s">
        <v>518</v>
      </c>
      <c r="C19" s="170" t="s">
        <v>222</v>
      </c>
      <c r="D19" s="137" t="s">
        <v>134</v>
      </c>
      <c r="E19" s="117">
        <v>10</v>
      </c>
      <c r="F19" s="138" t="s">
        <v>431</v>
      </c>
      <c r="G19" s="170" t="s">
        <v>437</v>
      </c>
      <c r="H19" s="137" t="s">
        <v>134</v>
      </c>
      <c r="I19" s="117">
        <v>10</v>
      </c>
      <c r="J19" s="138" t="s">
        <v>412</v>
      </c>
      <c r="K19" s="170" t="s">
        <v>416</v>
      </c>
      <c r="L19" s="137" t="s">
        <v>134</v>
      </c>
      <c r="M19" s="117">
        <v>10</v>
      </c>
      <c r="N19" s="115"/>
      <c r="O19" s="171"/>
      <c r="P19" s="116"/>
      <c r="Q19" s="117"/>
      <c r="R19" s="115"/>
      <c r="S19" s="171"/>
      <c r="T19" s="116"/>
      <c r="U19" s="117"/>
    </row>
    <row r="20" spans="1:21" ht="21.75" customHeight="1">
      <c r="A20" s="125" t="s">
        <v>28</v>
      </c>
      <c r="B20" s="138" t="s">
        <v>879</v>
      </c>
      <c r="C20" s="170" t="s">
        <v>883</v>
      </c>
      <c r="D20" s="373" t="s">
        <v>134</v>
      </c>
      <c r="E20" s="117">
        <v>10</v>
      </c>
      <c r="F20" s="115" t="s">
        <v>545</v>
      </c>
      <c r="G20" s="171" t="s">
        <v>548</v>
      </c>
      <c r="H20" s="137" t="s">
        <v>134</v>
      </c>
      <c r="I20" s="117">
        <v>10</v>
      </c>
      <c r="J20" s="138" t="s">
        <v>631</v>
      </c>
      <c r="K20" s="171" t="s">
        <v>634</v>
      </c>
      <c r="L20" s="137" t="s">
        <v>134</v>
      </c>
      <c r="M20" s="117">
        <v>10</v>
      </c>
      <c r="N20" s="115"/>
      <c r="O20" s="171"/>
      <c r="P20" s="116"/>
      <c r="Q20" s="117"/>
      <c r="R20" s="115"/>
      <c r="S20" s="171"/>
      <c r="T20" s="116"/>
      <c r="U20" s="117"/>
    </row>
    <row r="21" spans="1:21" ht="21.75" customHeight="1">
      <c r="A21" s="125" t="s">
        <v>28</v>
      </c>
      <c r="B21" s="138" t="s">
        <v>961</v>
      </c>
      <c r="C21" s="170" t="s">
        <v>966</v>
      </c>
      <c r="D21" s="373" t="s">
        <v>134</v>
      </c>
      <c r="E21" s="117">
        <v>10</v>
      </c>
      <c r="F21" s="138" t="s">
        <v>624</v>
      </c>
      <c r="G21" s="170" t="s">
        <v>630</v>
      </c>
      <c r="H21" s="137" t="s">
        <v>134</v>
      </c>
      <c r="I21" s="117">
        <v>10</v>
      </c>
      <c r="J21" s="138" t="s">
        <v>708</v>
      </c>
      <c r="K21" s="170" t="s">
        <v>713</v>
      </c>
      <c r="L21" s="137" t="s">
        <v>134</v>
      </c>
      <c r="M21" s="117">
        <v>10</v>
      </c>
      <c r="N21" s="138"/>
      <c r="O21" s="171"/>
      <c r="P21" s="116"/>
      <c r="Q21" s="117"/>
      <c r="R21" s="115"/>
      <c r="S21" s="171"/>
      <c r="T21" s="116"/>
      <c r="U21" s="117"/>
    </row>
    <row r="22" spans="1:21" ht="21.75" customHeight="1">
      <c r="A22" s="119" t="s">
        <v>79</v>
      </c>
      <c r="B22" s="321"/>
      <c r="C22" s="121">
        <f>800*(COUNTA(C17:C21))</f>
        <v>4000</v>
      </c>
      <c r="D22" s="322">
        <f>COUNTA(D17:D21)</f>
        <v>5</v>
      </c>
      <c r="E22" s="117">
        <f>SUM(E17:E21)</f>
        <v>50</v>
      </c>
      <c r="F22" s="127"/>
      <c r="G22" s="121">
        <f>800*(COUNTA(G17:G21))</f>
        <v>4000</v>
      </c>
      <c r="H22" s="234">
        <f>COUNTA(H17:H21)</f>
        <v>5</v>
      </c>
      <c r="I22" s="117">
        <f>SUM(I17:I21)</f>
        <v>50</v>
      </c>
      <c r="J22" s="127"/>
      <c r="K22" s="121">
        <f>800*(COUNTA(K17:K21))</f>
        <v>4000</v>
      </c>
      <c r="L22" s="234">
        <f>COUNTA(L17:L21)</f>
        <v>5</v>
      </c>
      <c r="M22" s="117">
        <f>SUM(M17:M21)</f>
        <v>50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687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33.9</v>
      </c>
      <c r="S26" s="136"/>
      <c r="T26" s="135" t="s">
        <v>4</v>
      </c>
    </row>
    <row r="27" spans="1:21" ht="21.75" customHeight="1">
      <c r="A27" s="114" t="s">
        <v>32</v>
      </c>
      <c r="B27" s="138"/>
      <c r="C27" s="172"/>
      <c r="D27" s="137"/>
      <c r="E27" s="117"/>
      <c r="F27" s="138" t="s">
        <v>719</v>
      </c>
      <c r="G27" s="172" t="s">
        <v>726</v>
      </c>
      <c r="H27" s="118" t="s">
        <v>134</v>
      </c>
      <c r="I27" s="117">
        <v>40</v>
      </c>
      <c r="J27" s="138" t="s">
        <v>532</v>
      </c>
      <c r="K27" s="172" t="s">
        <v>536</v>
      </c>
      <c r="L27" s="138" t="s">
        <v>134</v>
      </c>
      <c r="M27" s="117">
        <v>40</v>
      </c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332</v>
      </c>
      <c r="C28" s="142">
        <v>1300</v>
      </c>
      <c r="D28" s="137" t="s">
        <v>134</v>
      </c>
      <c r="E28" s="117">
        <v>40</v>
      </c>
      <c r="F28" s="138" t="s">
        <v>182</v>
      </c>
      <c r="G28" s="142">
        <v>1250</v>
      </c>
      <c r="H28" s="142" t="s">
        <v>134</v>
      </c>
      <c r="I28" s="117">
        <v>40</v>
      </c>
      <c r="J28" s="138" t="s">
        <v>168</v>
      </c>
      <c r="K28" s="142">
        <v>1175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 t="s">
        <v>917</v>
      </c>
      <c r="G29" s="142">
        <v>1800</v>
      </c>
      <c r="H29" s="142" t="s">
        <v>134</v>
      </c>
      <c r="I29" s="117">
        <v>50</v>
      </c>
      <c r="J29" s="138" t="s">
        <v>898</v>
      </c>
      <c r="K29" s="142">
        <v>1675</v>
      </c>
      <c r="L29" s="138" t="s">
        <v>134</v>
      </c>
      <c r="M29" s="117">
        <v>50</v>
      </c>
      <c r="N29" s="143"/>
      <c r="P29" s="235">
        <f>SUM(D15+H15+L15+P15+T15+D22+H22+L22+P22+T22+D31+H31+L31)</f>
        <v>41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 t="s">
        <v>994</v>
      </c>
      <c r="C30" s="142">
        <v>2500</v>
      </c>
      <c r="D30" s="138" t="s">
        <v>134</v>
      </c>
      <c r="E30" s="117">
        <v>80</v>
      </c>
      <c r="F30" s="138" t="s">
        <v>1025</v>
      </c>
      <c r="G30" s="142">
        <v>2400</v>
      </c>
      <c r="H30" s="142" t="s">
        <v>134</v>
      </c>
      <c r="I30" s="117">
        <v>80</v>
      </c>
      <c r="J30" s="138"/>
      <c r="K30" s="142"/>
      <c r="L30" s="138"/>
      <c r="M30" s="117"/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3800</v>
      </c>
      <c r="D31" s="234">
        <f>COUNTA(D27:D30)</f>
        <v>2</v>
      </c>
      <c r="E31" s="117">
        <f>SUM(E27:E30)</f>
        <v>120</v>
      </c>
      <c r="F31" s="117"/>
      <c r="G31" s="121">
        <f>SUM(G30+G29+G28+(IF(COUNTBLANK(G27),0,1500)))</f>
        <v>6950</v>
      </c>
      <c r="H31" s="234">
        <f>COUNTA(H27:H30)</f>
        <v>4</v>
      </c>
      <c r="I31" s="117">
        <f>SUM(I27:I30)</f>
        <v>210</v>
      </c>
      <c r="J31" s="137"/>
      <c r="K31" s="121">
        <f>SUM(K30+K29+K28+(IF(COUNTBLANK(K27),0,1500)))</f>
        <v>4350</v>
      </c>
      <c r="L31" s="234">
        <f>COUNTA(L27:L30)</f>
        <v>3</v>
      </c>
      <c r="M31" s="117">
        <f>SUM(M27:M30)</f>
        <v>130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H19" sqref="H19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127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887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156</v>
      </c>
      <c r="C10" s="170" t="s">
        <v>235</v>
      </c>
      <c r="D10" s="137" t="s">
        <v>134</v>
      </c>
      <c r="E10" s="117">
        <v>5</v>
      </c>
      <c r="F10" s="138" t="s">
        <v>172</v>
      </c>
      <c r="G10" s="170" t="s">
        <v>231</v>
      </c>
      <c r="H10" s="137" t="s">
        <v>134</v>
      </c>
      <c r="I10" s="117">
        <v>5</v>
      </c>
      <c r="J10" s="138" t="s">
        <v>154</v>
      </c>
      <c r="K10" s="172" t="s">
        <v>233</v>
      </c>
      <c r="L10" s="137" t="s">
        <v>134</v>
      </c>
      <c r="M10" s="117">
        <v>5</v>
      </c>
      <c r="N10" s="138" t="s">
        <v>182</v>
      </c>
      <c r="O10" s="172" t="s">
        <v>237</v>
      </c>
      <c r="P10" s="116" t="s">
        <v>134</v>
      </c>
      <c r="Q10" s="117">
        <v>3</v>
      </c>
      <c r="R10" s="138" t="s">
        <v>178</v>
      </c>
      <c r="S10" s="172" t="s">
        <v>230</v>
      </c>
      <c r="T10" s="137" t="s">
        <v>134</v>
      </c>
      <c r="U10" s="117">
        <v>5</v>
      </c>
    </row>
    <row r="11" spans="1:21" ht="21.75" customHeight="1">
      <c r="A11" s="341" t="s">
        <v>27</v>
      </c>
      <c r="B11" s="138" t="s">
        <v>442</v>
      </c>
      <c r="C11" s="170" t="s">
        <v>459</v>
      </c>
      <c r="D11" s="137" t="s">
        <v>134</v>
      </c>
      <c r="E11" s="117">
        <v>5</v>
      </c>
      <c r="F11" s="138" t="s">
        <v>382</v>
      </c>
      <c r="G11" s="170" t="s">
        <v>386</v>
      </c>
      <c r="H11" s="137" t="s">
        <v>134</v>
      </c>
      <c r="I11" s="117">
        <v>5</v>
      </c>
      <c r="J11" s="138" t="s">
        <v>295</v>
      </c>
      <c r="K11" s="172" t="s">
        <v>308</v>
      </c>
      <c r="L11" s="137" t="s">
        <v>134</v>
      </c>
      <c r="M11" s="117">
        <v>5</v>
      </c>
      <c r="N11" s="138" t="s">
        <v>665</v>
      </c>
      <c r="O11" s="172" t="s">
        <v>884</v>
      </c>
      <c r="P11" s="137" t="s">
        <v>134</v>
      </c>
      <c r="Q11" s="117">
        <v>3</v>
      </c>
      <c r="R11" s="138" t="s">
        <v>294</v>
      </c>
      <c r="S11" s="172" t="s">
        <v>307</v>
      </c>
      <c r="T11" s="137" t="s">
        <v>134</v>
      </c>
      <c r="U11" s="117">
        <v>5</v>
      </c>
    </row>
    <row r="12" spans="1:21" ht="21.75" customHeight="1">
      <c r="A12" s="341" t="s">
        <v>27</v>
      </c>
      <c r="B12" s="138" t="s">
        <v>550</v>
      </c>
      <c r="C12" s="170" t="s">
        <v>561</v>
      </c>
      <c r="D12" s="137" t="s">
        <v>134</v>
      </c>
      <c r="E12" s="117">
        <v>5</v>
      </c>
      <c r="F12" s="138" t="s">
        <v>748</v>
      </c>
      <c r="G12" s="170" t="s">
        <v>782</v>
      </c>
      <c r="H12" s="137" t="s">
        <v>134</v>
      </c>
      <c r="I12" s="117">
        <v>5</v>
      </c>
      <c r="J12" s="138" t="s">
        <v>449</v>
      </c>
      <c r="K12" s="172" t="s">
        <v>457</v>
      </c>
      <c r="L12" s="137" t="s">
        <v>134</v>
      </c>
      <c r="M12" s="117">
        <v>5</v>
      </c>
      <c r="N12" s="138" t="s">
        <v>747</v>
      </c>
      <c r="O12" s="172" t="s">
        <v>791</v>
      </c>
      <c r="P12" s="137" t="s">
        <v>134</v>
      </c>
      <c r="Q12" s="117">
        <v>3</v>
      </c>
      <c r="R12" s="138" t="s">
        <v>451</v>
      </c>
      <c r="S12" s="172" t="s">
        <v>456</v>
      </c>
      <c r="T12" s="137" t="s">
        <v>134</v>
      </c>
      <c r="U12" s="117">
        <v>5</v>
      </c>
    </row>
    <row r="13" spans="1:21" ht="21.75" customHeight="1">
      <c r="A13" s="341" t="s">
        <v>27</v>
      </c>
      <c r="B13" s="138" t="s">
        <v>746</v>
      </c>
      <c r="C13" s="170" t="s">
        <v>779</v>
      </c>
      <c r="D13" s="137" t="s">
        <v>134</v>
      </c>
      <c r="E13" s="117">
        <v>5</v>
      </c>
      <c r="F13" s="138" t="s">
        <v>550</v>
      </c>
      <c r="G13" s="170" t="s">
        <v>560</v>
      </c>
      <c r="H13" s="137" t="s">
        <v>134</v>
      </c>
      <c r="I13" s="117">
        <v>5</v>
      </c>
      <c r="J13" s="138" t="s">
        <v>653</v>
      </c>
      <c r="K13" s="172" t="s">
        <v>654</v>
      </c>
      <c r="L13" s="137" t="s">
        <v>134</v>
      </c>
      <c r="M13" s="117">
        <v>5</v>
      </c>
      <c r="N13" s="138" t="s">
        <v>893</v>
      </c>
      <c r="O13" s="172" t="s">
        <v>924</v>
      </c>
      <c r="P13" s="137" t="s">
        <v>134</v>
      </c>
      <c r="Q13" s="117">
        <v>5</v>
      </c>
      <c r="R13" s="138" t="s">
        <v>562</v>
      </c>
      <c r="S13" s="172" t="s">
        <v>563</v>
      </c>
      <c r="T13" s="137" t="s">
        <v>134</v>
      </c>
      <c r="U13" s="117">
        <v>5</v>
      </c>
    </row>
    <row r="14" spans="1:21" ht="21.75" customHeight="1">
      <c r="A14" s="341" t="s">
        <v>27</v>
      </c>
      <c r="B14" s="138" t="s">
        <v>917</v>
      </c>
      <c r="C14" s="170" t="s">
        <v>925</v>
      </c>
      <c r="D14" s="137" t="s">
        <v>134</v>
      </c>
      <c r="E14" s="117">
        <v>5</v>
      </c>
      <c r="F14" s="138" t="s">
        <v>665</v>
      </c>
      <c r="G14" s="170" t="s">
        <v>690</v>
      </c>
      <c r="H14" s="137" t="s">
        <v>134</v>
      </c>
      <c r="I14" s="117">
        <v>5</v>
      </c>
      <c r="J14" s="138" t="s">
        <v>741</v>
      </c>
      <c r="K14" s="172" t="s">
        <v>783</v>
      </c>
      <c r="L14" s="137" t="s">
        <v>134</v>
      </c>
      <c r="M14" s="117">
        <v>5</v>
      </c>
      <c r="N14" s="138" t="s">
        <v>961</v>
      </c>
      <c r="O14" s="172" t="s">
        <v>967</v>
      </c>
      <c r="P14" s="137" t="s">
        <v>134</v>
      </c>
      <c r="Q14" s="117">
        <v>5</v>
      </c>
      <c r="R14" s="138" t="s">
        <v>719</v>
      </c>
      <c r="S14" s="172" t="s">
        <v>725</v>
      </c>
      <c r="T14" s="137" t="s">
        <v>134</v>
      </c>
      <c r="U14" s="117">
        <v>5</v>
      </c>
    </row>
    <row r="15" spans="1:21" ht="21.75" customHeight="1">
      <c r="A15" s="340" t="s">
        <v>79</v>
      </c>
      <c r="B15" s="318"/>
      <c r="C15" s="121">
        <f>400*(COUNTA(C10:C14))</f>
        <v>2000</v>
      </c>
      <c r="D15" s="320">
        <f>COUNTA(D10:D14)</f>
        <v>5</v>
      </c>
      <c r="E15" s="117">
        <f>SUM(E10:E14)</f>
        <v>25</v>
      </c>
      <c r="F15" s="319"/>
      <c r="G15" s="121">
        <f>400*(COUNTA(G10:G14))</f>
        <v>2000</v>
      </c>
      <c r="H15" s="320">
        <f>COUNTA(H10:H14)</f>
        <v>5</v>
      </c>
      <c r="I15" s="117">
        <f>SUM(I10:I14)</f>
        <v>25</v>
      </c>
      <c r="J15" s="319"/>
      <c r="K15" s="121">
        <f>400*(COUNTA(K10:K14))</f>
        <v>2000</v>
      </c>
      <c r="L15" s="324">
        <f>COUNTA(L10:L14)</f>
        <v>5</v>
      </c>
      <c r="M15" s="117">
        <f>SUM(M10:M14)</f>
        <v>25</v>
      </c>
      <c r="N15" s="319"/>
      <c r="O15" s="121">
        <f>400*(COUNTA(O10:O14))</f>
        <v>2000</v>
      </c>
      <c r="P15" s="320">
        <f>COUNTA(P10:P14)</f>
        <v>5</v>
      </c>
      <c r="Q15" s="117">
        <f>SUM(Q10:Q14)</f>
        <v>19</v>
      </c>
      <c r="R15" s="319"/>
      <c r="S15" s="121">
        <f>400*(COUNTA(S10:S14))</f>
        <v>2000</v>
      </c>
      <c r="T15" s="320">
        <f>COUNTA(T10:T14)</f>
        <v>5</v>
      </c>
      <c r="U15" s="117">
        <f>SUM(U10:U14)</f>
        <v>25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172</v>
      </c>
      <c r="C17" s="170" t="s">
        <v>232</v>
      </c>
      <c r="D17" s="137" t="s">
        <v>134</v>
      </c>
      <c r="E17" s="117">
        <v>10</v>
      </c>
      <c r="F17" s="138" t="s">
        <v>178</v>
      </c>
      <c r="G17" s="170" t="s">
        <v>236</v>
      </c>
      <c r="H17" s="137" t="s">
        <v>134</v>
      </c>
      <c r="I17" s="117">
        <v>10</v>
      </c>
      <c r="J17" s="138" t="s">
        <v>172</v>
      </c>
      <c r="K17" s="170" t="s">
        <v>238</v>
      </c>
      <c r="L17" s="137" t="s">
        <v>134</v>
      </c>
      <c r="M17" s="117">
        <v>10</v>
      </c>
      <c r="N17" s="138" t="s">
        <v>801</v>
      </c>
      <c r="O17" s="170" t="s">
        <v>807</v>
      </c>
      <c r="P17" s="312" t="s">
        <v>134</v>
      </c>
      <c r="Q17" s="117">
        <v>6</v>
      </c>
      <c r="R17" s="138" t="s">
        <v>188</v>
      </c>
      <c r="S17" s="170" t="s">
        <v>234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38" t="s">
        <v>382</v>
      </c>
      <c r="C18" s="170" t="s">
        <v>385</v>
      </c>
      <c r="D18" s="137" t="s">
        <v>134</v>
      </c>
      <c r="E18" s="117">
        <v>10</v>
      </c>
      <c r="F18" s="138" t="s">
        <v>281</v>
      </c>
      <c r="G18" s="170" t="s">
        <v>286</v>
      </c>
      <c r="H18" s="137" t="s">
        <v>134</v>
      </c>
      <c r="I18" s="117">
        <v>10</v>
      </c>
      <c r="J18" s="138" t="s">
        <v>294</v>
      </c>
      <c r="K18" s="170" t="s">
        <v>834</v>
      </c>
      <c r="L18" s="137" t="s">
        <v>134</v>
      </c>
      <c r="M18" s="117">
        <v>10</v>
      </c>
      <c r="N18" s="138" t="s">
        <v>748</v>
      </c>
      <c r="O18" s="170" t="s">
        <v>885</v>
      </c>
      <c r="P18" s="137" t="s">
        <v>134</v>
      </c>
      <c r="Q18" s="117">
        <v>6</v>
      </c>
      <c r="R18" s="138" t="s">
        <v>295</v>
      </c>
      <c r="S18" s="170" t="s">
        <v>309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 t="s">
        <v>895</v>
      </c>
      <c r="C19" s="170" t="s">
        <v>902</v>
      </c>
      <c r="D19" s="137" t="s">
        <v>134</v>
      </c>
      <c r="E19" s="117">
        <v>10</v>
      </c>
      <c r="F19" s="138" t="s">
        <v>1001</v>
      </c>
      <c r="G19" s="170" t="s">
        <v>1002</v>
      </c>
      <c r="H19" s="137" t="s">
        <v>134</v>
      </c>
      <c r="I19" s="117">
        <v>10</v>
      </c>
      <c r="J19" s="138" t="s">
        <v>442</v>
      </c>
      <c r="K19" s="170" t="s">
        <v>458</v>
      </c>
      <c r="L19" s="137" t="s">
        <v>134</v>
      </c>
      <c r="M19" s="117">
        <v>10</v>
      </c>
      <c r="N19" s="138" t="s">
        <v>838</v>
      </c>
      <c r="O19" s="170" t="s">
        <v>850</v>
      </c>
      <c r="P19" s="137" t="s">
        <v>134</v>
      </c>
      <c r="Q19" s="117">
        <v>6</v>
      </c>
      <c r="R19" s="138" t="s">
        <v>667</v>
      </c>
      <c r="S19" s="170" t="s">
        <v>691</v>
      </c>
      <c r="T19" s="137" t="s">
        <v>134</v>
      </c>
      <c r="U19" s="117">
        <v>10</v>
      </c>
    </row>
    <row r="20" spans="1:21" ht="21.75" customHeight="1">
      <c r="A20" s="125" t="s">
        <v>28</v>
      </c>
      <c r="B20" s="138" t="s">
        <v>665</v>
      </c>
      <c r="C20" s="170" t="s">
        <v>689</v>
      </c>
      <c r="D20" s="137" t="s">
        <v>134</v>
      </c>
      <c r="E20" s="117">
        <v>10</v>
      </c>
      <c r="F20" s="138" t="s">
        <v>646</v>
      </c>
      <c r="G20" s="170" t="s">
        <v>652</v>
      </c>
      <c r="H20" s="137" t="s">
        <v>134</v>
      </c>
      <c r="I20" s="117">
        <v>10</v>
      </c>
      <c r="J20" s="138" t="s">
        <v>748</v>
      </c>
      <c r="K20" s="170" t="s">
        <v>781</v>
      </c>
      <c r="L20" s="137" t="s">
        <v>134</v>
      </c>
      <c r="M20" s="117">
        <v>10</v>
      </c>
      <c r="N20" s="138" t="s">
        <v>897</v>
      </c>
      <c r="O20" s="170" t="s">
        <v>928</v>
      </c>
      <c r="P20" s="137" t="s">
        <v>134</v>
      </c>
      <c r="Q20" s="117">
        <v>6</v>
      </c>
      <c r="R20" s="138" t="s">
        <v>741</v>
      </c>
      <c r="S20" s="170" t="s">
        <v>842</v>
      </c>
      <c r="T20" s="137" t="s">
        <v>134</v>
      </c>
      <c r="U20" s="117">
        <v>10</v>
      </c>
    </row>
    <row r="21" spans="1:21" ht="21.75" customHeight="1">
      <c r="A21" s="125" t="s">
        <v>28</v>
      </c>
      <c r="B21" s="138" t="s">
        <v>719</v>
      </c>
      <c r="C21" s="170" t="s">
        <v>724</v>
      </c>
      <c r="D21" s="137" t="s">
        <v>134</v>
      </c>
      <c r="E21" s="117">
        <v>10</v>
      </c>
      <c r="F21" s="138" t="s">
        <v>746</v>
      </c>
      <c r="G21" s="170" t="s">
        <v>780</v>
      </c>
      <c r="H21" s="137" t="s">
        <v>134</v>
      </c>
      <c r="I21" s="117">
        <v>10</v>
      </c>
      <c r="J21" s="138" t="s">
        <v>793</v>
      </c>
      <c r="K21" s="170" t="s">
        <v>794</v>
      </c>
      <c r="L21" s="137" t="s">
        <v>134</v>
      </c>
      <c r="M21" s="117">
        <v>10</v>
      </c>
      <c r="N21" s="138" t="s">
        <v>942</v>
      </c>
      <c r="O21" s="170" t="s">
        <v>947</v>
      </c>
      <c r="P21" s="137" t="s">
        <v>134</v>
      </c>
      <c r="Q21" s="117">
        <v>6</v>
      </c>
      <c r="R21" s="138" t="s">
        <v>838</v>
      </c>
      <c r="S21" s="170" t="s">
        <v>835</v>
      </c>
      <c r="T21" s="137" t="s">
        <v>134</v>
      </c>
      <c r="U21" s="117">
        <v>10</v>
      </c>
    </row>
    <row r="22" spans="1:21" ht="21.75" customHeight="1">
      <c r="A22" s="119" t="s">
        <v>79</v>
      </c>
      <c r="B22" s="321"/>
      <c r="C22" s="121">
        <f>800*(COUNTA(C17:C21))</f>
        <v>4000</v>
      </c>
      <c r="D22" s="322">
        <f>COUNTA(D17:D21)</f>
        <v>5</v>
      </c>
      <c r="E22" s="117">
        <f>SUM(E17:E21)</f>
        <v>50</v>
      </c>
      <c r="F22" s="321"/>
      <c r="G22" s="121">
        <f>800*(COUNTA(G17:G21))</f>
        <v>4000</v>
      </c>
      <c r="H22" s="322">
        <f>COUNTA(H17:H21)</f>
        <v>5</v>
      </c>
      <c r="I22" s="117">
        <f>SUM(I17:I21)</f>
        <v>50</v>
      </c>
      <c r="J22" s="117"/>
      <c r="K22" s="121">
        <f>800*(COUNTA(K17:K20))</f>
        <v>3200</v>
      </c>
      <c r="L22" s="322">
        <f>COUNTA(L17:L21)</f>
        <v>5</v>
      </c>
      <c r="M22" s="117">
        <f>SUM(M17:M21)</f>
        <v>50</v>
      </c>
      <c r="N22" s="321"/>
      <c r="O22" s="121">
        <f>800*(COUNTA(O17:O21))</f>
        <v>4000</v>
      </c>
      <c r="P22" s="322">
        <f>COUNTA(P17:P21)</f>
        <v>5</v>
      </c>
      <c r="Q22" s="117">
        <f>SUM(Q17:Q21)</f>
        <v>30</v>
      </c>
      <c r="R22" s="127"/>
      <c r="S22" s="121">
        <f>800*(COUNTA(S17:S21))</f>
        <v>4000</v>
      </c>
      <c r="T22" s="234">
        <f>COUNTA(T17:T21)</f>
        <v>5</v>
      </c>
      <c r="U22" s="117">
        <f>SUM(U17:U21)</f>
        <v>50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979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53.274999999999999</v>
      </c>
      <c r="S26" s="136"/>
      <c r="T26" s="135" t="s">
        <v>4</v>
      </c>
    </row>
    <row r="27" spans="1:21" ht="21.75" customHeight="1">
      <c r="A27" s="114" t="s">
        <v>32</v>
      </c>
      <c r="B27" s="138" t="s">
        <v>662</v>
      </c>
      <c r="C27" s="172" t="s">
        <v>692</v>
      </c>
      <c r="D27" s="137" t="s">
        <v>134</v>
      </c>
      <c r="E27" s="117">
        <v>40</v>
      </c>
      <c r="F27" s="138" t="s">
        <v>708</v>
      </c>
      <c r="G27" s="172" t="s">
        <v>714</v>
      </c>
      <c r="H27" s="118" t="s">
        <v>134</v>
      </c>
      <c r="I27" s="117">
        <v>40</v>
      </c>
      <c r="J27" s="138" t="s">
        <v>487</v>
      </c>
      <c r="K27" s="172" t="s">
        <v>506</v>
      </c>
      <c r="L27" s="138" t="s">
        <v>134</v>
      </c>
      <c r="M27" s="117">
        <v>40</v>
      </c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557</v>
      </c>
      <c r="C28" s="142">
        <v>1550</v>
      </c>
      <c r="D28" s="137" t="s">
        <v>134</v>
      </c>
      <c r="E28" s="117">
        <v>40</v>
      </c>
      <c r="F28" s="138" t="s">
        <v>183</v>
      </c>
      <c r="G28" s="142">
        <v>1525</v>
      </c>
      <c r="H28" s="142" t="s">
        <v>134</v>
      </c>
      <c r="I28" s="117">
        <v>40</v>
      </c>
      <c r="J28" s="138" t="s">
        <v>599</v>
      </c>
      <c r="K28" s="142">
        <v>1350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38" t="s">
        <v>631</v>
      </c>
      <c r="C29" s="142">
        <v>2325</v>
      </c>
      <c r="D29" s="138" t="s">
        <v>134</v>
      </c>
      <c r="E29" s="117">
        <v>50</v>
      </c>
      <c r="F29" s="138" t="s">
        <v>670</v>
      </c>
      <c r="G29" s="142">
        <v>2225</v>
      </c>
      <c r="H29" s="142" t="s">
        <v>134</v>
      </c>
      <c r="I29" s="117">
        <v>50</v>
      </c>
      <c r="J29" s="138" t="s">
        <v>731</v>
      </c>
      <c r="K29" s="142">
        <v>2000</v>
      </c>
      <c r="L29" s="138" t="s">
        <v>134</v>
      </c>
      <c r="M29" s="117">
        <v>50</v>
      </c>
      <c r="N29" s="143"/>
      <c r="P29" s="235">
        <f>SUM(D15+H15+L15+P15+T15+D22+H22+L22+P22+T22+D31+H31+L31)</f>
        <v>62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38" t="s">
        <v>170</v>
      </c>
      <c r="C30" s="142">
        <v>3025</v>
      </c>
      <c r="D30" s="138" t="s">
        <v>134</v>
      </c>
      <c r="E30" s="117">
        <v>80</v>
      </c>
      <c r="F30" s="138" t="s">
        <v>490</v>
      </c>
      <c r="G30" s="142">
        <v>2900</v>
      </c>
      <c r="H30" s="142" t="s">
        <v>134</v>
      </c>
      <c r="I30" s="117">
        <v>80</v>
      </c>
      <c r="J30" s="138" t="s">
        <v>808</v>
      </c>
      <c r="K30" s="142">
        <v>2675</v>
      </c>
      <c r="L30" s="138" t="s">
        <v>134</v>
      </c>
      <c r="M30" s="117">
        <v>80</v>
      </c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8400</v>
      </c>
      <c r="D31" s="322">
        <f>COUNTA(D27:D30)</f>
        <v>4</v>
      </c>
      <c r="E31" s="117">
        <f>SUM(E27:E30)</f>
        <v>210</v>
      </c>
      <c r="F31" s="117"/>
      <c r="G31" s="121">
        <f>SUM(G30+G29+G28+(IF(COUNTBLANK(G27),0,1500)))</f>
        <v>8150</v>
      </c>
      <c r="H31" s="322">
        <f>COUNTA(H27:H30)</f>
        <v>4</v>
      </c>
      <c r="I31" s="117">
        <f>SUM(I27:I30)</f>
        <v>210</v>
      </c>
      <c r="J31" s="137"/>
      <c r="K31" s="121">
        <f>SUM(K30+K29+K28+(IF(COUNTBLANK(K27),0,1500)))</f>
        <v>7525</v>
      </c>
      <c r="L31" s="322">
        <f>COUNTA(L27:L30)</f>
        <v>4</v>
      </c>
      <c r="M31" s="117">
        <f>SUM(M27:M30)</f>
        <v>210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activeCell="N22" sqref="N22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125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451</v>
      </c>
      <c r="C10" s="170" t="s">
        <v>460</v>
      </c>
      <c r="D10" s="137" t="s">
        <v>134</v>
      </c>
      <c r="E10" s="117">
        <v>5</v>
      </c>
      <c r="F10" s="138" t="s">
        <v>168</v>
      </c>
      <c r="G10" s="170" t="s">
        <v>244</v>
      </c>
      <c r="H10" s="137" t="s">
        <v>134</v>
      </c>
      <c r="I10" s="256">
        <v>5</v>
      </c>
      <c r="J10" s="138" t="s">
        <v>156</v>
      </c>
      <c r="K10" s="172" t="s">
        <v>241</v>
      </c>
      <c r="L10" s="137" t="s">
        <v>134</v>
      </c>
      <c r="M10" s="256">
        <v>5</v>
      </c>
      <c r="N10" s="138" t="s">
        <v>294</v>
      </c>
      <c r="O10" s="172" t="s">
        <v>310</v>
      </c>
      <c r="P10" s="137" t="s">
        <v>134</v>
      </c>
      <c r="Q10" s="117">
        <v>5</v>
      </c>
      <c r="R10" s="138" t="s">
        <v>188</v>
      </c>
      <c r="S10" s="172" t="s">
        <v>239</v>
      </c>
      <c r="T10" s="137" t="s">
        <v>134</v>
      </c>
      <c r="U10" s="256">
        <v>5</v>
      </c>
    </row>
    <row r="11" spans="1:21" ht="21.75" customHeight="1">
      <c r="A11" s="114" t="s">
        <v>27</v>
      </c>
      <c r="B11" s="138" t="s">
        <v>587</v>
      </c>
      <c r="C11" s="170" t="s">
        <v>591</v>
      </c>
      <c r="D11" s="137" t="s">
        <v>134</v>
      </c>
      <c r="E11" s="117">
        <v>5</v>
      </c>
      <c r="F11" s="138" t="s">
        <v>387</v>
      </c>
      <c r="G11" s="170" t="s">
        <v>389</v>
      </c>
      <c r="H11" s="137" t="s">
        <v>134</v>
      </c>
      <c r="I11" s="256">
        <v>5</v>
      </c>
      <c r="J11" s="138" t="s">
        <v>562</v>
      </c>
      <c r="K11" s="172" t="s">
        <v>567</v>
      </c>
      <c r="L11" s="137" t="s">
        <v>134</v>
      </c>
      <c r="M11" s="256">
        <v>5</v>
      </c>
      <c r="N11" s="138" t="s">
        <v>490</v>
      </c>
      <c r="O11" s="172" t="s">
        <v>491</v>
      </c>
      <c r="P11" s="137" t="s">
        <v>134</v>
      </c>
      <c r="Q11" s="256">
        <v>5</v>
      </c>
      <c r="R11" s="138" t="s">
        <v>444</v>
      </c>
      <c r="S11" s="172" t="s">
        <v>462</v>
      </c>
      <c r="T11" s="137" t="s">
        <v>134</v>
      </c>
      <c r="U11" s="256">
        <v>5</v>
      </c>
    </row>
    <row r="12" spans="1:21" ht="21.75" customHeight="1">
      <c r="A12" s="114" t="s">
        <v>27</v>
      </c>
      <c r="B12" s="138" t="s">
        <v>974</v>
      </c>
      <c r="C12" s="170" t="s">
        <v>636</v>
      </c>
      <c r="D12" s="137" t="s">
        <v>155</v>
      </c>
      <c r="E12" s="117">
        <v>5</v>
      </c>
      <c r="F12" s="138" t="s">
        <v>746</v>
      </c>
      <c r="G12" s="170" t="s">
        <v>773</v>
      </c>
      <c r="H12" s="116" t="s">
        <v>134</v>
      </c>
      <c r="I12" s="256">
        <v>5</v>
      </c>
      <c r="J12" s="138" t="s">
        <v>748</v>
      </c>
      <c r="K12" s="172" t="s">
        <v>973</v>
      </c>
      <c r="L12" s="137" t="s">
        <v>134</v>
      </c>
      <c r="M12" s="256">
        <v>5</v>
      </c>
      <c r="N12" s="138" t="s">
        <v>550</v>
      </c>
      <c r="O12" s="172" t="s">
        <v>565</v>
      </c>
      <c r="P12" s="137" t="s">
        <v>134</v>
      </c>
      <c r="Q12" s="256">
        <v>5</v>
      </c>
      <c r="R12" s="138" t="s">
        <v>613</v>
      </c>
      <c r="S12" s="172" t="s">
        <v>618</v>
      </c>
      <c r="T12" s="137" t="s">
        <v>134</v>
      </c>
      <c r="U12" s="117">
        <v>5</v>
      </c>
    </row>
    <row r="13" spans="1:21" ht="21.75" customHeight="1">
      <c r="A13" s="114" t="s">
        <v>27</v>
      </c>
      <c r="B13" s="138" t="s">
        <v>801</v>
      </c>
      <c r="C13" s="170" t="s">
        <v>813</v>
      </c>
      <c r="D13" s="137" t="s">
        <v>155</v>
      </c>
      <c r="E13" s="117">
        <v>5</v>
      </c>
      <c r="F13" s="138" t="s">
        <v>801</v>
      </c>
      <c r="G13" s="170" t="s">
        <v>814</v>
      </c>
      <c r="H13" s="116" t="s">
        <v>134</v>
      </c>
      <c r="I13" s="256">
        <v>5</v>
      </c>
      <c r="J13" s="138" t="s">
        <v>838</v>
      </c>
      <c r="K13" s="172" t="s">
        <v>841</v>
      </c>
      <c r="L13" s="137" t="s">
        <v>134</v>
      </c>
      <c r="M13" s="256">
        <v>5</v>
      </c>
      <c r="N13" s="138" t="s">
        <v>747</v>
      </c>
      <c r="O13" s="172" t="s">
        <v>777</v>
      </c>
      <c r="P13" s="137" t="s">
        <v>134</v>
      </c>
      <c r="Q13" s="256">
        <v>5</v>
      </c>
      <c r="R13" s="138" t="s">
        <v>747</v>
      </c>
      <c r="S13" s="172" t="s">
        <v>778</v>
      </c>
      <c r="T13" s="137" t="s">
        <v>134</v>
      </c>
      <c r="U13" s="117">
        <v>5</v>
      </c>
    </row>
    <row r="14" spans="1:21" ht="21.75" customHeight="1">
      <c r="A14" s="114" t="s">
        <v>27</v>
      </c>
      <c r="B14" s="138" t="s">
        <v>975</v>
      </c>
      <c r="C14" s="170" t="s">
        <v>976</v>
      </c>
      <c r="D14" s="137" t="s">
        <v>134</v>
      </c>
      <c r="E14" s="117">
        <v>5</v>
      </c>
      <c r="F14" s="138" t="s">
        <v>897</v>
      </c>
      <c r="G14" s="170" t="s">
        <v>930</v>
      </c>
      <c r="H14" s="116" t="s">
        <v>134</v>
      </c>
      <c r="I14" s="256">
        <v>5</v>
      </c>
      <c r="J14" s="138" t="s">
        <v>977</v>
      </c>
      <c r="K14" s="172" t="s">
        <v>1003</v>
      </c>
      <c r="L14" s="137" t="s">
        <v>134</v>
      </c>
      <c r="M14" s="256">
        <v>5</v>
      </c>
      <c r="N14" s="138" t="s">
        <v>897</v>
      </c>
      <c r="O14" s="172" t="s">
        <v>929</v>
      </c>
      <c r="P14" s="137" t="s">
        <v>134</v>
      </c>
      <c r="Q14" s="117">
        <v>5</v>
      </c>
      <c r="R14" s="138" t="s">
        <v>940</v>
      </c>
      <c r="S14" s="172" t="s">
        <v>948</v>
      </c>
      <c r="T14" s="137" t="s">
        <v>134</v>
      </c>
      <c r="U14" s="117">
        <v>5</v>
      </c>
    </row>
    <row r="15" spans="1:21" ht="21.75" customHeight="1">
      <c r="A15" s="119" t="s">
        <v>79</v>
      </c>
      <c r="B15" s="318"/>
      <c r="C15" s="121">
        <f>400*(COUNTA(C10:C14))</f>
        <v>2000</v>
      </c>
      <c r="D15" s="320">
        <f>COUNTA(D10:D14)</f>
        <v>5</v>
      </c>
      <c r="E15" s="345">
        <f>SUM(E10:E14)</f>
        <v>25</v>
      </c>
      <c r="F15" s="316"/>
      <c r="G15" s="266">
        <f>400*(COUNTA(G10:G14))</f>
        <v>2000</v>
      </c>
      <c r="H15" s="233">
        <f>COUNTA(H10:H14)</f>
        <v>5</v>
      </c>
      <c r="I15" s="311">
        <f>SUM(I10:I14)</f>
        <v>25</v>
      </c>
      <c r="J15" s="123"/>
      <c r="K15" s="266">
        <f>400*(COUNTA(K10:K14))</f>
        <v>2000</v>
      </c>
      <c r="L15" s="233">
        <f>COUNTA(L10:L14)</f>
        <v>5</v>
      </c>
      <c r="M15" s="311">
        <f>SUM(M10:M14)</f>
        <v>25</v>
      </c>
      <c r="N15" s="123"/>
      <c r="O15" s="266">
        <f>400*(COUNTA(O10:O14))</f>
        <v>2000</v>
      </c>
      <c r="P15" s="233">
        <f>COUNTA(P10:P14)</f>
        <v>5</v>
      </c>
      <c r="Q15" s="311">
        <f>SUM(Q10:Q14)</f>
        <v>25</v>
      </c>
      <c r="R15" s="316"/>
      <c r="S15" s="121">
        <f>400*(COUNTA(S10:S14))</f>
        <v>2000</v>
      </c>
      <c r="T15" s="324">
        <f>COUNTA(T10:T14)</f>
        <v>5</v>
      </c>
      <c r="U15" s="117">
        <f>SUM(U10:U14)</f>
        <v>25</v>
      </c>
    </row>
    <row r="16" spans="1:21" ht="21.75" customHeight="1">
      <c r="A16" s="429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258"/>
    </row>
    <row r="17" spans="1:21" ht="21.75" customHeight="1">
      <c r="A17" s="125" t="s">
        <v>28</v>
      </c>
      <c r="B17" s="138" t="s">
        <v>387</v>
      </c>
      <c r="C17" s="170" t="s">
        <v>388</v>
      </c>
      <c r="D17" s="137" t="s">
        <v>134</v>
      </c>
      <c r="E17" s="117">
        <v>10</v>
      </c>
      <c r="F17" s="138" t="s">
        <v>188</v>
      </c>
      <c r="G17" s="170" t="s">
        <v>240</v>
      </c>
      <c r="H17" s="116" t="s">
        <v>134</v>
      </c>
      <c r="I17" s="117">
        <v>10</v>
      </c>
      <c r="J17" s="138" t="s">
        <v>294</v>
      </c>
      <c r="K17" s="170" t="s">
        <v>311</v>
      </c>
      <c r="L17" s="137" t="s">
        <v>134</v>
      </c>
      <c r="M17" s="117">
        <v>10</v>
      </c>
      <c r="N17" s="138" t="s">
        <v>168</v>
      </c>
      <c r="O17" s="170" t="s">
        <v>243</v>
      </c>
      <c r="P17" s="312" t="s">
        <v>134</v>
      </c>
      <c r="Q17" s="117">
        <v>10</v>
      </c>
      <c r="R17" s="138" t="s">
        <v>156</v>
      </c>
      <c r="S17" s="170" t="s">
        <v>411</v>
      </c>
      <c r="T17" s="126" t="s">
        <v>134</v>
      </c>
      <c r="U17" s="117">
        <v>10</v>
      </c>
    </row>
    <row r="18" spans="1:21" ht="21.75" customHeight="1">
      <c r="A18" s="125" t="s">
        <v>28</v>
      </c>
      <c r="B18" s="138" t="s">
        <v>562</v>
      </c>
      <c r="C18" s="170" t="s">
        <v>564</v>
      </c>
      <c r="D18" s="137" t="s">
        <v>134</v>
      </c>
      <c r="E18" s="117">
        <v>10</v>
      </c>
      <c r="F18" s="138" t="s">
        <v>451</v>
      </c>
      <c r="G18" s="170" t="s">
        <v>461</v>
      </c>
      <c r="H18" s="137" t="s">
        <v>134</v>
      </c>
      <c r="I18" s="117">
        <v>10</v>
      </c>
      <c r="J18" s="138" t="s">
        <v>550</v>
      </c>
      <c r="K18" s="170" t="s">
        <v>566</v>
      </c>
      <c r="L18" s="137" t="s">
        <v>134</v>
      </c>
      <c r="M18" s="256">
        <v>10</v>
      </c>
      <c r="N18" s="138" t="s">
        <v>517</v>
      </c>
      <c r="O18" s="170" t="s">
        <v>521</v>
      </c>
      <c r="P18" s="137" t="s">
        <v>134</v>
      </c>
      <c r="Q18" s="117">
        <v>10</v>
      </c>
      <c r="R18" s="138" t="s">
        <v>490</v>
      </c>
      <c r="S18" s="170" t="s">
        <v>645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 t="s">
        <v>613</v>
      </c>
      <c r="C19" s="170" t="s">
        <v>617</v>
      </c>
      <c r="D19" s="356" t="s">
        <v>134</v>
      </c>
      <c r="E19" s="117">
        <v>10</v>
      </c>
      <c r="F19" s="138" t="s">
        <v>587</v>
      </c>
      <c r="G19" s="170" t="s">
        <v>592</v>
      </c>
      <c r="H19" s="137" t="s">
        <v>134</v>
      </c>
      <c r="I19" s="117">
        <v>10</v>
      </c>
      <c r="J19" s="138" t="s">
        <v>775</v>
      </c>
      <c r="K19" s="170" t="s">
        <v>776</v>
      </c>
      <c r="L19" s="137" t="s">
        <v>134</v>
      </c>
      <c r="M19" s="117">
        <v>10</v>
      </c>
      <c r="N19" s="138" t="s">
        <v>746</v>
      </c>
      <c r="O19" s="170" t="s">
        <v>774</v>
      </c>
      <c r="P19" s="137" t="s">
        <v>134</v>
      </c>
      <c r="Q19" s="117">
        <v>10</v>
      </c>
      <c r="R19" s="138" t="s">
        <v>974</v>
      </c>
      <c r="S19" s="170" t="s">
        <v>635</v>
      </c>
      <c r="T19" s="116" t="s">
        <v>134</v>
      </c>
      <c r="U19" s="256">
        <v>10</v>
      </c>
    </row>
    <row r="20" spans="1:21" ht="21.75" customHeight="1">
      <c r="A20" s="125" t="s">
        <v>28</v>
      </c>
      <c r="B20" s="138" t="s">
        <v>855</v>
      </c>
      <c r="C20" s="170" t="s">
        <v>858</v>
      </c>
      <c r="D20" s="137" t="s">
        <v>134</v>
      </c>
      <c r="E20" s="117">
        <v>10</v>
      </c>
      <c r="F20" s="138" t="s">
        <v>667</v>
      </c>
      <c r="G20" s="170" t="s">
        <v>730</v>
      </c>
      <c r="H20" s="137" t="s">
        <v>134</v>
      </c>
      <c r="I20" s="117">
        <v>10</v>
      </c>
      <c r="J20" s="138" t="s">
        <v>865</v>
      </c>
      <c r="K20" s="170" t="s">
        <v>875</v>
      </c>
      <c r="L20" s="137" t="s">
        <v>134</v>
      </c>
      <c r="M20" s="117">
        <v>10</v>
      </c>
      <c r="N20" s="138" t="s">
        <v>838</v>
      </c>
      <c r="O20" s="170" t="s">
        <v>840</v>
      </c>
      <c r="P20" s="137" t="s">
        <v>134</v>
      </c>
      <c r="Q20" s="117">
        <v>10</v>
      </c>
      <c r="R20" s="138" t="s">
        <v>855</v>
      </c>
      <c r="S20" s="170" t="s">
        <v>972</v>
      </c>
      <c r="T20" s="116" t="s">
        <v>134</v>
      </c>
      <c r="U20" s="256">
        <v>10</v>
      </c>
    </row>
    <row r="21" spans="1:21" ht="21.75" customHeight="1">
      <c r="A21" s="125" t="s">
        <v>28</v>
      </c>
      <c r="B21" s="138" t="s">
        <v>980</v>
      </c>
      <c r="C21" s="170" t="s">
        <v>979</v>
      </c>
      <c r="D21" s="137" t="s">
        <v>981</v>
      </c>
      <c r="E21" s="117">
        <v>10</v>
      </c>
      <c r="F21" s="138" t="s">
        <v>975</v>
      </c>
      <c r="G21" s="170" t="s">
        <v>982</v>
      </c>
      <c r="H21" s="137" t="s">
        <v>134</v>
      </c>
      <c r="I21" s="117">
        <v>10</v>
      </c>
      <c r="J21" s="138" t="s">
        <v>940</v>
      </c>
      <c r="K21" s="170" t="s">
        <v>949</v>
      </c>
      <c r="L21" s="137" t="s">
        <v>134</v>
      </c>
      <c r="M21" s="117">
        <v>10</v>
      </c>
      <c r="N21" s="138" t="s">
        <v>1004</v>
      </c>
      <c r="O21" s="170" t="s">
        <v>1005</v>
      </c>
      <c r="P21" s="137" t="s">
        <v>981</v>
      </c>
      <c r="Q21" s="117">
        <v>10</v>
      </c>
      <c r="R21" s="138" t="s">
        <v>975</v>
      </c>
      <c r="S21" s="170" t="s">
        <v>978</v>
      </c>
      <c r="T21" s="116" t="s">
        <v>134</v>
      </c>
      <c r="U21" s="256">
        <v>10</v>
      </c>
    </row>
    <row r="22" spans="1:21" ht="21.75" customHeight="1">
      <c r="A22" s="119" t="s">
        <v>79</v>
      </c>
      <c r="B22" s="127"/>
      <c r="C22" s="266">
        <f>800*(COUNTA(C17:C21))</f>
        <v>4000</v>
      </c>
      <c r="D22" s="234">
        <f>COUNTA(D17:D21)</f>
        <v>5</v>
      </c>
      <c r="E22" s="117">
        <f>SUM(E17:E21)</f>
        <v>50</v>
      </c>
      <c r="F22" s="127"/>
      <c r="G22" s="266">
        <f>800*(COUNTA(G17:G21))</f>
        <v>4000</v>
      </c>
      <c r="H22" s="234">
        <f>COUNTA(H17:H21)</f>
        <v>5</v>
      </c>
      <c r="I22" s="117">
        <f>SUM(I17:I21)</f>
        <v>50</v>
      </c>
      <c r="J22" s="127"/>
      <c r="K22" s="266">
        <f>800*(COUNTA(K17:K21))</f>
        <v>4000</v>
      </c>
      <c r="L22" s="234">
        <f>COUNTA(L17:L21)</f>
        <v>5</v>
      </c>
      <c r="M22" s="117">
        <f>SUM(M17:M21)</f>
        <v>50</v>
      </c>
      <c r="N22" s="127"/>
      <c r="O22" s="266">
        <f>800*(COUNTA(O17:O21))</f>
        <v>4000</v>
      </c>
      <c r="P22" s="234">
        <f>COUNTA(P17:P21)</f>
        <v>5</v>
      </c>
      <c r="Q22" s="117">
        <f>SUM(Q17:Q21)</f>
        <v>50</v>
      </c>
      <c r="R22" s="321"/>
      <c r="S22" s="266">
        <f>800*(COUNTA(S17:S21))</f>
        <v>4000</v>
      </c>
      <c r="T22" s="234">
        <f>COUNTA(T17:T21)</f>
        <v>5</v>
      </c>
      <c r="U22" s="117">
        <f>SUM(U17:U21)</f>
        <v>50</v>
      </c>
    </row>
    <row r="23" spans="1:21" ht="18.75" customHeight="1">
      <c r="A23" s="12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</row>
    <row r="24" spans="1:21" ht="18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431" t="s">
        <v>4</v>
      </c>
      <c r="S24" s="431"/>
      <c r="T24" s="462"/>
      <c r="U24" s="258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63"/>
      <c r="H25" s="434"/>
      <c r="I25" s="435"/>
      <c r="J25" s="433" t="s">
        <v>23</v>
      </c>
      <c r="K25" s="463"/>
      <c r="L25" s="434"/>
      <c r="M25" s="435"/>
      <c r="N25" s="130"/>
      <c r="O25" s="416" t="s">
        <v>29</v>
      </c>
      <c r="P25" s="464"/>
      <c r="Q25" s="464"/>
      <c r="R25" s="131">
        <f>SUM(E15+I15+M15+Q15+U15+E22+I22+M22+Q22+U22+E31+I31+M31)</f>
        <v>1005</v>
      </c>
      <c r="S25" s="268"/>
      <c r="T25" s="131" t="s">
        <v>4</v>
      </c>
      <c r="U25" s="258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53.424999999999997</v>
      </c>
      <c r="S26" s="136"/>
      <c r="T26" s="135" t="s">
        <v>4</v>
      </c>
      <c r="U26" s="258"/>
    </row>
    <row r="27" spans="1:21" ht="21.75" customHeight="1">
      <c r="A27" s="341" t="s">
        <v>32</v>
      </c>
      <c r="B27" s="138" t="s">
        <v>917</v>
      </c>
      <c r="C27" s="172" t="s">
        <v>927</v>
      </c>
      <c r="D27" s="379" t="s">
        <v>134</v>
      </c>
      <c r="E27" s="117">
        <v>40</v>
      </c>
      <c r="F27" s="138" t="s">
        <v>444</v>
      </c>
      <c r="G27" s="172" t="s">
        <v>463</v>
      </c>
      <c r="H27" s="118" t="s">
        <v>134</v>
      </c>
      <c r="I27" s="117">
        <v>40</v>
      </c>
      <c r="J27" s="138" t="s">
        <v>863</v>
      </c>
      <c r="K27" s="172" t="s">
        <v>876</v>
      </c>
      <c r="L27" s="138" t="s">
        <v>134</v>
      </c>
      <c r="M27" s="117">
        <v>40</v>
      </c>
      <c r="N27" s="269"/>
      <c r="O27" s="416"/>
      <c r="P27" s="416"/>
      <c r="Q27" s="416"/>
      <c r="R27" s="140" t="s">
        <v>3</v>
      </c>
      <c r="S27" s="268"/>
      <c r="T27" s="141"/>
      <c r="U27" s="258"/>
    </row>
    <row r="28" spans="1:21" ht="21.75" customHeight="1">
      <c r="A28" s="341" t="s">
        <v>33</v>
      </c>
      <c r="B28" s="138" t="s">
        <v>984</v>
      </c>
      <c r="C28" s="142">
        <v>1575</v>
      </c>
      <c r="D28" s="379" t="s">
        <v>134</v>
      </c>
      <c r="E28" s="117">
        <v>40</v>
      </c>
      <c r="F28" s="138" t="s">
        <v>865</v>
      </c>
      <c r="G28" s="142">
        <v>1500</v>
      </c>
      <c r="H28" s="142" t="s">
        <v>134</v>
      </c>
      <c r="I28" s="117">
        <v>40</v>
      </c>
      <c r="J28" s="138" t="s">
        <v>917</v>
      </c>
      <c r="K28" s="142">
        <v>1200</v>
      </c>
      <c r="L28" s="138" t="s">
        <v>134</v>
      </c>
      <c r="M28" s="117">
        <v>40</v>
      </c>
      <c r="N28" s="270"/>
      <c r="O28" s="271"/>
      <c r="P28" s="272"/>
      <c r="Q28" s="272"/>
      <c r="R28" s="418"/>
      <c r="S28" s="418"/>
      <c r="T28" s="146"/>
      <c r="U28" s="258"/>
    </row>
    <row r="29" spans="1:21" ht="21.75" customHeight="1">
      <c r="A29" s="341" t="s">
        <v>34</v>
      </c>
      <c r="B29" s="138" t="s">
        <v>379</v>
      </c>
      <c r="C29" s="253">
        <v>2500</v>
      </c>
      <c r="D29" s="138" t="s">
        <v>134</v>
      </c>
      <c r="E29" s="256">
        <v>50</v>
      </c>
      <c r="F29" s="138" t="s">
        <v>939</v>
      </c>
      <c r="G29" s="142">
        <v>2150</v>
      </c>
      <c r="H29" s="142" t="s">
        <v>134</v>
      </c>
      <c r="I29" s="117">
        <v>50</v>
      </c>
      <c r="J29" s="138" t="s">
        <v>957</v>
      </c>
      <c r="K29" s="142">
        <v>1825</v>
      </c>
      <c r="L29" s="138" t="s">
        <v>134</v>
      </c>
      <c r="M29" s="117">
        <v>50</v>
      </c>
      <c r="N29" s="270"/>
      <c r="O29" s="258"/>
      <c r="P29" s="273">
        <f>SUM(D15+H15+L15+P15+T15+D22+H22+L22+P22+T22+D31+H31+L31)</f>
        <v>62</v>
      </c>
      <c r="Q29" s="258"/>
      <c r="R29" s="258"/>
      <c r="S29" s="420" t="s">
        <v>4</v>
      </c>
      <c r="T29" s="420"/>
      <c r="U29" s="420"/>
    </row>
    <row r="30" spans="1:21" ht="21.75" customHeight="1">
      <c r="A30" s="341" t="s">
        <v>36</v>
      </c>
      <c r="B30" s="138" t="s">
        <v>942</v>
      </c>
      <c r="C30" s="253">
        <v>3350</v>
      </c>
      <c r="D30" s="138" t="s">
        <v>134</v>
      </c>
      <c r="E30" s="256">
        <v>80</v>
      </c>
      <c r="F30" s="138" t="s">
        <v>983</v>
      </c>
      <c r="G30" s="142">
        <v>2450</v>
      </c>
      <c r="H30" s="142" t="s">
        <v>134</v>
      </c>
      <c r="I30" s="117">
        <v>80</v>
      </c>
      <c r="J30" s="138" t="s">
        <v>926</v>
      </c>
      <c r="K30" s="142">
        <v>2375</v>
      </c>
      <c r="L30" s="138" t="s">
        <v>134</v>
      </c>
      <c r="M30" s="117">
        <v>80</v>
      </c>
      <c r="N30" s="270"/>
      <c r="O30" s="258"/>
      <c r="P30" s="258"/>
      <c r="Q30" s="258"/>
      <c r="R30" s="146"/>
      <c r="S30" s="420"/>
      <c r="T30" s="465"/>
      <c r="U30" s="466"/>
    </row>
    <row r="31" spans="1:21" ht="21.75" customHeight="1">
      <c r="A31" s="340" t="s">
        <v>79</v>
      </c>
      <c r="B31" s="115"/>
      <c r="C31" s="121">
        <f>SUM(C30+C29+C28+(IF(COUNTBLANK(C27),0,1500)))</f>
        <v>8925</v>
      </c>
      <c r="D31" s="317">
        <f>COUNTA(D27:D30)</f>
        <v>4</v>
      </c>
      <c r="E31" s="117">
        <f>SUM(E27:E30)</f>
        <v>210</v>
      </c>
      <c r="F31" s="117"/>
      <c r="G31" s="121">
        <f>SUM(G30+G29+G28+(IF(COUNTBLANK(G27),0,1500)))</f>
        <v>7600</v>
      </c>
      <c r="H31" s="317">
        <f>COUNTA(H27:H30)</f>
        <v>4</v>
      </c>
      <c r="I31" s="117">
        <f>SUM(I27:I30)</f>
        <v>210</v>
      </c>
      <c r="J31" s="137"/>
      <c r="K31" s="121">
        <f>SUM(K30+K29+K28+(IF(COUNTBLANK(K27),0,1500)))</f>
        <v>6900</v>
      </c>
      <c r="L31" s="317">
        <f>COUNTA(L27:L30)</f>
        <v>4</v>
      </c>
      <c r="M31" s="117">
        <f>SUM(M27:M30)</f>
        <v>210</v>
      </c>
      <c r="N31" s="275"/>
      <c r="O31" s="258"/>
      <c r="P31" s="258"/>
      <c r="Q31" s="258"/>
      <c r="R31" s="258"/>
      <c r="S31" s="420" t="s">
        <v>35</v>
      </c>
      <c r="T31" s="465"/>
      <c r="U31" s="466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AB4" sqref="AB4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138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451</v>
      </c>
      <c r="C10" s="170" t="s">
        <v>1015</v>
      </c>
      <c r="D10" s="137" t="s">
        <v>134</v>
      </c>
      <c r="E10" s="117">
        <v>3</v>
      </c>
      <c r="F10" s="138" t="s">
        <v>347</v>
      </c>
      <c r="G10" s="170" t="s">
        <v>352</v>
      </c>
      <c r="H10" s="137" t="s">
        <v>134</v>
      </c>
      <c r="I10" s="117">
        <v>5</v>
      </c>
      <c r="J10" s="138" t="s">
        <v>295</v>
      </c>
      <c r="K10" s="172" t="s">
        <v>313</v>
      </c>
      <c r="L10" s="116" t="s">
        <v>134</v>
      </c>
      <c r="M10" s="117">
        <v>5</v>
      </c>
      <c r="N10" s="138" t="s">
        <v>994</v>
      </c>
      <c r="O10" s="172" t="s">
        <v>1000</v>
      </c>
      <c r="P10" s="137" t="s">
        <v>134</v>
      </c>
      <c r="Q10" s="117">
        <v>5</v>
      </c>
      <c r="R10" s="138" t="s">
        <v>281</v>
      </c>
      <c r="S10" s="172" t="s">
        <v>285</v>
      </c>
      <c r="T10" s="137" t="s">
        <v>134</v>
      </c>
      <c r="U10" s="117">
        <v>5</v>
      </c>
    </row>
    <row r="11" spans="1:21" ht="21.75" customHeight="1">
      <c r="A11" s="114" t="s">
        <v>27</v>
      </c>
      <c r="B11" s="138" t="s">
        <v>518</v>
      </c>
      <c r="C11" s="170" t="s">
        <v>524</v>
      </c>
      <c r="D11" s="137" t="s">
        <v>134</v>
      </c>
      <c r="E11" s="117">
        <v>3</v>
      </c>
      <c r="F11" s="138" t="s">
        <v>431</v>
      </c>
      <c r="G11" s="170" t="s">
        <v>435</v>
      </c>
      <c r="H11" s="137" t="s">
        <v>134</v>
      </c>
      <c r="I11" s="117">
        <v>5</v>
      </c>
      <c r="J11" s="138" t="s">
        <v>431</v>
      </c>
      <c r="K11" s="172" t="s">
        <v>434</v>
      </c>
      <c r="L11" s="137" t="s">
        <v>134</v>
      </c>
      <c r="M11" s="117">
        <v>5</v>
      </c>
      <c r="N11" s="138" t="s">
        <v>532</v>
      </c>
      <c r="O11" s="172" t="s">
        <v>538</v>
      </c>
      <c r="P11" s="137" t="s">
        <v>134</v>
      </c>
      <c r="Q11" s="117">
        <v>5</v>
      </c>
      <c r="R11" s="138" t="s">
        <v>379</v>
      </c>
      <c r="S11" s="172" t="s">
        <v>381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719</v>
      </c>
      <c r="C12" s="170" t="s">
        <v>722</v>
      </c>
      <c r="D12" s="137" t="s">
        <v>134</v>
      </c>
      <c r="E12" s="117">
        <v>5</v>
      </c>
      <c r="F12" s="138" t="s">
        <v>451</v>
      </c>
      <c r="G12" s="170" t="s">
        <v>464</v>
      </c>
      <c r="H12" s="137" t="s">
        <v>134</v>
      </c>
      <c r="I12" s="117">
        <v>5</v>
      </c>
      <c r="J12" s="138" t="s">
        <v>587</v>
      </c>
      <c r="K12" s="172" t="s">
        <v>593</v>
      </c>
      <c r="L12" s="137" t="s">
        <v>134</v>
      </c>
      <c r="M12" s="117">
        <v>5</v>
      </c>
      <c r="N12" s="138" t="s">
        <v>624</v>
      </c>
      <c r="O12" s="172" t="s">
        <v>628</v>
      </c>
      <c r="P12" s="137" t="s">
        <v>134</v>
      </c>
      <c r="Q12" s="117">
        <v>5</v>
      </c>
      <c r="R12" s="138" t="s">
        <v>517</v>
      </c>
      <c r="S12" s="172" t="s">
        <v>523</v>
      </c>
      <c r="T12" s="137" t="s">
        <v>134</v>
      </c>
      <c r="U12" s="117">
        <v>5</v>
      </c>
    </row>
    <row r="13" spans="1:21" ht="21.75" customHeight="1">
      <c r="A13" s="114" t="s">
        <v>27</v>
      </c>
      <c r="B13" s="138" t="s">
        <v>793</v>
      </c>
      <c r="C13" s="170" t="s">
        <v>796</v>
      </c>
      <c r="D13" s="137" t="s">
        <v>134</v>
      </c>
      <c r="E13" s="117">
        <v>5</v>
      </c>
      <c r="F13" s="138" t="s">
        <v>545</v>
      </c>
      <c r="G13" s="170" t="s">
        <v>546</v>
      </c>
      <c r="H13" s="137" t="s">
        <v>134</v>
      </c>
      <c r="I13" s="117">
        <v>5</v>
      </c>
      <c r="J13" s="138" t="s">
        <v>646</v>
      </c>
      <c r="K13" s="172" t="s">
        <v>650</v>
      </c>
      <c r="L13" s="137" t="s">
        <v>134</v>
      </c>
      <c r="M13" s="117">
        <v>5</v>
      </c>
      <c r="N13" s="138" t="s">
        <v>708</v>
      </c>
      <c r="O13" s="172" t="s">
        <v>716</v>
      </c>
      <c r="P13" s="137" t="s">
        <v>134</v>
      </c>
      <c r="Q13" s="117">
        <v>5</v>
      </c>
      <c r="R13" s="138" t="s">
        <v>670</v>
      </c>
      <c r="S13" s="172" t="s">
        <v>687</v>
      </c>
      <c r="T13" s="137" t="s">
        <v>134</v>
      </c>
      <c r="U13" s="117">
        <v>5</v>
      </c>
    </row>
    <row r="14" spans="1:21" ht="21.75" customHeight="1">
      <c r="A14" s="114" t="s">
        <v>27</v>
      </c>
      <c r="B14" s="138" t="s">
        <v>994</v>
      </c>
      <c r="C14" s="170" t="s">
        <v>999</v>
      </c>
      <c r="D14" s="137" t="s">
        <v>134</v>
      </c>
      <c r="E14" s="117">
        <v>5</v>
      </c>
      <c r="F14" s="138" t="s">
        <v>613</v>
      </c>
      <c r="G14" s="170" t="s">
        <v>623</v>
      </c>
      <c r="H14" s="137" t="s">
        <v>134</v>
      </c>
      <c r="I14" s="117">
        <v>5</v>
      </c>
      <c r="J14" s="138" t="s">
        <v>743</v>
      </c>
      <c r="K14" s="172" t="s">
        <v>790</v>
      </c>
      <c r="L14" s="137" t="s">
        <v>134</v>
      </c>
      <c r="M14" s="117">
        <v>5</v>
      </c>
      <c r="N14" s="138" t="s">
        <v>801</v>
      </c>
      <c r="O14" s="172" t="s">
        <v>811</v>
      </c>
      <c r="P14" s="137" t="s">
        <v>134</v>
      </c>
      <c r="Q14" s="117">
        <v>5</v>
      </c>
      <c r="R14" s="138" t="s">
        <v>746</v>
      </c>
      <c r="S14" s="172" t="s">
        <v>784</v>
      </c>
      <c r="T14" s="137" t="s">
        <v>134</v>
      </c>
      <c r="U14" s="117">
        <v>5</v>
      </c>
    </row>
    <row r="15" spans="1:21" ht="21.75" customHeight="1">
      <c r="A15" s="119" t="s">
        <v>79</v>
      </c>
      <c r="B15" s="120"/>
      <c r="C15" s="121">
        <f>400*(COUNTA(C10:C14))</f>
        <v>2000</v>
      </c>
      <c r="D15" s="233">
        <f>COUNTA(D10:D14)</f>
        <v>5</v>
      </c>
      <c r="E15" s="117">
        <f>SUM(E10:E14)</f>
        <v>21</v>
      </c>
      <c r="F15" s="319"/>
      <c r="G15" s="121">
        <f>400*(COUNTA(G10:G14))</f>
        <v>2000</v>
      </c>
      <c r="H15" s="320">
        <f>COUNTA(H10:H14)</f>
        <v>5</v>
      </c>
      <c r="I15" s="117">
        <f>SUM(I10:I14)</f>
        <v>25</v>
      </c>
      <c r="J15" s="123"/>
      <c r="K15" s="121">
        <f>400*(COUNTA(K10:K14))</f>
        <v>2000</v>
      </c>
      <c r="L15" s="320">
        <f>COUNTA(L10:L14)</f>
        <v>5</v>
      </c>
      <c r="M15" s="117">
        <f>SUM(M10:M14)</f>
        <v>25</v>
      </c>
      <c r="N15" s="123"/>
      <c r="O15" s="121">
        <f>400*(COUNTA(O10:O14))</f>
        <v>2000</v>
      </c>
      <c r="P15" s="233">
        <f>COUNTA(P10:P14)</f>
        <v>5</v>
      </c>
      <c r="Q15" s="117">
        <f>SUM(Q10:Q14)</f>
        <v>25</v>
      </c>
      <c r="R15" s="319"/>
      <c r="S15" s="121">
        <f>400*(COUNTA(S10:S14))</f>
        <v>2000</v>
      </c>
      <c r="T15" s="320">
        <f>COUNTA(T10:T14)</f>
        <v>5</v>
      </c>
      <c r="U15" s="117">
        <f>SUM(U10:U14)</f>
        <v>25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487</v>
      </c>
      <c r="C17" s="170" t="s">
        <v>492</v>
      </c>
      <c r="D17" s="137" t="s">
        <v>134</v>
      </c>
      <c r="E17" s="117">
        <v>10</v>
      </c>
      <c r="F17" s="138" t="s">
        <v>295</v>
      </c>
      <c r="G17" s="171" t="s">
        <v>312</v>
      </c>
      <c r="H17" s="137" t="s">
        <v>134</v>
      </c>
      <c r="I17" s="117">
        <v>10</v>
      </c>
      <c r="J17" s="138" t="s">
        <v>281</v>
      </c>
      <c r="K17" s="170" t="s">
        <v>284</v>
      </c>
      <c r="L17" s="137" t="s">
        <v>134</v>
      </c>
      <c r="M17" s="117">
        <v>10</v>
      </c>
      <c r="N17" s="138" t="s">
        <v>557</v>
      </c>
      <c r="O17" s="170" t="s">
        <v>568</v>
      </c>
      <c r="P17" s="312" t="s">
        <v>134</v>
      </c>
      <c r="Q17" s="117">
        <v>6</v>
      </c>
      <c r="R17" s="138" t="s">
        <v>347</v>
      </c>
      <c r="S17" s="170" t="s">
        <v>353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38" t="s">
        <v>532</v>
      </c>
      <c r="C18" s="170" t="s">
        <v>537</v>
      </c>
      <c r="D18" s="137" t="s">
        <v>134</v>
      </c>
      <c r="E18" s="117">
        <v>10</v>
      </c>
      <c r="F18" s="138" t="s">
        <v>517</v>
      </c>
      <c r="G18" s="171" t="s">
        <v>522</v>
      </c>
      <c r="H18" s="137" t="s">
        <v>134</v>
      </c>
      <c r="I18" s="117">
        <v>10</v>
      </c>
      <c r="J18" s="138" t="s">
        <v>379</v>
      </c>
      <c r="K18" s="170" t="s">
        <v>380</v>
      </c>
      <c r="L18" s="137" t="s">
        <v>134</v>
      </c>
      <c r="M18" s="117">
        <v>10</v>
      </c>
      <c r="N18" s="138" t="s">
        <v>662</v>
      </c>
      <c r="O18" s="170" t="s">
        <v>688</v>
      </c>
      <c r="P18" s="137" t="s">
        <v>134</v>
      </c>
      <c r="Q18" s="117">
        <v>10</v>
      </c>
      <c r="R18" s="138" t="s">
        <v>518</v>
      </c>
      <c r="S18" s="170" t="s">
        <v>525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 t="s">
        <v>599</v>
      </c>
      <c r="C19" s="170" t="s">
        <v>606</v>
      </c>
      <c r="D19" s="137" t="s">
        <v>134</v>
      </c>
      <c r="E19" s="117">
        <v>10</v>
      </c>
      <c r="F19" s="138" t="s">
        <v>646</v>
      </c>
      <c r="G19" s="171" t="s">
        <v>651</v>
      </c>
      <c r="H19" s="116" t="s">
        <v>134</v>
      </c>
      <c r="I19" s="117">
        <v>10</v>
      </c>
      <c r="J19" s="138" t="s">
        <v>545</v>
      </c>
      <c r="K19" s="170" t="s">
        <v>547</v>
      </c>
      <c r="L19" s="137" t="s">
        <v>134</v>
      </c>
      <c r="M19" s="117">
        <v>10</v>
      </c>
      <c r="N19" s="138" t="s">
        <v>735</v>
      </c>
      <c r="O19" s="170" t="s">
        <v>738</v>
      </c>
      <c r="P19" s="137" t="s">
        <v>134</v>
      </c>
      <c r="Q19" s="117">
        <v>10</v>
      </c>
      <c r="R19" s="138" t="s">
        <v>613</v>
      </c>
      <c r="S19" s="170" t="s">
        <v>622</v>
      </c>
      <c r="T19" s="137" t="s">
        <v>134</v>
      </c>
      <c r="U19" s="117">
        <v>10</v>
      </c>
    </row>
    <row r="20" spans="1:21" ht="21.75" customHeight="1">
      <c r="A20" s="125" t="s">
        <v>28</v>
      </c>
      <c r="B20" s="138" t="s">
        <v>708</v>
      </c>
      <c r="C20" s="170" t="s">
        <v>715</v>
      </c>
      <c r="D20" s="137" t="s">
        <v>134</v>
      </c>
      <c r="E20" s="117">
        <v>10</v>
      </c>
      <c r="F20" s="138" t="s">
        <v>746</v>
      </c>
      <c r="G20" s="170" t="s">
        <v>785</v>
      </c>
      <c r="H20" s="137" t="s">
        <v>134</v>
      </c>
      <c r="I20" s="117">
        <v>10</v>
      </c>
      <c r="J20" s="138" t="s">
        <v>624</v>
      </c>
      <c r="K20" s="170" t="s">
        <v>627</v>
      </c>
      <c r="L20" s="137" t="s">
        <v>134</v>
      </c>
      <c r="M20" s="117">
        <v>10</v>
      </c>
      <c r="N20" s="138" t="s">
        <v>793</v>
      </c>
      <c r="O20" s="170" t="s">
        <v>795</v>
      </c>
      <c r="P20" s="137" t="s">
        <v>134</v>
      </c>
      <c r="Q20" s="117">
        <v>10</v>
      </c>
      <c r="R20" s="138" t="s">
        <v>719</v>
      </c>
      <c r="S20" s="170" t="s">
        <v>723</v>
      </c>
      <c r="T20" s="137" t="s">
        <v>134</v>
      </c>
      <c r="U20" s="117">
        <v>10</v>
      </c>
    </row>
    <row r="21" spans="1:21" ht="21.75" customHeight="1">
      <c r="A21" s="125" t="s">
        <v>28</v>
      </c>
      <c r="B21" s="138" t="s">
        <v>801</v>
      </c>
      <c r="C21" s="170" t="s">
        <v>812</v>
      </c>
      <c r="D21" s="137" t="s">
        <v>134</v>
      </c>
      <c r="E21" s="117">
        <v>10</v>
      </c>
      <c r="F21" s="138" t="s">
        <v>808</v>
      </c>
      <c r="G21" s="170" t="s">
        <v>810</v>
      </c>
      <c r="H21" s="137" t="s">
        <v>134</v>
      </c>
      <c r="I21" s="117">
        <v>10</v>
      </c>
      <c r="J21" s="138" t="s">
        <v>743</v>
      </c>
      <c r="K21" s="170" t="s">
        <v>789</v>
      </c>
      <c r="L21" s="137" t="s">
        <v>134</v>
      </c>
      <c r="M21" s="117">
        <v>10</v>
      </c>
      <c r="N21" s="138" t="s">
        <v>940</v>
      </c>
      <c r="O21" s="170" t="s">
        <v>950</v>
      </c>
      <c r="P21" s="137" t="s">
        <v>134</v>
      </c>
      <c r="Q21" s="117">
        <v>10</v>
      </c>
      <c r="R21" s="138" t="s">
        <v>808</v>
      </c>
      <c r="S21" s="170" t="s">
        <v>833</v>
      </c>
      <c r="T21" s="137" t="s">
        <v>134</v>
      </c>
      <c r="U21" s="117">
        <v>10</v>
      </c>
    </row>
    <row r="22" spans="1:21" ht="21.75" customHeight="1">
      <c r="A22" s="119" t="s">
        <v>79</v>
      </c>
      <c r="B22" s="321"/>
      <c r="C22" s="121">
        <f>800*(COUNTA(C17:C21))</f>
        <v>4000</v>
      </c>
      <c r="D22" s="322">
        <f>COUNTA(D17:D21)</f>
        <v>5</v>
      </c>
      <c r="E22" s="117">
        <f>SUM(E17:E21)</f>
        <v>50</v>
      </c>
      <c r="F22" s="315"/>
      <c r="G22" s="121">
        <f>800*(COUNTA(G17:G21))</f>
        <v>4000</v>
      </c>
      <c r="H22" s="317">
        <f>COUNTA(H17:H21)</f>
        <v>5</v>
      </c>
      <c r="I22" s="117">
        <f>SUM(I17:I21)</f>
        <v>50</v>
      </c>
      <c r="J22" s="321"/>
      <c r="K22" s="121">
        <f>800*(COUNTA(K17:K21))</f>
        <v>4000</v>
      </c>
      <c r="L22" s="322">
        <f>COUNTA(L17:L21)</f>
        <v>5</v>
      </c>
      <c r="M22" s="117">
        <f>SUM(M17:M21)</f>
        <v>50</v>
      </c>
      <c r="N22" s="127"/>
      <c r="O22" s="121">
        <f>800*(COUNTA(O17:O21))</f>
        <v>4000</v>
      </c>
      <c r="P22" s="234">
        <f>COUNTA(P17:P21)</f>
        <v>5</v>
      </c>
      <c r="Q22" s="117">
        <f>SUM(Q17:Q21)</f>
        <v>46</v>
      </c>
      <c r="R22" s="321"/>
      <c r="S22" s="121">
        <f>800*(COUNTA(S17:S21))</f>
        <v>4000</v>
      </c>
      <c r="T22" s="322">
        <f>COUNTA(T17:T21)</f>
        <v>5</v>
      </c>
      <c r="U22" s="117">
        <f>SUM(U17:U21)</f>
        <v>50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997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51.575000000000003</v>
      </c>
      <c r="S26" s="136"/>
      <c r="T26" s="135" t="s">
        <v>4</v>
      </c>
    </row>
    <row r="27" spans="1:21" ht="21.75" customHeight="1">
      <c r="A27" s="114" t="s">
        <v>32</v>
      </c>
      <c r="B27" s="138" t="s">
        <v>442</v>
      </c>
      <c r="C27" s="172" t="s">
        <v>465</v>
      </c>
      <c r="D27" s="137" t="s">
        <v>134</v>
      </c>
      <c r="E27" s="117">
        <v>40</v>
      </c>
      <c r="F27" s="138" t="s">
        <v>665</v>
      </c>
      <c r="G27" s="172" t="s">
        <v>686</v>
      </c>
      <c r="H27" s="118" t="s">
        <v>134</v>
      </c>
      <c r="I27" s="117">
        <v>40</v>
      </c>
      <c r="J27" s="138" t="s">
        <v>741</v>
      </c>
      <c r="K27" s="172" t="s">
        <v>786</v>
      </c>
      <c r="L27" s="138" t="s">
        <v>134</v>
      </c>
      <c r="M27" s="117">
        <v>40</v>
      </c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449</v>
      </c>
      <c r="C28" s="142">
        <v>1275</v>
      </c>
      <c r="D28" s="137" t="s">
        <v>134</v>
      </c>
      <c r="E28" s="117">
        <v>40</v>
      </c>
      <c r="F28" s="138" t="s">
        <v>587</v>
      </c>
      <c r="G28" s="142">
        <v>1325</v>
      </c>
      <c r="H28" s="142" t="s">
        <v>134</v>
      </c>
      <c r="I28" s="117">
        <v>40</v>
      </c>
      <c r="J28" s="138" t="s">
        <v>747</v>
      </c>
      <c r="K28" s="142">
        <v>1250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38" t="s">
        <v>748</v>
      </c>
      <c r="C29" s="142">
        <v>2025</v>
      </c>
      <c r="D29" s="138" t="s">
        <v>134</v>
      </c>
      <c r="E29" s="117">
        <v>50</v>
      </c>
      <c r="F29" s="138" t="s">
        <v>895</v>
      </c>
      <c r="G29" s="142">
        <v>1975</v>
      </c>
      <c r="H29" s="142" t="s">
        <v>134</v>
      </c>
      <c r="I29" s="117">
        <v>50</v>
      </c>
      <c r="J29" s="138" t="s">
        <v>863</v>
      </c>
      <c r="K29" s="142">
        <v>1750</v>
      </c>
      <c r="L29" s="138" t="s">
        <v>134</v>
      </c>
      <c r="M29" s="117">
        <v>50</v>
      </c>
      <c r="N29" s="143"/>
      <c r="P29" s="235">
        <f>SUM(D15+H15+L15+P15+T15+D22+H22+L22+P22+T22+D31+H31+L31)</f>
        <v>62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38" t="s">
        <v>879</v>
      </c>
      <c r="C30" s="142">
        <v>2500</v>
      </c>
      <c r="D30" s="138" t="s">
        <v>134</v>
      </c>
      <c r="E30" s="117">
        <v>80</v>
      </c>
      <c r="F30" s="138" t="s">
        <v>917</v>
      </c>
      <c r="G30" s="142">
        <v>2525</v>
      </c>
      <c r="H30" s="142" t="s">
        <v>134</v>
      </c>
      <c r="I30" s="117">
        <v>80</v>
      </c>
      <c r="J30" s="138" t="s">
        <v>898</v>
      </c>
      <c r="K30" s="142">
        <v>2450</v>
      </c>
      <c r="L30" s="138" t="s">
        <v>134</v>
      </c>
      <c r="M30" s="117">
        <v>80</v>
      </c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7300</v>
      </c>
      <c r="D31" s="317">
        <f>COUNTA(D27:D30)</f>
        <v>4</v>
      </c>
      <c r="E31" s="117">
        <f>SUM(E27:E30)</f>
        <v>210</v>
      </c>
      <c r="F31" s="117"/>
      <c r="G31" s="121">
        <f>SUM(G30+G29+G28+(IF(COUNTBLANK(G27),0,1500)))</f>
        <v>7325</v>
      </c>
      <c r="H31" s="317">
        <f>COUNTA(H27:H30)</f>
        <v>4</v>
      </c>
      <c r="I31" s="117">
        <f>SUM(I27:I30)</f>
        <v>210</v>
      </c>
      <c r="J31" s="137"/>
      <c r="K31" s="121">
        <f>SUM(K30+K29+K28+(IF(COUNTBLANK(K27),0,1500)))</f>
        <v>6950</v>
      </c>
      <c r="L31" s="317">
        <f>COUNTA(L27:L30)</f>
        <v>4</v>
      </c>
      <c r="M31" s="117">
        <f>SUM(M27:M30)</f>
        <v>210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activeCell="B21" sqref="B21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115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178</v>
      </c>
      <c r="C10" s="170" t="s">
        <v>245</v>
      </c>
      <c r="D10" s="137" t="s">
        <v>134</v>
      </c>
      <c r="E10" s="117">
        <v>3</v>
      </c>
      <c r="F10" s="138" t="s">
        <v>412</v>
      </c>
      <c r="G10" s="170" t="s">
        <v>419</v>
      </c>
      <c r="H10" s="137" t="s">
        <v>134</v>
      </c>
      <c r="I10" s="117">
        <v>3</v>
      </c>
      <c r="J10" s="138" t="s">
        <v>156</v>
      </c>
      <c r="K10" s="172" t="s">
        <v>314</v>
      </c>
      <c r="L10" s="116" t="s">
        <v>134</v>
      </c>
      <c r="M10" s="117">
        <v>5</v>
      </c>
      <c r="N10" s="115"/>
      <c r="O10" s="172"/>
      <c r="P10" s="116"/>
      <c r="Q10" s="117"/>
      <c r="R10" s="115"/>
      <c r="S10" s="172"/>
      <c r="T10" s="116"/>
      <c r="U10" s="117"/>
    </row>
    <row r="11" spans="1:21" ht="21.75" customHeight="1">
      <c r="A11" s="114" t="s">
        <v>27</v>
      </c>
      <c r="B11" s="138" t="s">
        <v>449</v>
      </c>
      <c r="C11" s="170" t="s">
        <v>467</v>
      </c>
      <c r="D11" s="137" t="s">
        <v>134</v>
      </c>
      <c r="E11" s="117">
        <v>3</v>
      </c>
      <c r="F11" s="138" t="s">
        <v>665</v>
      </c>
      <c r="G11" s="170" t="s">
        <v>684</v>
      </c>
      <c r="H11" s="137" t="s">
        <v>134</v>
      </c>
      <c r="I11" s="117">
        <v>3</v>
      </c>
      <c r="J11" s="138" t="s">
        <v>295</v>
      </c>
      <c r="K11" s="171" t="s">
        <v>315</v>
      </c>
      <c r="L11" s="116" t="s">
        <v>134</v>
      </c>
      <c r="M11" s="117">
        <v>5</v>
      </c>
      <c r="N11" s="115"/>
      <c r="O11" s="172"/>
      <c r="P11" s="116"/>
      <c r="Q11" s="117"/>
      <c r="R11" s="115"/>
      <c r="S11" s="172"/>
      <c r="T11" s="116"/>
      <c r="U11" s="117"/>
    </row>
    <row r="12" spans="1:21" ht="21.75" customHeight="1">
      <c r="A12" s="114" t="s">
        <v>27</v>
      </c>
      <c r="B12" s="138" t="s">
        <v>557</v>
      </c>
      <c r="C12" s="170" t="s">
        <v>570</v>
      </c>
      <c r="D12" s="137" t="s">
        <v>134</v>
      </c>
      <c r="E12" s="117">
        <v>3</v>
      </c>
      <c r="F12" s="138" t="s">
        <v>743</v>
      </c>
      <c r="G12" s="170" t="s">
        <v>788</v>
      </c>
      <c r="H12" s="137" t="s">
        <v>134</v>
      </c>
      <c r="I12" s="117">
        <v>3</v>
      </c>
      <c r="J12" s="138" t="s">
        <v>599</v>
      </c>
      <c r="K12" s="172" t="s">
        <v>608</v>
      </c>
      <c r="L12" s="116" t="s">
        <v>134</v>
      </c>
      <c r="M12" s="117">
        <v>5</v>
      </c>
      <c r="N12" s="115"/>
      <c r="O12" s="172"/>
      <c r="P12" s="116"/>
      <c r="Q12" s="117"/>
      <c r="R12" s="115"/>
      <c r="S12" s="172"/>
      <c r="T12" s="116"/>
      <c r="U12" s="117"/>
    </row>
    <row r="13" spans="1:21" ht="21.75" customHeight="1">
      <c r="A13" s="114" t="s">
        <v>27</v>
      </c>
      <c r="B13" s="138" t="s">
        <v>665</v>
      </c>
      <c r="C13" s="170" t="s">
        <v>685</v>
      </c>
      <c r="D13" s="137" t="s">
        <v>134</v>
      </c>
      <c r="E13" s="117">
        <v>3</v>
      </c>
      <c r="F13" s="138"/>
      <c r="G13" s="170"/>
      <c r="H13" s="137"/>
      <c r="I13" s="117"/>
      <c r="J13" s="138" t="s">
        <v>838</v>
      </c>
      <c r="K13" s="172" t="s">
        <v>839</v>
      </c>
      <c r="L13" s="116" t="s">
        <v>134</v>
      </c>
      <c r="M13" s="117">
        <v>5</v>
      </c>
      <c r="N13" s="115"/>
      <c r="O13" s="172"/>
      <c r="P13" s="116"/>
      <c r="Q13" s="117"/>
      <c r="R13" s="115"/>
      <c r="S13" s="172"/>
      <c r="T13" s="116"/>
      <c r="U13" s="117"/>
    </row>
    <row r="14" spans="1:21" ht="21.75" customHeight="1">
      <c r="A14" s="114" t="s">
        <v>27</v>
      </c>
      <c r="B14" s="138" t="s">
        <v>855</v>
      </c>
      <c r="C14" s="170" t="s">
        <v>860</v>
      </c>
      <c r="D14" s="137" t="s">
        <v>134</v>
      </c>
      <c r="E14" s="117">
        <v>3</v>
      </c>
      <c r="F14" s="138"/>
      <c r="G14" s="170"/>
      <c r="H14" s="137"/>
      <c r="I14" s="117"/>
      <c r="J14" s="138" t="s">
        <v>855</v>
      </c>
      <c r="K14" s="172" t="s">
        <v>859</v>
      </c>
      <c r="L14" s="116" t="s">
        <v>134</v>
      </c>
      <c r="M14" s="117">
        <v>5</v>
      </c>
      <c r="N14" s="115"/>
      <c r="O14" s="172"/>
      <c r="P14" s="116"/>
      <c r="Q14" s="117"/>
      <c r="R14" s="115"/>
      <c r="S14" s="172"/>
      <c r="T14" s="116"/>
      <c r="U14" s="117"/>
    </row>
    <row r="15" spans="1:21" ht="21.75" customHeight="1">
      <c r="A15" s="119" t="s">
        <v>79</v>
      </c>
      <c r="B15" s="120"/>
      <c r="C15" s="121">
        <f>400*(COUNTA(C10:C14))</f>
        <v>2000</v>
      </c>
      <c r="D15" s="233">
        <f>COUNTA(D10:D14)</f>
        <v>5</v>
      </c>
      <c r="E15" s="117">
        <f>SUM(E10:E14)</f>
        <v>15</v>
      </c>
      <c r="F15" s="319"/>
      <c r="G15" s="121">
        <f>400*(COUNTA(G10:G14))</f>
        <v>1200</v>
      </c>
      <c r="H15" s="320">
        <f>COUNTA(H10:H14)</f>
        <v>3</v>
      </c>
      <c r="I15" s="117">
        <f>SUM(I10:I14)</f>
        <v>9</v>
      </c>
      <c r="J15" s="123"/>
      <c r="K15" s="121">
        <f>400*(COUNTA(K10:K14))</f>
        <v>2000</v>
      </c>
      <c r="L15" s="233">
        <f>COUNTA(L10:L14)</f>
        <v>5</v>
      </c>
      <c r="M15" s="117">
        <f>SUM(M10:M14)</f>
        <v>25</v>
      </c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3">
        <f>COUNTA(T10:T14)</f>
        <v>0</v>
      </c>
      <c r="U15" s="124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295</v>
      </c>
      <c r="C17" s="170" t="s">
        <v>316</v>
      </c>
      <c r="D17" s="137" t="s">
        <v>134</v>
      </c>
      <c r="E17" s="117">
        <v>6</v>
      </c>
      <c r="F17" s="138"/>
      <c r="G17" s="170"/>
      <c r="H17" s="137"/>
      <c r="I17" s="117"/>
      <c r="J17" s="138" t="s">
        <v>178</v>
      </c>
      <c r="K17" s="170" t="s">
        <v>246</v>
      </c>
      <c r="L17" s="137" t="s">
        <v>134</v>
      </c>
      <c r="M17" s="117">
        <v>10</v>
      </c>
      <c r="N17" s="138"/>
      <c r="O17" s="171"/>
      <c r="P17" s="126"/>
      <c r="Q17" s="117"/>
      <c r="R17" s="115"/>
      <c r="S17" s="171"/>
      <c r="T17" s="126"/>
      <c r="U17" s="117"/>
    </row>
    <row r="18" spans="1:21" ht="21.75" customHeight="1">
      <c r="A18" s="125" t="s">
        <v>28</v>
      </c>
      <c r="B18" s="138" t="s">
        <v>599</v>
      </c>
      <c r="C18" s="170" t="s">
        <v>607</v>
      </c>
      <c r="D18" s="137" t="s">
        <v>134</v>
      </c>
      <c r="E18" s="117">
        <v>6</v>
      </c>
      <c r="F18" s="138"/>
      <c r="G18" s="170"/>
      <c r="H18" s="137"/>
      <c r="I18" s="117"/>
      <c r="J18" s="138" t="s">
        <v>412</v>
      </c>
      <c r="K18" s="170" t="s">
        <v>418</v>
      </c>
      <c r="L18" s="137" t="s">
        <v>134</v>
      </c>
      <c r="M18" s="117">
        <v>10</v>
      </c>
      <c r="N18" s="138"/>
      <c r="O18" s="171"/>
      <c r="P18" s="116"/>
      <c r="Q18" s="117"/>
      <c r="R18" s="115"/>
      <c r="S18" s="171"/>
      <c r="T18" s="116"/>
      <c r="U18" s="117"/>
    </row>
    <row r="19" spans="1:21" ht="21.75" customHeight="1">
      <c r="A19" s="125" t="s">
        <v>28</v>
      </c>
      <c r="B19" s="138" t="s">
        <v>793</v>
      </c>
      <c r="C19" s="170" t="s">
        <v>799</v>
      </c>
      <c r="D19" s="137" t="s">
        <v>134</v>
      </c>
      <c r="E19" s="117">
        <v>6</v>
      </c>
      <c r="F19" s="138"/>
      <c r="G19" s="170"/>
      <c r="H19" s="137"/>
      <c r="I19" s="117"/>
      <c r="J19" s="138" t="s">
        <v>449</v>
      </c>
      <c r="K19" s="170" t="s">
        <v>466</v>
      </c>
      <c r="L19" s="137" t="s">
        <v>134</v>
      </c>
      <c r="M19" s="117">
        <v>10</v>
      </c>
      <c r="N19" s="138"/>
      <c r="O19" s="171"/>
      <c r="P19" s="116"/>
      <c r="Q19" s="117"/>
      <c r="R19" s="115"/>
      <c r="S19" s="171"/>
      <c r="T19" s="116"/>
      <c r="U19" s="117"/>
    </row>
    <row r="20" spans="1:21" ht="21.75" customHeight="1">
      <c r="A20" s="125" t="s">
        <v>28</v>
      </c>
      <c r="B20" s="138" t="s">
        <v>895</v>
      </c>
      <c r="C20" s="170" t="s">
        <v>931</v>
      </c>
      <c r="D20" s="137" t="s">
        <v>134</v>
      </c>
      <c r="E20" s="117">
        <v>6</v>
      </c>
      <c r="F20" s="138"/>
      <c r="G20" s="170"/>
      <c r="H20" s="137"/>
      <c r="I20" s="117"/>
      <c r="J20" s="138" t="s">
        <v>557</v>
      </c>
      <c r="K20" s="170" t="s">
        <v>569</v>
      </c>
      <c r="L20" s="137" t="s">
        <v>134</v>
      </c>
      <c r="M20" s="117">
        <v>10</v>
      </c>
      <c r="N20" s="138"/>
      <c r="O20" s="171"/>
      <c r="P20" s="116"/>
      <c r="Q20" s="117"/>
      <c r="R20" s="115"/>
      <c r="S20" s="171"/>
      <c r="T20" s="116"/>
      <c r="U20" s="117"/>
    </row>
    <row r="21" spans="1:21" ht="21.75" customHeight="1">
      <c r="A21" s="125" t="s">
        <v>28</v>
      </c>
      <c r="B21" s="138"/>
      <c r="C21" s="170"/>
      <c r="D21" s="137"/>
      <c r="E21" s="117"/>
      <c r="F21" s="138"/>
      <c r="G21" s="170"/>
      <c r="H21" s="137"/>
      <c r="I21" s="117"/>
      <c r="J21" s="138" t="s">
        <v>743</v>
      </c>
      <c r="K21" s="170" t="s">
        <v>787</v>
      </c>
      <c r="L21" s="137" t="s">
        <v>134</v>
      </c>
      <c r="M21" s="117">
        <v>10</v>
      </c>
      <c r="N21" s="138"/>
      <c r="O21" s="171"/>
      <c r="P21" s="116"/>
      <c r="Q21" s="117"/>
      <c r="R21" s="115"/>
      <c r="S21" s="171"/>
      <c r="T21" s="116"/>
      <c r="U21" s="117"/>
    </row>
    <row r="22" spans="1:21" ht="21.75" customHeight="1">
      <c r="A22" s="119" t="s">
        <v>79</v>
      </c>
      <c r="B22" s="127"/>
      <c r="C22" s="121">
        <f>800*(COUNTA(C17:C21))</f>
        <v>3200</v>
      </c>
      <c r="D22" s="234">
        <f>COUNTA(D17:D21)</f>
        <v>4</v>
      </c>
      <c r="E22" s="117">
        <f>SUM(E17:E21)</f>
        <v>24</v>
      </c>
      <c r="F22" s="321"/>
      <c r="G22" s="121">
        <f>800*(COUNTA(G17:G21))</f>
        <v>0</v>
      </c>
      <c r="H22" s="322">
        <f>COUNTA(H17:H21)</f>
        <v>0</v>
      </c>
      <c r="I22" s="117">
        <f>SUM(I17:I21)</f>
        <v>0</v>
      </c>
      <c r="J22" s="127"/>
      <c r="K22" s="121">
        <f>800*(COUNTA(K17:K21))</f>
        <v>4000</v>
      </c>
      <c r="L22" s="234">
        <f>COUNTA(L17:L21)</f>
        <v>5</v>
      </c>
      <c r="M22" s="117">
        <f>SUM(M17:M21)</f>
        <v>50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393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22.1</v>
      </c>
      <c r="S26" s="136"/>
      <c r="T26" s="135" t="s">
        <v>4</v>
      </c>
    </row>
    <row r="27" spans="1:21" ht="21.75" customHeight="1">
      <c r="A27" s="114" t="s">
        <v>32</v>
      </c>
      <c r="B27" s="138" t="s">
        <v>719</v>
      </c>
      <c r="C27" s="172" t="s">
        <v>721</v>
      </c>
      <c r="D27" s="137" t="s">
        <v>155</v>
      </c>
      <c r="E27" s="117">
        <v>30</v>
      </c>
      <c r="F27" s="138"/>
      <c r="G27" s="172"/>
      <c r="H27" s="118"/>
      <c r="I27" s="117"/>
      <c r="J27" s="138" t="s">
        <v>165</v>
      </c>
      <c r="K27" s="172" t="s">
        <v>184</v>
      </c>
      <c r="L27" s="138" t="s">
        <v>134</v>
      </c>
      <c r="M27" s="117">
        <v>40</v>
      </c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156</v>
      </c>
      <c r="C28" s="142">
        <v>1325</v>
      </c>
      <c r="D28" s="137" t="s">
        <v>155</v>
      </c>
      <c r="E28" s="117">
        <v>30</v>
      </c>
      <c r="F28" s="138"/>
      <c r="G28" s="142"/>
      <c r="H28" s="142"/>
      <c r="I28" s="117"/>
      <c r="J28" s="138" t="s">
        <v>347</v>
      </c>
      <c r="K28" s="142">
        <v>1200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/>
      <c r="G29" s="142"/>
      <c r="H29" s="142"/>
      <c r="I29" s="117"/>
      <c r="J29" s="138" t="s">
        <v>518</v>
      </c>
      <c r="K29" s="142">
        <v>1825</v>
      </c>
      <c r="L29" s="138" t="s">
        <v>134</v>
      </c>
      <c r="M29" s="117">
        <v>50</v>
      </c>
      <c r="N29" s="143"/>
      <c r="P29" s="235">
        <f>SUM(D15+H15+L15+P15+T15+D22+H22+L22+P22+T22+D31+H31+L31)</f>
        <v>28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 t="s">
        <v>735</v>
      </c>
      <c r="K30" s="142">
        <v>2350</v>
      </c>
      <c r="L30" s="138" t="s">
        <v>134</v>
      </c>
      <c r="M30" s="117">
        <v>80</v>
      </c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2825</v>
      </c>
      <c r="D31" s="234">
        <f>COUNTA(D27:D30)</f>
        <v>2</v>
      </c>
      <c r="E31" s="117">
        <f>SUM(E27:E30)</f>
        <v>60</v>
      </c>
      <c r="F31" s="117"/>
      <c r="G31" s="121">
        <f>SUM(G30+G29+G28+(IF(COUNTBLANK(G27),0,1500)))</f>
        <v>0</v>
      </c>
      <c r="H31" s="234">
        <f>COUNTA(H27:H30)</f>
        <v>0</v>
      </c>
      <c r="I31" s="147">
        <f>SUM(I27:I30)</f>
        <v>0</v>
      </c>
      <c r="J31" s="137"/>
      <c r="K31" s="121">
        <f>SUM(K30+K29+K28+(IF(COUNTBLANK(K27),0,1500)))</f>
        <v>6875</v>
      </c>
      <c r="L31" s="234">
        <f>COUNTA(L27:L30)</f>
        <v>4</v>
      </c>
      <c r="M31" s="117">
        <f>SUM(M27:M30)</f>
        <v>210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D867"/>
  </sheetPr>
  <dimension ref="A2:N82"/>
  <sheetViews>
    <sheetView tabSelected="1" topLeftCell="A29" zoomScale="150" zoomScaleNormal="150" workbookViewId="0">
      <selection activeCell="B5" sqref="B5:G52"/>
    </sheetView>
  </sheetViews>
  <sheetFormatPr defaultColWidth="8.85546875" defaultRowHeight="12.75"/>
  <cols>
    <col min="1" max="1" width="2.28515625" customWidth="1"/>
    <col min="2" max="2" width="10" style="5" customWidth="1"/>
    <col min="3" max="3" width="19.7109375" customWidth="1"/>
    <col min="4" max="4" width="8.85546875" customWidth="1"/>
    <col min="5" max="5" width="9.5703125" customWidth="1"/>
    <col min="6" max="6" width="4.85546875" customWidth="1"/>
    <col min="7" max="7" width="7.85546875" customWidth="1"/>
    <col min="8" max="8" width="6.28515625" style="378" customWidth="1"/>
    <col min="9" max="9" width="8.140625" style="6" customWidth="1"/>
    <col min="10" max="10" width="8.140625" customWidth="1"/>
    <col min="11" max="11" width="15.28515625" style="149" customWidth="1"/>
  </cols>
  <sheetData>
    <row r="2" spans="2:11" ht="21" customHeight="1">
      <c r="B2" s="399" t="s">
        <v>792</v>
      </c>
      <c r="C2" s="399"/>
      <c r="D2" s="399"/>
      <c r="E2" s="399"/>
      <c r="F2" s="399"/>
      <c r="G2" s="399"/>
      <c r="H2" s="399"/>
      <c r="I2" s="399"/>
      <c r="J2" s="402"/>
      <c r="K2" s="2"/>
    </row>
    <row r="3" spans="2:11" ht="15">
      <c r="B3" s="400" t="s">
        <v>63</v>
      </c>
      <c r="C3" s="401"/>
      <c r="D3" s="401"/>
      <c r="E3" s="401"/>
      <c r="F3" s="401"/>
      <c r="G3" s="401"/>
      <c r="H3" s="401"/>
      <c r="I3" s="401"/>
      <c r="J3" s="403"/>
    </row>
    <row r="4" spans="2:11">
      <c r="B4" s="3"/>
      <c r="C4" s="4"/>
      <c r="D4" s="4"/>
      <c r="E4" s="4"/>
      <c r="F4" s="4"/>
      <c r="G4" s="4"/>
      <c r="H4" s="23"/>
      <c r="I4" s="23"/>
      <c r="J4" s="4"/>
    </row>
    <row r="5" spans="2:11" ht="23.25" customHeight="1">
      <c r="B5" s="5" t="s">
        <v>0</v>
      </c>
      <c r="C5" s="6" t="s">
        <v>1</v>
      </c>
      <c r="D5" s="149" t="s">
        <v>2</v>
      </c>
      <c r="E5" s="149" t="s">
        <v>3</v>
      </c>
      <c r="G5" s="178" t="s">
        <v>109</v>
      </c>
      <c r="H5" s="381" t="s">
        <v>145</v>
      </c>
      <c r="I5" s="314" t="s">
        <v>146</v>
      </c>
      <c r="J5" s="7"/>
      <c r="K5" s="177"/>
    </row>
    <row r="6" spans="2:11">
      <c r="G6" s="202"/>
      <c r="K6" s="177"/>
    </row>
    <row r="7" spans="2:11" ht="12.75" customHeight="1">
      <c r="B7" s="255" t="s">
        <v>68</v>
      </c>
      <c r="C7" s="8" t="s">
        <v>59</v>
      </c>
      <c r="D7" s="195">
        <f>'Alexander C'!R25</f>
        <v>23</v>
      </c>
      <c r="E7" s="196">
        <f>'Alexander C'!R26</f>
        <v>2</v>
      </c>
      <c r="G7" s="232">
        <f>'Alexander C'!P29</f>
        <v>4</v>
      </c>
      <c r="H7" s="382" t="s">
        <v>100</v>
      </c>
      <c r="I7" s="290" t="s">
        <v>140</v>
      </c>
      <c r="K7" s="176"/>
    </row>
    <row r="8" spans="2:11" ht="12.75" customHeight="1">
      <c r="B8" s="194" t="s">
        <v>73</v>
      </c>
      <c r="C8" s="8" t="s">
        <v>70</v>
      </c>
      <c r="D8" s="195">
        <f>'Burgess Kat'!R25</f>
        <v>1005</v>
      </c>
      <c r="E8" s="196">
        <f>'Burgess Kat'!R26</f>
        <v>56.375</v>
      </c>
      <c r="G8" s="232">
        <f>'Burgess Kat'!P29</f>
        <v>62</v>
      </c>
      <c r="H8" s="382" t="s">
        <v>100</v>
      </c>
      <c r="I8" s="291" t="s">
        <v>140</v>
      </c>
      <c r="K8" s="176"/>
    </row>
    <row r="9" spans="2:11" ht="12.75" customHeight="1">
      <c r="B9" s="283" t="s">
        <v>58</v>
      </c>
      <c r="C9" s="8" t="s">
        <v>160</v>
      </c>
      <c r="D9" s="195">
        <f>'Byron A'!R25</f>
        <v>29</v>
      </c>
      <c r="E9" s="196">
        <f>'Byron A'!R26</f>
        <v>3.6</v>
      </c>
      <c r="G9" s="232">
        <f>'Byron A'!P29</f>
        <v>9</v>
      </c>
      <c r="H9" s="382" t="s">
        <v>100</v>
      </c>
      <c r="I9" s="291" t="s">
        <v>140</v>
      </c>
      <c r="K9" s="176"/>
    </row>
    <row r="10" spans="2:11" ht="12.75" customHeight="1">
      <c r="B10" s="194" t="s">
        <v>62</v>
      </c>
      <c r="C10" s="8" t="s">
        <v>105</v>
      </c>
      <c r="D10" s="195">
        <f>'Campbell D'!R25</f>
        <v>958</v>
      </c>
      <c r="E10" s="196">
        <f>'Campbell D'!R26</f>
        <v>46.424999999999997</v>
      </c>
      <c r="G10" s="232">
        <f>'Campbell D'!P29</f>
        <v>62</v>
      </c>
      <c r="H10" s="382" t="s">
        <v>100</v>
      </c>
      <c r="I10" s="231" t="s">
        <v>140</v>
      </c>
      <c r="K10" s="176"/>
    </row>
    <row r="11" spans="2:11" ht="12.75" customHeight="1">
      <c r="B11" s="283" t="s">
        <v>344</v>
      </c>
      <c r="C11" s="8" t="s">
        <v>718</v>
      </c>
      <c r="D11" s="195">
        <f>'Carter A'!R25</f>
        <v>40</v>
      </c>
      <c r="E11" s="196">
        <f>'Carter A'!R26</f>
        <v>2.0750000000000002</v>
      </c>
      <c r="G11" s="232">
        <f>'Carter A'!P29</f>
        <v>1</v>
      </c>
      <c r="H11" s="382" t="s">
        <v>100</v>
      </c>
      <c r="I11" s="357"/>
      <c r="K11" s="176"/>
    </row>
    <row r="12" spans="2:11" ht="12.75" customHeight="1">
      <c r="B12" s="283" t="s">
        <v>58</v>
      </c>
      <c r="C12" s="8" t="s">
        <v>124</v>
      </c>
      <c r="D12" s="195">
        <f>'Cass L'!R25</f>
        <v>25</v>
      </c>
      <c r="E12" s="196">
        <f>'Cass L'!R26</f>
        <v>2</v>
      </c>
      <c r="G12" s="232">
        <f>'Cass L'!P29</f>
        <v>4</v>
      </c>
      <c r="H12" s="382" t="s">
        <v>100</v>
      </c>
      <c r="I12" s="291" t="s">
        <v>140</v>
      </c>
      <c r="K12" s="176"/>
    </row>
    <row r="13" spans="2:11" ht="12.75" customHeight="1">
      <c r="B13" s="255" t="s">
        <v>58</v>
      </c>
      <c r="C13" s="8" t="s">
        <v>132</v>
      </c>
      <c r="D13" s="195">
        <f>'Castles M'!R25</f>
        <v>288</v>
      </c>
      <c r="E13" s="196">
        <f>'Castles M'!R26</f>
        <v>22.375</v>
      </c>
      <c r="G13" s="232">
        <f>'Castles M'!P29</f>
        <v>31</v>
      </c>
      <c r="H13" s="382" t="s">
        <v>100</v>
      </c>
      <c r="I13" s="291" t="s">
        <v>140</v>
      </c>
      <c r="K13" s="176"/>
    </row>
    <row r="14" spans="2:11" ht="12.75" customHeight="1">
      <c r="B14" s="283" t="s">
        <v>68</v>
      </c>
      <c r="C14" s="8" t="s">
        <v>585</v>
      </c>
      <c r="D14" s="195">
        <f>'De Lorenzo L'!R25</f>
        <v>5</v>
      </c>
      <c r="E14" s="196">
        <f>'De Lorenzo L'!R26</f>
        <v>0.4</v>
      </c>
      <c r="G14" s="232">
        <f>'De Lorenzo L'!P29</f>
        <v>1</v>
      </c>
      <c r="H14" s="382" t="s">
        <v>100</v>
      </c>
      <c r="I14" s="291"/>
      <c r="K14" s="176"/>
    </row>
    <row r="15" spans="2:11" ht="12.75" customHeight="1">
      <c r="B15" s="283" t="s">
        <v>68</v>
      </c>
      <c r="C15" s="8" t="s">
        <v>821</v>
      </c>
      <c r="D15" s="195">
        <f>'Devonshire-Gill K'!R25</f>
        <v>40</v>
      </c>
      <c r="E15" s="196">
        <f>'Devonshire-Gill K'!R26</f>
        <v>3.2</v>
      </c>
      <c r="G15" s="232">
        <f>'Devonshire-Gill K'!P29</f>
        <v>6</v>
      </c>
      <c r="H15" s="382" t="s">
        <v>100</v>
      </c>
      <c r="I15" s="291"/>
      <c r="K15" s="380"/>
    </row>
    <row r="16" spans="2:11" ht="12.75" customHeight="1">
      <c r="B16" s="283" t="s">
        <v>209</v>
      </c>
      <c r="C16" s="8" t="s">
        <v>217</v>
      </c>
      <c r="D16" s="195">
        <f>'Dunn R'!R25</f>
        <v>699</v>
      </c>
      <c r="E16" s="196">
        <f>'Dunn R'!R26</f>
        <v>50.15</v>
      </c>
      <c r="G16" s="232">
        <f>'Dunn R'!P29</f>
        <v>62</v>
      </c>
      <c r="H16" s="382" t="s">
        <v>100</v>
      </c>
      <c r="I16" s="291" t="s">
        <v>140</v>
      </c>
      <c r="K16" s="176"/>
    </row>
    <row r="17" spans="1:14" ht="12.75" customHeight="1">
      <c r="B17" s="194" t="s">
        <v>131</v>
      </c>
      <c r="C17" s="8" t="s">
        <v>130</v>
      </c>
      <c r="D17" s="195">
        <f>'Gourley G'!R25</f>
        <v>10</v>
      </c>
      <c r="E17" s="196">
        <f>'Gourley G'!R26</f>
        <v>0.8</v>
      </c>
      <c r="G17" s="232">
        <f>'Gourley G'!P29</f>
        <v>1</v>
      </c>
      <c r="H17" s="382" t="s">
        <v>101</v>
      </c>
      <c r="I17" s="231" t="s">
        <v>140</v>
      </c>
      <c r="K17" s="329"/>
    </row>
    <row r="18" spans="1:14" ht="12.75" customHeight="1">
      <c r="B18" s="194" t="s">
        <v>68</v>
      </c>
      <c r="C18" s="8" t="s">
        <v>81</v>
      </c>
      <c r="D18" s="195">
        <f>'Kaye C'!R25</f>
        <v>687</v>
      </c>
      <c r="E18" s="196">
        <f>'Kaye C'!R26</f>
        <v>33.9</v>
      </c>
      <c r="G18" s="232">
        <f>'Kaye C'!P29</f>
        <v>41</v>
      </c>
      <c r="H18" s="382" t="s">
        <v>100</v>
      </c>
      <c r="I18" s="231" t="s">
        <v>140</v>
      </c>
      <c r="K18" s="329"/>
    </row>
    <row r="19" spans="1:14" ht="12.75" customHeight="1">
      <c r="B19" s="194" t="s">
        <v>62</v>
      </c>
      <c r="C19" s="8" t="s">
        <v>128</v>
      </c>
      <c r="D19" s="195">
        <f>'Kennedy K'!R25</f>
        <v>979</v>
      </c>
      <c r="E19" s="196">
        <f>'Kennedy K'!R26</f>
        <v>53.274999999999999</v>
      </c>
      <c r="G19" s="232">
        <f>'Kennedy K'!P29</f>
        <v>62</v>
      </c>
      <c r="H19" s="382" t="s">
        <v>100</v>
      </c>
      <c r="I19" s="231" t="s">
        <v>140</v>
      </c>
      <c r="K19" s="176"/>
    </row>
    <row r="20" spans="1:14" ht="12.75" customHeight="1">
      <c r="A20" s="265"/>
      <c r="B20" s="255" t="s">
        <v>74</v>
      </c>
      <c r="C20" s="8" t="s">
        <v>126</v>
      </c>
      <c r="D20" s="195">
        <f>'Lane K'!R25</f>
        <v>1005</v>
      </c>
      <c r="E20" s="196">
        <f>'Lane K'!R26</f>
        <v>53.424999999999997</v>
      </c>
      <c r="G20" s="232">
        <f>'Lane K'!P29</f>
        <v>62</v>
      </c>
      <c r="H20" s="382" t="s">
        <v>100</v>
      </c>
      <c r="I20" s="231" t="s">
        <v>140</v>
      </c>
      <c r="K20" s="176"/>
    </row>
    <row r="21" spans="1:14" ht="12.75" customHeight="1">
      <c r="A21" s="265"/>
      <c r="B21" s="283" t="s">
        <v>68</v>
      </c>
      <c r="C21" s="8" t="s">
        <v>139</v>
      </c>
      <c r="D21" s="195">
        <f>'Leary C'!R25</f>
        <v>997</v>
      </c>
      <c r="E21" s="196">
        <f>'Leary C'!R26</f>
        <v>51.575000000000003</v>
      </c>
      <c r="G21" s="232">
        <f>'Leary C'!P29</f>
        <v>62</v>
      </c>
      <c r="H21" s="382" t="s">
        <v>100</v>
      </c>
      <c r="I21" s="231" t="s">
        <v>140</v>
      </c>
      <c r="K21" s="176"/>
    </row>
    <row r="22" spans="1:14" ht="12.75" customHeight="1">
      <c r="B22" s="250" t="s">
        <v>73</v>
      </c>
      <c r="C22" s="8" t="s">
        <v>116</v>
      </c>
      <c r="D22" s="195">
        <f>'Madsen K'!R25</f>
        <v>393</v>
      </c>
      <c r="E22" s="196">
        <f>'Madsen K'!R26</f>
        <v>22.1</v>
      </c>
      <c r="G22" s="232">
        <f>'Madsen K'!P29</f>
        <v>28</v>
      </c>
      <c r="H22" s="382" t="s">
        <v>100</v>
      </c>
      <c r="I22" s="231" t="s">
        <v>140</v>
      </c>
      <c r="K22" s="176"/>
    </row>
    <row r="23" spans="1:14" ht="12.75" customHeight="1">
      <c r="B23" s="255" t="s">
        <v>73</v>
      </c>
      <c r="C23" s="8" t="s">
        <v>141</v>
      </c>
      <c r="D23" s="195">
        <f>'Makin C'!R25</f>
        <v>160</v>
      </c>
      <c r="E23" s="196">
        <f>'Makin C'!R26</f>
        <v>9.8249999999999993</v>
      </c>
      <c r="G23" s="232">
        <f>'Makin C'!P29</f>
        <v>13</v>
      </c>
      <c r="H23" s="382" t="s">
        <v>100</v>
      </c>
      <c r="I23" s="231" t="s">
        <v>140</v>
      </c>
      <c r="K23" s="180"/>
    </row>
    <row r="24" spans="1:14" ht="12.75" customHeight="1">
      <c r="B24" s="283" t="s">
        <v>74</v>
      </c>
      <c r="C24" s="8" t="s">
        <v>478</v>
      </c>
      <c r="D24" s="195">
        <f>'McGowan A'!R25</f>
        <v>25</v>
      </c>
      <c r="E24" s="196">
        <f>'McGowan A'!R26</f>
        <v>2</v>
      </c>
      <c r="G24" s="232">
        <f>'McGowan A'!P29</f>
        <v>4</v>
      </c>
      <c r="H24" s="382" t="s">
        <v>100</v>
      </c>
      <c r="I24" s="337"/>
      <c r="K24" s="180"/>
    </row>
    <row r="25" spans="1:14" ht="12.75" customHeight="1">
      <c r="B25" s="283" t="s">
        <v>62</v>
      </c>
      <c r="C25" s="8" t="s">
        <v>158</v>
      </c>
      <c r="D25" s="195">
        <f>'Murphy K'!R25</f>
        <v>276</v>
      </c>
      <c r="E25" s="196">
        <f>'Murphy K'!R26</f>
        <v>17.7</v>
      </c>
      <c r="G25" s="232">
        <f>'Murphy K'!P29</f>
        <v>15</v>
      </c>
      <c r="H25" s="382" t="s">
        <v>100</v>
      </c>
      <c r="I25" s="298" t="s">
        <v>140</v>
      </c>
      <c r="K25" s="180"/>
    </row>
    <row r="26" spans="1:14" ht="12.75" customHeight="1">
      <c r="B26" s="283" t="s">
        <v>58</v>
      </c>
      <c r="C26" s="8" t="s">
        <v>153</v>
      </c>
      <c r="D26" s="195">
        <f>'O''Neill K'!R25</f>
        <v>3</v>
      </c>
      <c r="E26" s="196">
        <f>'O''Neill K'!R26</f>
        <v>0.4</v>
      </c>
      <c r="G26" s="232">
        <f>'O''Neill K'!P29</f>
        <v>1</v>
      </c>
      <c r="H26" s="382" t="s">
        <v>100</v>
      </c>
      <c r="I26" s="293" t="s">
        <v>140</v>
      </c>
      <c r="K26" s="180"/>
    </row>
    <row r="27" spans="1:14" ht="12.75" customHeight="1">
      <c r="B27" s="283" t="s">
        <v>73</v>
      </c>
      <c r="C27" s="8" t="s">
        <v>279</v>
      </c>
      <c r="D27" s="195">
        <f>'Peters L'!R25</f>
        <v>259</v>
      </c>
      <c r="E27" s="196">
        <f>'Peters L'!R26</f>
        <v>15.875</v>
      </c>
      <c r="G27" s="232">
        <f>'Peters L'!P29</f>
        <v>22</v>
      </c>
      <c r="H27" s="382" t="s">
        <v>100</v>
      </c>
      <c r="I27" s="291" t="s">
        <v>140</v>
      </c>
      <c r="K27" s="180"/>
    </row>
    <row r="28" spans="1:14" ht="12.75" customHeight="1">
      <c r="B28" s="255" t="s">
        <v>73</v>
      </c>
      <c r="C28" s="230" t="s">
        <v>119</v>
      </c>
      <c r="D28" s="195">
        <f>'Phillips R'!R25</f>
        <v>770</v>
      </c>
      <c r="E28" s="196">
        <f>'Phillips R'!R26</f>
        <v>42.9</v>
      </c>
      <c r="G28" s="232">
        <f>'Phillips R'!P29</f>
        <v>51</v>
      </c>
      <c r="H28" s="382" t="s">
        <v>101</v>
      </c>
      <c r="I28" s="231" t="s">
        <v>140</v>
      </c>
      <c r="K28" s="180"/>
      <c r="N28" s="193"/>
    </row>
    <row r="29" spans="1:14" s="189" customFormat="1" ht="12.75" customHeight="1">
      <c r="B29" s="330" t="s">
        <v>344</v>
      </c>
      <c r="C29" s="331" t="s">
        <v>345</v>
      </c>
      <c r="D29" s="332">
        <f>'Piggott H'!R25</f>
        <v>26</v>
      </c>
      <c r="E29" s="333">
        <f>'Piggott H'!R26</f>
        <v>2.8</v>
      </c>
      <c r="G29" s="334">
        <f>'Piggott H'!P29</f>
        <v>5</v>
      </c>
      <c r="H29" s="383" t="s">
        <v>100</v>
      </c>
      <c r="I29" s="335"/>
      <c r="K29" s="180"/>
      <c r="N29" s="336"/>
    </row>
    <row r="30" spans="1:14" ht="12.75" customHeight="1">
      <c r="B30" s="194" t="s">
        <v>62</v>
      </c>
      <c r="C30" s="230" t="s">
        <v>71</v>
      </c>
      <c r="D30" s="195">
        <f>'Reid A'!R25</f>
        <v>1005</v>
      </c>
      <c r="E30" s="196">
        <f>'Reid A'!R26</f>
        <v>53.524999999999999</v>
      </c>
      <c r="G30" s="232">
        <f>'Reid A'!P29</f>
        <v>62</v>
      </c>
      <c r="H30" s="382" t="s">
        <v>100</v>
      </c>
      <c r="I30" s="231" t="s">
        <v>140</v>
      </c>
      <c r="K30" s="180"/>
    </row>
    <row r="31" spans="1:14" ht="12.75" customHeight="1">
      <c r="B31" s="255" t="s">
        <v>117</v>
      </c>
      <c r="C31" s="8" t="s">
        <v>82</v>
      </c>
      <c r="D31" s="195">
        <f>'Rohan P'!R25</f>
        <v>420</v>
      </c>
      <c r="E31" s="196">
        <f>'Rohan P'!R26</f>
        <v>23.25</v>
      </c>
      <c r="G31" s="232">
        <f>'Rohan P'!P29</f>
        <v>36</v>
      </c>
      <c r="H31" s="382" t="s">
        <v>100</v>
      </c>
      <c r="I31" s="231" t="s">
        <v>140</v>
      </c>
      <c r="K31" s="180"/>
    </row>
    <row r="32" spans="1:14" ht="12.75" customHeight="1">
      <c r="B32" s="283" t="s">
        <v>73</v>
      </c>
      <c r="C32" s="8" t="s">
        <v>149</v>
      </c>
      <c r="D32" s="195">
        <f>'Sims D'!R25</f>
        <v>26</v>
      </c>
      <c r="E32" s="196">
        <f>'Sims D'!R26</f>
        <v>2.7</v>
      </c>
      <c r="G32" s="232">
        <f>'Sims D'!P29</f>
        <v>3</v>
      </c>
      <c r="H32" s="382" t="s">
        <v>100</v>
      </c>
      <c r="I32" s="292" t="s">
        <v>140</v>
      </c>
      <c r="K32" s="180"/>
    </row>
    <row r="33" spans="1:12" ht="12.75" customHeight="1">
      <c r="B33" s="250" t="s">
        <v>62</v>
      </c>
      <c r="C33" s="8" t="s">
        <v>121</v>
      </c>
      <c r="D33" s="195">
        <f>'Smith D'!R25</f>
        <v>3</v>
      </c>
      <c r="E33" s="196">
        <f>'Smith D'!R26</f>
        <v>0.4</v>
      </c>
      <c r="G33" s="232">
        <f>'Smith D'!P29</f>
        <v>1</v>
      </c>
      <c r="H33" s="382" t="s">
        <v>101</v>
      </c>
      <c r="I33" s="231" t="s">
        <v>140</v>
      </c>
      <c r="J33" s="251"/>
      <c r="K33" s="180"/>
    </row>
    <row r="34" spans="1:12" ht="12.75" customHeight="1">
      <c r="B34" s="194" t="s">
        <v>58</v>
      </c>
      <c r="C34" s="8" t="s">
        <v>136</v>
      </c>
      <c r="D34" s="195">
        <f>'Smyth A'!R25</f>
        <v>180</v>
      </c>
      <c r="E34" s="196">
        <f>'Smyth A'!R26</f>
        <v>11.25</v>
      </c>
      <c r="G34" s="232">
        <f>'Smyth A'!P29</f>
        <v>15</v>
      </c>
      <c r="H34" s="382" t="s">
        <v>100</v>
      </c>
      <c r="I34" s="291" t="s">
        <v>140</v>
      </c>
      <c r="J34" s="251"/>
      <c r="K34" s="180"/>
    </row>
    <row r="35" spans="1:12" ht="12.75" customHeight="1">
      <c r="B35" s="283" t="s">
        <v>62</v>
      </c>
      <c r="C35" s="8" t="s">
        <v>404</v>
      </c>
      <c r="D35" s="195">
        <f>'Somerville R'!R25</f>
        <v>64</v>
      </c>
      <c r="E35" s="196">
        <f>'Somerville R'!R26</f>
        <v>5.45</v>
      </c>
      <c r="G35" s="232">
        <f>'Somerville R'!P29</f>
        <v>8</v>
      </c>
      <c r="H35" s="382" t="s">
        <v>101</v>
      </c>
      <c r="I35" s="291"/>
      <c r="J35" s="251"/>
      <c r="K35" s="180"/>
    </row>
    <row r="36" spans="1:12" ht="12.75" customHeight="1">
      <c r="B36" s="283" t="s">
        <v>377</v>
      </c>
      <c r="C36" s="8" t="s">
        <v>378</v>
      </c>
      <c r="D36" s="195">
        <f>'Stutsel G'!R25</f>
        <v>885</v>
      </c>
      <c r="E36" s="196">
        <f>'Stutsel G'!R25</f>
        <v>885</v>
      </c>
      <c r="G36" s="232">
        <f>'Stutsel G'!P29</f>
        <v>47</v>
      </c>
      <c r="H36" s="382" t="s">
        <v>101</v>
      </c>
      <c r="I36" s="291"/>
      <c r="J36" s="251"/>
      <c r="K36" s="180"/>
    </row>
    <row r="37" spans="1:12" ht="12.75" customHeight="1">
      <c r="B37" s="194" t="s">
        <v>62</v>
      </c>
      <c r="C37" s="8" t="s">
        <v>72</v>
      </c>
      <c r="D37" s="195">
        <f>'Waddleton J'!R25</f>
        <v>120</v>
      </c>
      <c r="E37" s="196">
        <f>'Waddleton J'!R26</f>
        <v>4.4249999999999998</v>
      </c>
      <c r="G37" s="232">
        <f>'Waddleton J'!P29</f>
        <v>2</v>
      </c>
      <c r="H37" s="382" t="s">
        <v>100</v>
      </c>
      <c r="I37" s="291" t="s">
        <v>140</v>
      </c>
      <c r="K37" s="180"/>
    </row>
    <row r="38" spans="1:12">
      <c r="B38" s="17"/>
      <c r="C38" s="8"/>
      <c r="D38" s="195"/>
      <c r="E38" s="196"/>
      <c r="F38" s="11"/>
      <c r="G38" s="232"/>
      <c r="H38" s="384"/>
      <c r="K38" s="181"/>
    </row>
    <row r="39" spans="1:12">
      <c r="A39" t="s">
        <v>4</v>
      </c>
      <c r="C39" t="s">
        <v>5</v>
      </c>
      <c r="D39" s="186">
        <f>SUM(D7:D38)</f>
        <v>11405</v>
      </c>
      <c r="E39" s="12">
        <f>SUM(E7:E38)</f>
        <v>1481.175</v>
      </c>
      <c r="F39" s="9"/>
      <c r="G39" s="232">
        <f>SUM(G7:G38)</f>
        <v>783</v>
      </c>
      <c r="H39" s="384"/>
      <c r="K39" s="178"/>
    </row>
    <row r="40" spans="1:12" ht="12" customHeight="1">
      <c r="D40" s="9"/>
      <c r="E40" s="12"/>
      <c r="F40" s="9"/>
      <c r="G40" s="10"/>
      <c r="H40" s="384"/>
      <c r="K40" s="178"/>
    </row>
    <row r="41" spans="1:12">
      <c r="B41" s="151" t="s">
        <v>65</v>
      </c>
      <c r="K41" s="179"/>
      <c r="L41" t="s">
        <v>4</v>
      </c>
    </row>
    <row r="42" spans="1:12">
      <c r="K42" s="179"/>
    </row>
    <row r="43" spans="1:12">
      <c r="K43" s="150"/>
    </row>
    <row r="44" spans="1:12" ht="12" customHeight="1">
      <c r="K44" s="150"/>
    </row>
    <row r="45" spans="1:12">
      <c r="C45" t="s">
        <v>99</v>
      </c>
      <c r="D45" s="9">
        <f>SUMIF(H7:H38,"M",D7:D38)</f>
        <v>1732</v>
      </c>
      <c r="K45" s="150"/>
    </row>
    <row r="46" spans="1:12">
      <c r="C46" t="s">
        <v>102</v>
      </c>
      <c r="D46" s="9">
        <f>SUMIF(H7:H38,"F",D7:D38)</f>
        <v>9673</v>
      </c>
      <c r="K46" s="150"/>
    </row>
    <row r="47" spans="1:12">
      <c r="K47" s="150"/>
    </row>
    <row r="48" spans="1:12" ht="12" customHeight="1"/>
    <row r="49" spans="3:4">
      <c r="C49" t="s">
        <v>111</v>
      </c>
      <c r="D49" s="9">
        <v>4</v>
      </c>
    </row>
    <row r="50" spans="3:4">
      <c r="C50" t="s">
        <v>112</v>
      </c>
      <c r="D50" s="9">
        <v>25</v>
      </c>
    </row>
    <row r="51" spans="3:4">
      <c r="D51" s="9"/>
    </row>
    <row r="52" spans="3:4">
      <c r="C52" s="276" t="s">
        <v>137</v>
      </c>
      <c r="D52" s="9">
        <f>SUM(D49:D51)</f>
        <v>29</v>
      </c>
    </row>
    <row r="82" spans="12:12">
      <c r="L82" s="192" t="s">
        <v>98</v>
      </c>
    </row>
  </sheetData>
  <mergeCells count="3">
    <mergeCell ref="B2:I2"/>
    <mergeCell ref="B3:I3"/>
    <mergeCell ref="J2:J3"/>
  </mergeCells>
  <phoneticPr fontId="3" type="noConversion"/>
  <hyperlinks>
    <hyperlink ref="C7" location="'Alexander C'!A1" display="Alexander, Catherine"/>
    <hyperlink ref="C37" location="'Waddleton J'!A1" display="Waddleton, Jane"/>
    <hyperlink ref="C30" location="'Reid A'!A1" display="Reid, Ann"/>
    <hyperlink ref="C23" location="'Makin C'!A1" display="Makin, Caroline"/>
    <hyperlink ref="C13" location="'Castles M'!A1" display="Castles, Maria"/>
    <hyperlink ref="C8" location="'Burgess Kat'!A1" display="Burgess, Katrina"/>
    <hyperlink ref="C18" location="'Kaye C'!A1" display="Kaye, Cecelia"/>
    <hyperlink ref="C31" location="'Rohan P'!A1" display="Rohan, Pauline"/>
    <hyperlink ref="C22" location="'Madsen K'!A1" display="Madsen Kirsten"/>
    <hyperlink ref="C28" location="'Phillips R'!A1" display="Phillips, Richard "/>
    <hyperlink ref="C33" location="'Smith D'!A1" display="Smith, Don"/>
    <hyperlink ref="C10" location="'Campbell D'!A1" display="Campbell, Donna"/>
    <hyperlink ref="C20" location="'Lane K'!A1" display="Lane, Kylie"/>
    <hyperlink ref="C19" location="'Kennedy K'!A1" display="Kennedy, Kristine"/>
    <hyperlink ref="C17" location="'Gourley G'!A1" display="Gourley, Greg "/>
    <hyperlink ref="C21" location="'Leary C'!A1" display="Leary,Chris"/>
    <hyperlink ref="C34" location="'Smyth A'!A1" display="Smyth, Anne "/>
    <hyperlink ref="C32" location="'Sims D'!A1" display="Sims, D "/>
    <hyperlink ref="C26" location="'O''Neill K'!A1" display="O'Neill Kerry"/>
    <hyperlink ref="C25" location="'Murphy K'!A1" display="Murphy, Kate"/>
    <hyperlink ref="C9" location="'Byron A'!A1" display="Byron, Annette "/>
    <hyperlink ref="C16" location="'Dunn R'!A1" display="Dunn, Rebecca"/>
    <hyperlink ref="C27" location="'Peters L'!A1" display="Peters, Leisl"/>
    <hyperlink ref="C12" location="'Cass L'!A1" display="Cass, Leisa"/>
    <hyperlink ref="C29" location="'Piggott H'!A1" display="Piggott Hayley"/>
    <hyperlink ref="C36" location="'Stutsel G'!A1" display="Stutsel, Gary"/>
    <hyperlink ref="C35" location="'Somerville R'!A1" display="Ricky Somerville"/>
    <hyperlink ref="C24" location="'McGowan A'!A1" display="McGowan, Atsuko"/>
    <hyperlink ref="C14" location="'De Lorenzo L'!A1" display="De Lorenzo, Lesley"/>
    <hyperlink ref="C11" location="'Carter A'!A1" display="Aimee Carter"/>
    <hyperlink ref="C15" location="'Devonshire-Gill K'!A1" display="Devonshire-Gill"/>
  </hyperlinks>
  <pageMargins left="0.74803149606299213" right="0.74803149606299213" top="0.47244094488188981" bottom="0.47244094488188981" header="0.39370078740157483" footer="0.39370078740157483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13" zoomScaleNormal="100" workbookViewId="0">
      <selection activeCell="R13" sqref="R13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77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352" t="s">
        <v>554</v>
      </c>
      <c r="C10" s="281" t="s">
        <v>575</v>
      </c>
      <c r="D10" s="353" t="s">
        <v>150</v>
      </c>
      <c r="E10" s="280">
        <v>5</v>
      </c>
      <c r="F10" s="138" t="s">
        <v>665</v>
      </c>
      <c r="G10" s="166" t="s">
        <v>683</v>
      </c>
      <c r="H10" s="137" t="s">
        <v>134</v>
      </c>
      <c r="I10" s="117">
        <v>5</v>
      </c>
      <c r="J10" s="138"/>
      <c r="K10" s="167"/>
      <c r="L10" s="137"/>
      <c r="M10" s="117"/>
      <c r="N10" s="138"/>
      <c r="O10" s="167"/>
      <c r="P10" s="137"/>
      <c r="Q10" s="117"/>
      <c r="R10" s="352" t="s">
        <v>554</v>
      </c>
      <c r="S10" s="282" t="s">
        <v>574</v>
      </c>
      <c r="T10" s="353" t="s">
        <v>150</v>
      </c>
      <c r="U10" s="280">
        <v>5</v>
      </c>
    </row>
    <row r="11" spans="1:21" ht="21.75" customHeight="1">
      <c r="A11" s="114" t="s">
        <v>27</v>
      </c>
      <c r="B11" s="138" t="s">
        <v>670</v>
      </c>
      <c r="C11" s="166" t="s">
        <v>682</v>
      </c>
      <c r="D11" s="137" t="s">
        <v>134</v>
      </c>
      <c r="E11" s="117">
        <v>5</v>
      </c>
      <c r="F11" s="138" t="s">
        <v>801</v>
      </c>
      <c r="G11" s="166" t="s">
        <v>816</v>
      </c>
      <c r="H11" s="137" t="s">
        <v>134</v>
      </c>
      <c r="I11" s="117">
        <v>5</v>
      </c>
      <c r="J11" s="138"/>
      <c r="K11" s="167"/>
      <c r="L11" s="137"/>
      <c r="M11" s="117"/>
      <c r="N11" s="138"/>
      <c r="O11" s="167"/>
      <c r="P11" s="137"/>
      <c r="Q11" s="117"/>
      <c r="R11" s="138" t="s">
        <v>631</v>
      </c>
      <c r="S11" s="167" t="s">
        <v>638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977</v>
      </c>
      <c r="C12" s="166" t="s">
        <v>988</v>
      </c>
      <c r="D12" s="137" t="s">
        <v>134</v>
      </c>
      <c r="E12" s="117">
        <v>5</v>
      </c>
      <c r="F12" s="138"/>
      <c r="G12" s="166"/>
      <c r="H12" s="137"/>
      <c r="I12" s="117"/>
      <c r="J12" s="138"/>
      <c r="K12" s="166"/>
      <c r="L12" s="137"/>
      <c r="M12" s="117"/>
      <c r="N12" s="138"/>
      <c r="O12" s="167"/>
      <c r="P12" s="137"/>
      <c r="Q12" s="117"/>
      <c r="R12" s="138" t="s">
        <v>977</v>
      </c>
      <c r="S12" s="167" t="s">
        <v>989</v>
      </c>
      <c r="T12" s="137" t="s">
        <v>134</v>
      </c>
      <c r="U12" s="117">
        <v>5</v>
      </c>
    </row>
    <row r="13" spans="1:21" ht="21.75" customHeight="1">
      <c r="A13" s="114" t="s">
        <v>27</v>
      </c>
      <c r="B13" s="138"/>
      <c r="C13" s="166"/>
      <c r="D13" s="137"/>
      <c r="E13" s="117"/>
      <c r="F13" s="138"/>
      <c r="G13" s="166"/>
      <c r="H13" s="137"/>
      <c r="I13" s="117"/>
      <c r="J13" s="138"/>
      <c r="K13" s="167"/>
      <c r="L13" s="137"/>
      <c r="M13" s="117"/>
      <c r="N13" s="138"/>
      <c r="O13" s="167"/>
      <c r="P13" s="137"/>
      <c r="Q13" s="117"/>
      <c r="R13" s="138"/>
      <c r="S13" s="167"/>
      <c r="T13" s="137"/>
      <c r="U13" s="117"/>
    </row>
    <row r="14" spans="1:21" ht="21.75" customHeight="1">
      <c r="A14" s="114" t="s">
        <v>27</v>
      </c>
      <c r="B14" s="352"/>
      <c r="C14" s="281"/>
      <c r="D14" s="353"/>
      <c r="E14" s="280"/>
      <c r="F14" s="138"/>
      <c r="G14" s="166"/>
      <c r="H14" s="137"/>
      <c r="I14" s="117"/>
      <c r="J14" s="138"/>
      <c r="K14" s="167"/>
      <c r="L14" s="137"/>
      <c r="M14" s="117"/>
      <c r="N14" s="352"/>
      <c r="O14" s="282"/>
      <c r="P14" s="353"/>
      <c r="Q14" s="280"/>
      <c r="R14" s="138"/>
      <c r="S14" s="167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1200</v>
      </c>
      <c r="D15" s="320">
        <f>COUNTA(D10:D14)</f>
        <v>3</v>
      </c>
      <c r="E15" s="311">
        <f>SUM(E10:E14)</f>
        <v>15</v>
      </c>
      <c r="F15" s="319"/>
      <c r="G15" s="121">
        <f>400*(COUNTA(G10:G14))</f>
        <v>800</v>
      </c>
      <c r="H15" s="320">
        <f>COUNTA(H10:H14)</f>
        <v>2</v>
      </c>
      <c r="I15" s="311">
        <f>SUM(I10:I14)</f>
        <v>10</v>
      </c>
      <c r="J15" s="319"/>
      <c r="K15" s="121">
        <f>400*(COUNTA(K10:K14))</f>
        <v>0</v>
      </c>
      <c r="L15" s="320">
        <f>COUNTA(L10:L14)</f>
        <v>0</v>
      </c>
      <c r="M15" s="344">
        <f>SUM(M10:M14)</f>
        <v>0</v>
      </c>
      <c r="N15" s="319"/>
      <c r="O15" s="121">
        <f>400*(COUNTA(O10:O14))</f>
        <v>0</v>
      </c>
      <c r="P15" s="320">
        <f>COUNTA(P10:P14)</f>
        <v>0</v>
      </c>
      <c r="Q15" s="344">
        <f>SUM(Q10:Q14)</f>
        <v>0</v>
      </c>
      <c r="R15" s="319"/>
      <c r="S15" s="121">
        <f>400*(COUNTA(S10:S14))</f>
        <v>1200</v>
      </c>
      <c r="T15" s="320">
        <f>COUNTA(T10:T14)</f>
        <v>3</v>
      </c>
      <c r="U15" s="117">
        <f>SUM(U10:U14)</f>
        <v>15</v>
      </c>
    </row>
    <row r="16" spans="1:21" ht="21.75" customHeight="1">
      <c r="A16" s="429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258"/>
    </row>
    <row r="17" spans="1:21" ht="21.75" customHeight="1">
      <c r="A17" s="125" t="s">
        <v>28</v>
      </c>
      <c r="B17" s="138" t="s">
        <v>631</v>
      </c>
      <c r="C17" s="166" t="s">
        <v>637</v>
      </c>
      <c r="D17" s="137" t="s">
        <v>134</v>
      </c>
      <c r="E17" s="117">
        <v>10</v>
      </c>
      <c r="F17" s="138"/>
      <c r="G17" s="166"/>
      <c r="H17" s="137"/>
      <c r="I17" s="117"/>
      <c r="J17" s="138"/>
      <c r="K17" s="166"/>
      <c r="L17" s="137"/>
      <c r="M17" s="117"/>
      <c r="N17" s="138"/>
      <c r="O17" s="166"/>
      <c r="P17" s="312"/>
      <c r="Q17" s="117"/>
      <c r="R17" s="138" t="s">
        <v>631</v>
      </c>
      <c r="S17" s="166" t="s">
        <v>639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38"/>
      <c r="C18" s="166"/>
      <c r="D18" s="137"/>
      <c r="E18" s="117"/>
      <c r="F18" s="138"/>
      <c r="G18" s="166"/>
      <c r="H18" s="137"/>
      <c r="I18" s="117"/>
      <c r="J18" s="138"/>
      <c r="K18" s="166"/>
      <c r="L18" s="137"/>
      <c r="M18" s="117"/>
      <c r="N18" s="138"/>
      <c r="O18" s="166"/>
      <c r="P18" s="137"/>
      <c r="Q18" s="117"/>
      <c r="R18" s="138" t="s">
        <v>801</v>
      </c>
      <c r="S18" s="166" t="s">
        <v>815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352"/>
      <c r="C19" s="281"/>
      <c r="D19" s="353"/>
      <c r="E19" s="280"/>
      <c r="F19" s="138"/>
      <c r="G19" s="166"/>
      <c r="H19" s="137"/>
      <c r="I19" s="117"/>
      <c r="J19" s="138"/>
      <c r="K19" s="166"/>
      <c r="L19" s="137"/>
      <c r="M19" s="117"/>
      <c r="N19" s="138"/>
      <c r="O19" s="166"/>
      <c r="P19" s="137"/>
      <c r="Q19" s="117"/>
      <c r="R19" s="138"/>
      <c r="S19" s="166"/>
      <c r="T19" s="137"/>
      <c r="U19" s="117"/>
    </row>
    <row r="20" spans="1:21" ht="21.75" customHeight="1">
      <c r="A20" s="125" t="s">
        <v>28</v>
      </c>
      <c r="B20" s="138"/>
      <c r="C20" s="166"/>
      <c r="D20" s="137"/>
      <c r="E20" s="117"/>
      <c r="F20" s="138"/>
      <c r="G20" s="166"/>
      <c r="H20" s="137"/>
      <c r="I20" s="117"/>
      <c r="J20" s="138"/>
      <c r="K20" s="166"/>
      <c r="L20" s="137"/>
      <c r="M20" s="117"/>
      <c r="N20" s="138"/>
      <c r="O20" s="166"/>
      <c r="P20" s="137"/>
      <c r="Q20" s="117"/>
      <c r="R20" s="138"/>
      <c r="S20" s="166"/>
      <c r="T20" s="137"/>
      <c r="U20" s="117"/>
    </row>
    <row r="21" spans="1:21" ht="21.75" customHeight="1">
      <c r="A21" s="125" t="s">
        <v>28</v>
      </c>
      <c r="B21" s="352"/>
      <c r="C21" s="281"/>
      <c r="D21" s="353"/>
      <c r="E21" s="280"/>
      <c r="F21" s="138"/>
      <c r="G21" s="166"/>
      <c r="H21" s="137"/>
      <c r="I21" s="117"/>
      <c r="J21" s="138"/>
      <c r="K21" s="166"/>
      <c r="L21" s="137"/>
      <c r="M21" s="117"/>
      <c r="N21" s="138"/>
      <c r="O21" s="166"/>
      <c r="P21" s="137"/>
      <c r="Q21" s="117"/>
      <c r="R21" s="138"/>
      <c r="S21" s="166"/>
      <c r="T21" s="137"/>
      <c r="U21" s="117"/>
    </row>
    <row r="22" spans="1:21" ht="21.75" customHeight="1">
      <c r="A22" s="119" t="s">
        <v>79</v>
      </c>
      <c r="B22" s="321"/>
      <c r="C22" s="121">
        <f>800*(COUNTA(C17:C20))</f>
        <v>800</v>
      </c>
      <c r="D22" s="322">
        <f>COUNTA(D17:D20)</f>
        <v>1</v>
      </c>
      <c r="E22" s="117">
        <f>SUM(E17:E21)</f>
        <v>10</v>
      </c>
      <c r="F22" s="321"/>
      <c r="G22" s="121">
        <f>800*(COUNTA(G17:G21))</f>
        <v>0</v>
      </c>
      <c r="H22" s="322">
        <f>COUNTA(H17:H21)</f>
        <v>0</v>
      </c>
      <c r="I22" s="321">
        <f>SUM(I17:I21)</f>
        <v>0</v>
      </c>
      <c r="J22" s="321"/>
      <c r="K22" s="121">
        <f>800*(COUNTA(K17:K21))</f>
        <v>0</v>
      </c>
      <c r="L22" s="322">
        <f>COUNTA(L17:L21)</f>
        <v>0</v>
      </c>
      <c r="M22" s="321">
        <f>SUM(M17:M21)</f>
        <v>0</v>
      </c>
      <c r="N22" s="321"/>
      <c r="O22" s="121">
        <f>800*(COUNTA(O17:O21))</f>
        <v>0</v>
      </c>
      <c r="P22" s="322">
        <f>COUNTA(P17:P21)</f>
        <v>0</v>
      </c>
      <c r="Q22" s="321">
        <f>SUM(Q17:Q21)</f>
        <v>0</v>
      </c>
      <c r="R22" s="321"/>
      <c r="S22" s="121">
        <f>800*(COUNTA(S17:S21))</f>
        <v>1600</v>
      </c>
      <c r="T22" s="322">
        <f>COUNTA(T17:T21)</f>
        <v>2</v>
      </c>
      <c r="U22" s="117">
        <f>SUM(U17:U21)</f>
        <v>20</v>
      </c>
    </row>
    <row r="23" spans="1:21" ht="18.75" customHeight="1">
      <c r="A23" s="12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</row>
    <row r="24" spans="1:21" ht="18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431" t="s">
        <v>4</v>
      </c>
      <c r="S24" s="431"/>
      <c r="T24" s="462"/>
      <c r="U24" s="258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63"/>
      <c r="H25" s="434"/>
      <c r="I25" s="435"/>
      <c r="J25" s="433" t="s">
        <v>23</v>
      </c>
      <c r="K25" s="463"/>
      <c r="L25" s="434"/>
      <c r="M25" s="435"/>
      <c r="N25" s="130"/>
      <c r="O25" s="416" t="s">
        <v>29</v>
      </c>
      <c r="P25" s="464"/>
      <c r="Q25" s="464"/>
      <c r="R25" s="131">
        <f>SUM(E15+I15+M15+Q15+U15+E22+I22+M22+Q22+U22+E31+I31+M31)</f>
        <v>160</v>
      </c>
      <c r="S25" s="268"/>
      <c r="T25" s="131" t="s">
        <v>4</v>
      </c>
      <c r="U25" s="258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365">
        <f>SUM((C15+G15+K15+O15+S15+C22+G22+K22+O22+S22+C31+G31+K31)/1000)</f>
        <v>9.8249999999999993</v>
      </c>
      <c r="S26" s="136"/>
      <c r="T26" s="135" t="s">
        <v>4</v>
      </c>
      <c r="U26" s="258"/>
    </row>
    <row r="27" spans="1:21" ht="21.75" customHeight="1">
      <c r="A27" s="114" t="s">
        <v>32</v>
      </c>
      <c r="B27" s="138" t="s">
        <v>865</v>
      </c>
      <c r="C27" s="167" t="s">
        <v>874</v>
      </c>
      <c r="D27" s="137" t="s">
        <v>134</v>
      </c>
      <c r="E27" s="117">
        <v>40</v>
      </c>
      <c r="F27" s="138"/>
      <c r="G27" s="167"/>
      <c r="H27" s="118"/>
      <c r="I27" s="117"/>
      <c r="J27" s="138"/>
      <c r="K27" s="167"/>
      <c r="L27" s="138"/>
      <c r="M27" s="117"/>
      <c r="N27" s="269"/>
      <c r="O27" s="417"/>
      <c r="P27" s="417"/>
      <c r="Q27" s="417"/>
      <c r="R27" s="144" t="s">
        <v>3</v>
      </c>
      <c r="S27" s="268"/>
      <c r="T27" s="141"/>
      <c r="U27" s="258"/>
    </row>
    <row r="28" spans="1:21" ht="21.75" customHeight="1">
      <c r="A28" s="114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42"/>
      <c r="M28" s="117"/>
      <c r="N28" s="270"/>
      <c r="O28" s="271"/>
      <c r="P28" s="272"/>
      <c r="Q28" s="272"/>
      <c r="R28" s="418"/>
      <c r="S28" s="465"/>
      <c r="T28" s="146"/>
      <c r="U28" s="258"/>
    </row>
    <row r="29" spans="1:21" ht="21.75" customHeight="1">
      <c r="A29" s="114" t="s">
        <v>34</v>
      </c>
      <c r="B29" s="138" t="s">
        <v>178</v>
      </c>
      <c r="C29" s="142">
        <v>2725</v>
      </c>
      <c r="D29" s="138" t="s">
        <v>134</v>
      </c>
      <c r="E29" s="117">
        <v>50</v>
      </c>
      <c r="F29" s="138"/>
      <c r="G29" s="142"/>
      <c r="H29" s="142"/>
      <c r="I29" s="117"/>
      <c r="J29" s="138"/>
      <c r="K29" s="142"/>
      <c r="L29" s="138"/>
      <c r="M29" s="117"/>
      <c r="N29" s="270"/>
      <c r="O29" s="258"/>
      <c r="P29" s="273">
        <f>SUM(D15+H15+L15+P15+T15+D22+H22+L22+P22+T22+D31+H31+L31)</f>
        <v>13</v>
      </c>
      <c r="Q29" s="258"/>
      <c r="R29" s="258"/>
      <c r="S29" s="420" t="s">
        <v>4</v>
      </c>
      <c r="T29" s="465"/>
      <c r="U29" s="466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270"/>
      <c r="O30" s="258"/>
      <c r="P30" s="258"/>
      <c r="Q30" s="258"/>
      <c r="R30" s="146"/>
      <c r="S30" s="420" t="s">
        <v>35</v>
      </c>
      <c r="T30" s="465"/>
      <c r="U30" s="466"/>
    </row>
    <row r="31" spans="1:21" ht="21.75" customHeight="1">
      <c r="A31" s="119" t="s">
        <v>79</v>
      </c>
      <c r="B31" s="138"/>
      <c r="C31" s="121">
        <f>SUM(C30+C29+C28+(IF(COUNTBLANK(C27),0,1500)))</f>
        <v>4225</v>
      </c>
      <c r="D31" s="322">
        <f>COUNTA(D27:D30)</f>
        <v>2</v>
      </c>
      <c r="E31" s="117">
        <f>SUM(E27:E30)</f>
        <v>90</v>
      </c>
      <c r="F31" s="117"/>
      <c r="G31" s="121">
        <f>SUM(G30+G29+G28+(IF(COUNTBLANK(G27),0,1500)))</f>
        <v>0</v>
      </c>
      <c r="H31" s="322">
        <f>COUNTA(H27:H30)</f>
        <v>0</v>
      </c>
      <c r="I31" s="117">
        <f>SUM(I27:I30)</f>
        <v>0</v>
      </c>
      <c r="J31" s="137"/>
      <c r="K31" s="121">
        <f>SUM(K30+K29+K28+(IF(COUNTBLANK(K27),0,1500)))</f>
        <v>0</v>
      </c>
      <c r="L31" s="322">
        <f>COUNTA(L27:L30)</f>
        <v>0</v>
      </c>
      <c r="M31" s="117">
        <f>SUM(M27:M30)</f>
        <v>0</v>
      </c>
      <c r="N31" s="275"/>
      <c r="O31" s="258"/>
      <c r="P31" s="258"/>
      <c r="Q31" s="258"/>
      <c r="R31" s="258"/>
      <c r="S31" s="420" t="s">
        <v>4</v>
      </c>
      <c r="T31" s="465"/>
      <c r="U31" s="466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zoomScaleNormal="100" workbookViewId="0">
      <selection activeCell="S10" sqref="S10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477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444</v>
      </c>
      <c r="C10" s="166" t="s">
        <v>481</v>
      </c>
      <c r="D10" s="137" t="s">
        <v>134</v>
      </c>
      <c r="E10" s="117">
        <v>5</v>
      </c>
      <c r="F10" s="138"/>
      <c r="G10" s="166"/>
      <c r="H10" s="137"/>
      <c r="I10" s="117"/>
      <c r="J10" s="138" t="s">
        <v>444</v>
      </c>
      <c r="K10" s="167" t="s">
        <v>480</v>
      </c>
      <c r="L10" s="137" t="s">
        <v>134</v>
      </c>
      <c r="M10" s="117">
        <v>5</v>
      </c>
      <c r="N10" s="138"/>
      <c r="O10" s="167"/>
      <c r="P10" s="137"/>
      <c r="Q10" s="117"/>
      <c r="R10" s="138" t="s">
        <v>444</v>
      </c>
      <c r="S10" s="167" t="s">
        <v>482</v>
      </c>
      <c r="T10" s="137" t="s">
        <v>134</v>
      </c>
      <c r="U10" s="117">
        <v>5</v>
      </c>
    </row>
    <row r="11" spans="1:21" ht="21.75" customHeight="1">
      <c r="A11" s="114" t="s">
        <v>27</v>
      </c>
      <c r="B11" s="138"/>
      <c r="C11" s="166"/>
      <c r="D11" s="137"/>
      <c r="E11" s="117"/>
      <c r="F11" s="138"/>
      <c r="G11" s="166"/>
      <c r="H11" s="137"/>
      <c r="I11" s="117"/>
      <c r="J11" s="138"/>
      <c r="K11" s="167"/>
      <c r="L11" s="137"/>
      <c r="M11" s="117"/>
      <c r="N11" s="138"/>
      <c r="O11" s="167"/>
      <c r="P11" s="137"/>
      <c r="Q11" s="117"/>
      <c r="R11" s="138"/>
      <c r="S11" s="167"/>
      <c r="T11" s="137"/>
      <c r="U11" s="117"/>
    </row>
    <row r="12" spans="1:21" ht="21.75" customHeight="1">
      <c r="A12" s="114" t="s">
        <v>27</v>
      </c>
      <c r="B12" s="138"/>
      <c r="C12" s="166"/>
      <c r="D12" s="137"/>
      <c r="E12" s="117"/>
      <c r="F12" s="138"/>
      <c r="G12" s="166"/>
      <c r="H12" s="137"/>
      <c r="I12" s="117"/>
      <c r="J12" s="138"/>
      <c r="K12" s="167"/>
      <c r="L12" s="137"/>
      <c r="M12" s="117"/>
      <c r="N12" s="138"/>
      <c r="O12" s="167"/>
      <c r="P12" s="137"/>
      <c r="Q12" s="117"/>
      <c r="R12" s="138"/>
      <c r="S12" s="167"/>
      <c r="T12" s="137"/>
      <c r="U12" s="117"/>
    </row>
    <row r="13" spans="1:21" ht="21.75" customHeight="1">
      <c r="A13" s="114" t="s">
        <v>27</v>
      </c>
      <c r="B13" s="138"/>
      <c r="C13" s="166"/>
      <c r="D13" s="137"/>
      <c r="E13" s="117"/>
      <c r="F13" s="138"/>
      <c r="G13" s="166"/>
      <c r="H13" s="137"/>
      <c r="I13" s="117"/>
      <c r="J13" s="138"/>
      <c r="K13" s="167"/>
      <c r="L13" s="137"/>
      <c r="M13" s="117"/>
      <c r="N13" s="138"/>
      <c r="O13" s="167"/>
      <c r="P13" s="137"/>
      <c r="Q13" s="117"/>
      <c r="R13" s="138"/>
      <c r="S13" s="167"/>
      <c r="T13" s="137"/>
      <c r="U13" s="117"/>
    </row>
    <row r="14" spans="1:21" ht="21.75" customHeight="1">
      <c r="A14" s="114" t="s">
        <v>27</v>
      </c>
      <c r="B14" s="138"/>
      <c r="C14" s="166"/>
      <c r="D14" s="137"/>
      <c r="E14" s="117"/>
      <c r="F14" s="138"/>
      <c r="G14" s="166"/>
      <c r="H14" s="137"/>
      <c r="I14" s="117"/>
      <c r="J14" s="138"/>
      <c r="K14" s="167"/>
      <c r="L14" s="137"/>
      <c r="M14" s="117"/>
      <c r="N14" s="138"/>
      <c r="O14" s="167"/>
      <c r="P14" s="137"/>
      <c r="Q14" s="117"/>
      <c r="R14" s="138"/>
      <c r="S14" s="167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400</v>
      </c>
      <c r="D15" s="320">
        <f>COUNTA(D10:D14)</f>
        <v>1</v>
      </c>
      <c r="E15" s="326">
        <f>SUM(E10:E14)</f>
        <v>5</v>
      </c>
      <c r="F15" s="319"/>
      <c r="G15" s="121">
        <f>400*(COUNTA(G10:G14))</f>
        <v>0</v>
      </c>
      <c r="H15" s="320">
        <f>COUNTA(H10:H14)</f>
        <v>0</v>
      </c>
      <c r="I15" s="326">
        <f>SUM(I10:I14)</f>
        <v>0</v>
      </c>
      <c r="J15" s="319"/>
      <c r="K15" s="121">
        <f>400*(COUNTA(K10:K14))</f>
        <v>400</v>
      </c>
      <c r="L15" s="320">
        <f>COUNTA(L10:L14)</f>
        <v>1</v>
      </c>
      <c r="M15" s="326">
        <f>SUM(M10:M14)</f>
        <v>5</v>
      </c>
      <c r="N15" s="319"/>
      <c r="O15" s="121">
        <f>400*(COUNTA(O10:O14))</f>
        <v>0</v>
      </c>
      <c r="P15" s="320">
        <f>COUNTA(P10:P14)</f>
        <v>0</v>
      </c>
      <c r="Q15" s="326">
        <f>SUM(Q10:Q14)</f>
        <v>0</v>
      </c>
      <c r="R15" s="319"/>
      <c r="S15" s="121">
        <f>400*(COUNTA(S10:S14))</f>
        <v>400</v>
      </c>
      <c r="T15" s="320">
        <f>COUNTA(T10:T14)</f>
        <v>1</v>
      </c>
      <c r="U15" s="327">
        <f>SUM(U10:U14)</f>
        <v>5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/>
      <c r="C17" s="166"/>
      <c r="D17" s="137"/>
      <c r="E17" s="117"/>
      <c r="F17" s="138" t="s">
        <v>444</v>
      </c>
      <c r="G17" s="166" t="s">
        <v>479</v>
      </c>
      <c r="H17" s="137" t="s">
        <v>134</v>
      </c>
      <c r="I17" s="117">
        <v>10</v>
      </c>
      <c r="J17" s="138"/>
      <c r="K17" s="166"/>
      <c r="L17" s="137"/>
      <c r="M17" s="117"/>
      <c r="N17" s="138"/>
      <c r="O17" s="166"/>
      <c r="P17" s="312"/>
      <c r="Q17" s="117"/>
      <c r="R17" s="138"/>
      <c r="S17" s="166"/>
      <c r="T17" s="312"/>
      <c r="U17" s="117"/>
    </row>
    <row r="18" spans="1:21" ht="21.75" customHeight="1">
      <c r="A18" s="125" t="s">
        <v>28</v>
      </c>
      <c r="B18" s="138"/>
      <c r="C18" s="166"/>
      <c r="D18" s="137"/>
      <c r="E18" s="117"/>
      <c r="F18" s="138"/>
      <c r="G18" s="166"/>
      <c r="H18" s="137"/>
      <c r="I18" s="117"/>
      <c r="J18" s="138"/>
      <c r="K18" s="166"/>
      <c r="L18" s="137"/>
      <c r="M18" s="117"/>
      <c r="N18" s="138"/>
      <c r="O18" s="166"/>
      <c r="P18" s="137"/>
      <c r="Q18" s="117"/>
      <c r="R18" s="138"/>
      <c r="S18" s="166"/>
      <c r="T18" s="137"/>
      <c r="U18" s="117"/>
    </row>
    <row r="19" spans="1:21" ht="21.75" customHeight="1">
      <c r="A19" s="125" t="s">
        <v>28</v>
      </c>
      <c r="B19" s="138"/>
      <c r="C19" s="166"/>
      <c r="D19" s="137"/>
      <c r="E19" s="117"/>
      <c r="F19" s="138"/>
      <c r="G19" s="166"/>
      <c r="H19" s="137"/>
      <c r="I19" s="117"/>
      <c r="J19" s="138"/>
      <c r="K19" s="166"/>
      <c r="L19" s="137"/>
      <c r="M19" s="117"/>
      <c r="N19" s="138"/>
      <c r="O19" s="166"/>
      <c r="P19" s="137"/>
      <c r="Q19" s="117"/>
      <c r="R19" s="138"/>
      <c r="S19" s="166"/>
      <c r="T19" s="137"/>
      <c r="U19" s="117"/>
    </row>
    <row r="20" spans="1:21" ht="21.75" customHeight="1">
      <c r="A20" s="125" t="s">
        <v>28</v>
      </c>
      <c r="B20" s="138"/>
      <c r="C20" s="166"/>
      <c r="D20" s="137"/>
      <c r="E20" s="117"/>
      <c r="F20" s="138"/>
      <c r="G20" s="166"/>
      <c r="H20" s="137"/>
      <c r="I20" s="117"/>
      <c r="J20" s="138"/>
      <c r="K20" s="166"/>
      <c r="L20" s="137"/>
      <c r="M20" s="117"/>
      <c r="N20" s="138"/>
      <c r="O20" s="166"/>
      <c r="P20" s="137"/>
      <c r="Q20" s="117"/>
      <c r="R20" s="138"/>
      <c r="S20" s="166"/>
      <c r="T20" s="137"/>
      <c r="U20" s="117"/>
    </row>
    <row r="21" spans="1:21" ht="21.75" customHeight="1">
      <c r="A21" s="125" t="s">
        <v>28</v>
      </c>
      <c r="B21" s="138"/>
      <c r="C21" s="166"/>
      <c r="D21" s="137"/>
      <c r="E21" s="117"/>
      <c r="F21" s="138"/>
      <c r="G21" s="166"/>
      <c r="H21" s="137"/>
      <c r="I21" s="117"/>
      <c r="J21" s="138"/>
      <c r="K21" s="166"/>
      <c r="L21" s="137"/>
      <c r="M21" s="117"/>
      <c r="N21" s="138"/>
      <c r="O21" s="166"/>
      <c r="P21" s="137"/>
      <c r="Q21" s="117"/>
      <c r="R21" s="138"/>
      <c r="S21" s="166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0</v>
      </c>
      <c r="D22" s="322">
        <f>COUNTA(D17:D21)</f>
        <v>0</v>
      </c>
      <c r="E22" s="327">
        <f>SUM(E17:E21)</f>
        <v>0</v>
      </c>
      <c r="F22" s="321"/>
      <c r="G22" s="121">
        <f>800*(COUNTA(G17:G21))</f>
        <v>800</v>
      </c>
      <c r="H22" s="322">
        <f>COUNTA(H17:H21)</f>
        <v>1</v>
      </c>
      <c r="I22" s="327">
        <f>SUM(I17:I21)</f>
        <v>10</v>
      </c>
      <c r="J22" s="321"/>
      <c r="K22" s="121">
        <f>800*(COUNTA(K17:K21))</f>
        <v>0</v>
      </c>
      <c r="L22" s="322">
        <f>COUNTA(L17:L21)</f>
        <v>0</v>
      </c>
      <c r="M22" s="327">
        <f>SUM(M17:M21)</f>
        <v>0</v>
      </c>
      <c r="N22" s="321"/>
      <c r="O22" s="121">
        <f>800*(COUNTA(O17:O21))</f>
        <v>0</v>
      </c>
      <c r="P22" s="322">
        <f>COUNTA(P17:P21)</f>
        <v>0</v>
      </c>
      <c r="Q22" s="327">
        <f>SUM(Q17:Q21)</f>
        <v>0</v>
      </c>
      <c r="R22" s="321"/>
      <c r="S22" s="121">
        <f>800*(COUNTA(S17:S21))</f>
        <v>0</v>
      </c>
      <c r="T22" s="322">
        <f>COUNTA(T17:T21)</f>
        <v>0</v>
      </c>
      <c r="U22" s="327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25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2</v>
      </c>
      <c r="S26" s="136"/>
      <c r="T26" s="135" t="s">
        <v>4</v>
      </c>
    </row>
    <row r="27" spans="1:21" ht="21.75" customHeight="1">
      <c r="A27" s="114" t="s">
        <v>32</v>
      </c>
      <c r="B27" s="138"/>
      <c r="C27" s="167"/>
      <c r="D27" s="137"/>
      <c r="E27" s="117"/>
      <c r="F27" s="138"/>
      <c r="G27" s="167"/>
      <c r="H27" s="118"/>
      <c r="I27" s="117"/>
      <c r="J27" s="138"/>
      <c r="K27" s="167"/>
      <c r="L27" s="138"/>
      <c r="M27" s="117"/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4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0</v>
      </c>
      <c r="D31" s="322">
        <f>COUNTA(D27:D30)</f>
        <v>0</v>
      </c>
      <c r="E31" s="328">
        <f>SUM(E27:E30)</f>
        <v>0</v>
      </c>
      <c r="F31" s="117"/>
      <c r="G31" s="121">
        <f>SUM(G30+G29+G28+(IF(COUNTBLANK(G27),0,1500)))</f>
        <v>0</v>
      </c>
      <c r="H31" s="322">
        <f>COUNTA(H27:H30)</f>
        <v>0</v>
      </c>
      <c r="I31" s="328">
        <f>SUM(I27:I30)</f>
        <v>0</v>
      </c>
      <c r="J31" s="137"/>
      <c r="K31" s="121">
        <f>SUM(K30+K29+K28+(IF(COUNTBLANK(K27),0,1500)))</f>
        <v>0</v>
      </c>
      <c r="L31" s="322">
        <f>COUNTA(L27:L30)</f>
        <v>0</v>
      </c>
      <c r="M31" s="328">
        <f>SUM(M27:M30)</f>
        <v>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N19" sqref="N19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157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299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00" t="s">
        <v>27</v>
      </c>
      <c r="B10" s="138" t="s">
        <v>170</v>
      </c>
      <c r="C10" s="170" t="s">
        <v>253</v>
      </c>
      <c r="D10" s="137" t="s">
        <v>134</v>
      </c>
      <c r="E10" s="117">
        <v>2</v>
      </c>
      <c r="F10" s="138" t="s">
        <v>154</v>
      </c>
      <c r="G10" s="170" t="s">
        <v>248</v>
      </c>
      <c r="H10" s="137" t="s">
        <v>134</v>
      </c>
      <c r="I10" s="117">
        <v>3</v>
      </c>
      <c r="J10" s="138" t="s">
        <v>154</v>
      </c>
      <c r="K10" s="172" t="s">
        <v>249</v>
      </c>
      <c r="L10" s="137" t="s">
        <v>134</v>
      </c>
      <c r="M10" s="117">
        <v>5</v>
      </c>
      <c r="N10" s="115"/>
      <c r="O10" s="172"/>
      <c r="P10" s="116"/>
      <c r="Q10" s="117"/>
      <c r="R10" s="138" t="s">
        <v>281</v>
      </c>
      <c r="S10" s="172" t="s">
        <v>282</v>
      </c>
      <c r="T10" s="137" t="s">
        <v>134</v>
      </c>
      <c r="U10" s="117">
        <v>3</v>
      </c>
    </row>
    <row r="11" spans="1:21" ht="21.75" customHeight="1">
      <c r="A11" s="300" t="s">
        <v>27</v>
      </c>
      <c r="B11" s="138" t="s">
        <v>347</v>
      </c>
      <c r="C11" s="170" t="s">
        <v>354</v>
      </c>
      <c r="D11" s="137" t="s">
        <v>134</v>
      </c>
      <c r="E11" s="117">
        <v>3</v>
      </c>
      <c r="F11" s="138" t="s">
        <v>347</v>
      </c>
      <c r="G11" s="170" t="s">
        <v>355</v>
      </c>
      <c r="H11" s="137" t="s">
        <v>134</v>
      </c>
      <c r="I11" s="117">
        <v>3</v>
      </c>
      <c r="J11" s="138" t="s">
        <v>382</v>
      </c>
      <c r="K11" s="172" t="s">
        <v>169</v>
      </c>
      <c r="L11" s="137" t="s">
        <v>134</v>
      </c>
      <c r="M11" s="117">
        <v>5</v>
      </c>
      <c r="N11" s="115"/>
      <c r="O11" s="172"/>
      <c r="P11" s="116"/>
      <c r="Q11" s="117"/>
      <c r="R11" s="138" t="s">
        <v>382</v>
      </c>
      <c r="S11" s="172" t="s">
        <v>390</v>
      </c>
      <c r="T11" s="137" t="s">
        <v>134</v>
      </c>
      <c r="U11" s="117">
        <v>3</v>
      </c>
    </row>
    <row r="12" spans="1:21" ht="21.75" customHeight="1">
      <c r="A12" s="300" t="s">
        <v>27</v>
      </c>
      <c r="B12" s="138" t="s">
        <v>431</v>
      </c>
      <c r="C12" s="170" t="s">
        <v>433</v>
      </c>
      <c r="D12" s="116" t="s">
        <v>134</v>
      </c>
      <c r="E12" s="117">
        <v>3</v>
      </c>
      <c r="F12" s="138" t="s">
        <v>431</v>
      </c>
      <c r="G12" s="170" t="s">
        <v>432</v>
      </c>
      <c r="H12" s="137" t="s">
        <v>134</v>
      </c>
      <c r="I12" s="117">
        <v>5</v>
      </c>
      <c r="J12" s="138" t="s">
        <v>451</v>
      </c>
      <c r="K12" s="172" t="s">
        <v>485</v>
      </c>
      <c r="L12" s="137" t="s">
        <v>134</v>
      </c>
      <c r="M12" s="117">
        <v>5</v>
      </c>
      <c r="N12" s="115"/>
      <c r="O12" s="172"/>
      <c r="P12" s="116"/>
      <c r="Q12" s="117"/>
      <c r="R12" s="138" t="s">
        <v>451</v>
      </c>
      <c r="S12" s="172" t="s">
        <v>486</v>
      </c>
      <c r="T12" s="137" t="s">
        <v>134</v>
      </c>
      <c r="U12" s="117">
        <v>3</v>
      </c>
    </row>
    <row r="13" spans="1:21" ht="21.75" customHeight="1">
      <c r="A13" s="300" t="s">
        <v>27</v>
      </c>
      <c r="B13" s="138"/>
      <c r="C13" s="170"/>
      <c r="D13" s="116"/>
      <c r="E13" s="117"/>
      <c r="F13" s="138"/>
      <c r="G13" s="170"/>
      <c r="H13" s="137"/>
      <c r="I13" s="117"/>
      <c r="K13" s="172"/>
      <c r="L13" s="137"/>
      <c r="M13" s="117"/>
      <c r="N13" s="115"/>
      <c r="O13" s="172"/>
      <c r="P13" s="116"/>
      <c r="Q13" s="117"/>
      <c r="R13" s="138"/>
      <c r="S13" s="172"/>
      <c r="T13" s="137"/>
      <c r="U13" s="117"/>
    </row>
    <row r="14" spans="1:21" ht="21.75" customHeight="1">
      <c r="A14" s="300" t="s">
        <v>27</v>
      </c>
      <c r="B14" s="138"/>
      <c r="C14" s="170"/>
      <c r="D14" s="116"/>
      <c r="E14" s="117"/>
      <c r="F14" s="138"/>
      <c r="G14" s="170"/>
      <c r="H14" s="137"/>
      <c r="I14" s="117"/>
      <c r="J14" s="138"/>
      <c r="K14" s="172"/>
      <c r="L14" s="137"/>
      <c r="M14" s="117"/>
      <c r="N14" s="115"/>
      <c r="O14" s="172"/>
      <c r="P14" s="116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1200</v>
      </c>
      <c r="D15" s="233"/>
      <c r="E15" s="122">
        <f>SUM(E10:E14)</f>
        <v>8</v>
      </c>
      <c r="F15" s="123"/>
      <c r="G15" s="121">
        <f>400*(COUNTA(G10:G14))</f>
        <v>1200</v>
      </c>
      <c r="H15" s="233"/>
      <c r="I15" s="122">
        <f>SUM(I10:I14)</f>
        <v>11</v>
      </c>
      <c r="J15" s="123"/>
      <c r="K15" s="121">
        <f>400*(COUNTA(L10:L14))</f>
        <v>1200</v>
      </c>
      <c r="L15" s="233"/>
      <c r="M15" s="122">
        <f>SUM(M10:M14)</f>
        <v>15</v>
      </c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319"/>
      <c r="S15" s="121">
        <f>400*(COUNTA(S10:S14))</f>
        <v>1200</v>
      </c>
      <c r="T15" s="320">
        <f>COUNTA(T10:T14)</f>
        <v>3</v>
      </c>
      <c r="U15" s="117">
        <f>SUM(U10:U14)</f>
        <v>9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301" t="s">
        <v>28</v>
      </c>
      <c r="B17" s="138" t="s">
        <v>254</v>
      </c>
      <c r="C17" s="170" t="s">
        <v>255</v>
      </c>
      <c r="D17" s="137" t="s">
        <v>134</v>
      </c>
      <c r="E17" s="117">
        <v>6</v>
      </c>
      <c r="F17" s="138" t="s">
        <v>165</v>
      </c>
      <c r="G17" s="170" t="s">
        <v>252</v>
      </c>
      <c r="H17" s="137" t="s">
        <v>134</v>
      </c>
      <c r="I17" s="117">
        <v>6</v>
      </c>
      <c r="J17" s="138" t="s">
        <v>250</v>
      </c>
      <c r="K17" s="170" t="s">
        <v>251</v>
      </c>
      <c r="L17" s="137" t="s">
        <v>134</v>
      </c>
      <c r="M17" s="117">
        <v>10</v>
      </c>
      <c r="N17" s="115"/>
      <c r="O17" s="171"/>
      <c r="P17" s="126"/>
      <c r="Q17" s="117"/>
      <c r="R17" s="115"/>
      <c r="S17" s="171"/>
      <c r="T17" s="126"/>
      <c r="U17" s="117"/>
    </row>
    <row r="18" spans="1:21" ht="21.75" customHeight="1">
      <c r="A18" s="301" t="s">
        <v>28</v>
      </c>
      <c r="B18" s="138" t="s">
        <v>518</v>
      </c>
      <c r="C18" s="170" t="s">
        <v>526</v>
      </c>
      <c r="D18" s="137" t="s">
        <v>134</v>
      </c>
      <c r="E18" s="117">
        <v>6</v>
      </c>
      <c r="F18" s="138" t="s">
        <v>487</v>
      </c>
      <c r="G18" s="170" t="s">
        <v>493</v>
      </c>
      <c r="H18" s="137" t="s">
        <v>134</v>
      </c>
      <c r="I18" s="117">
        <v>10</v>
      </c>
      <c r="J18" s="138" t="s">
        <v>295</v>
      </c>
      <c r="K18" s="170" t="s">
        <v>317</v>
      </c>
      <c r="L18" s="137" t="s">
        <v>134</v>
      </c>
      <c r="M18" s="117">
        <v>10</v>
      </c>
      <c r="N18" s="115"/>
      <c r="O18" s="171"/>
      <c r="P18" s="116"/>
      <c r="Q18" s="117"/>
      <c r="R18" s="115"/>
      <c r="S18" s="171"/>
      <c r="T18" s="116"/>
      <c r="U18" s="117"/>
    </row>
    <row r="19" spans="1:21" ht="21.75" customHeight="1">
      <c r="A19" s="301" t="s">
        <v>28</v>
      </c>
      <c r="B19" s="138"/>
      <c r="C19" s="170"/>
      <c r="D19" s="137"/>
      <c r="E19" s="117"/>
      <c r="F19" s="138"/>
      <c r="G19" s="170"/>
      <c r="H19" s="137"/>
      <c r="I19" s="117"/>
      <c r="J19" s="138" t="s">
        <v>543</v>
      </c>
      <c r="K19" s="170" t="s">
        <v>544</v>
      </c>
      <c r="L19" s="137" t="s">
        <v>134</v>
      </c>
      <c r="M19" s="117">
        <v>10</v>
      </c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301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301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127"/>
      <c r="C22" s="121">
        <f>800*(COUNTA(C17:C21))</f>
        <v>1600</v>
      </c>
      <c r="D22" s="234">
        <f>COUNTA(D17:D21)</f>
        <v>2</v>
      </c>
      <c r="E22" s="124">
        <f>SUM(E17:E21)</f>
        <v>12</v>
      </c>
      <c r="F22" s="127"/>
      <c r="G22" s="121">
        <f>800*(COUNTA(G17:G21))</f>
        <v>1600</v>
      </c>
      <c r="H22" s="234">
        <f>COUNTA(H17:H21)</f>
        <v>2</v>
      </c>
      <c r="I22" s="124">
        <f>SUM(I17:I21)</f>
        <v>16</v>
      </c>
      <c r="J22" s="127"/>
      <c r="K22" s="121">
        <f>800*(COUNTA(K17:K21))</f>
        <v>2400</v>
      </c>
      <c r="L22" s="234">
        <f>COUNTA(L17:L21)</f>
        <v>3</v>
      </c>
      <c r="M22" s="124">
        <f>SUM(M17:M21)</f>
        <v>30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276</v>
      </c>
      <c r="S25" s="302"/>
      <c r="T25" s="131" t="s">
        <v>4</v>
      </c>
    </row>
    <row r="26" spans="1:21" ht="24" customHeight="1">
      <c r="A26" s="301" t="s">
        <v>26</v>
      </c>
      <c r="B26" s="300" t="s">
        <v>7</v>
      </c>
      <c r="C26" s="300" t="s">
        <v>30</v>
      </c>
      <c r="D26" s="300" t="s">
        <v>18</v>
      </c>
      <c r="E26" s="300" t="s">
        <v>2</v>
      </c>
      <c r="F26" s="300" t="s">
        <v>7</v>
      </c>
      <c r="G26" s="300" t="s">
        <v>30</v>
      </c>
      <c r="H26" s="300" t="s">
        <v>18</v>
      </c>
      <c r="I26" s="300" t="s">
        <v>2</v>
      </c>
      <c r="J26" s="300" t="s">
        <v>7</v>
      </c>
      <c r="K26" s="300" t="s">
        <v>30</v>
      </c>
      <c r="L26" s="300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17.7</v>
      </c>
      <c r="S26" s="136"/>
      <c r="T26" s="135" t="s">
        <v>4</v>
      </c>
    </row>
    <row r="27" spans="1:21" ht="21.75" customHeight="1">
      <c r="A27" s="300" t="s">
        <v>32</v>
      </c>
      <c r="B27" s="138" t="s">
        <v>442</v>
      </c>
      <c r="C27" s="172" t="s">
        <v>468</v>
      </c>
      <c r="D27" s="137" t="s">
        <v>134</v>
      </c>
      <c r="E27" s="117">
        <v>30</v>
      </c>
      <c r="F27" s="138"/>
      <c r="G27" s="172"/>
      <c r="H27" s="118"/>
      <c r="I27" s="117"/>
      <c r="J27" s="138" t="s">
        <v>178</v>
      </c>
      <c r="K27" s="172" t="s">
        <v>185</v>
      </c>
      <c r="L27" s="138" t="s">
        <v>134</v>
      </c>
      <c r="M27" s="117">
        <v>40</v>
      </c>
      <c r="N27" s="139"/>
      <c r="O27" s="416"/>
      <c r="P27" s="416"/>
      <c r="Q27" s="416"/>
      <c r="R27" s="140" t="s">
        <v>3</v>
      </c>
      <c r="S27" s="302"/>
      <c r="T27" s="141"/>
    </row>
    <row r="28" spans="1:21" ht="21.75" customHeight="1">
      <c r="A28" s="300" t="s">
        <v>33</v>
      </c>
      <c r="B28" s="138" t="s">
        <v>156</v>
      </c>
      <c r="C28" s="142">
        <v>1250</v>
      </c>
      <c r="D28" s="137" t="s">
        <v>134</v>
      </c>
      <c r="E28" s="117">
        <v>30</v>
      </c>
      <c r="F28" s="138"/>
      <c r="G28" s="142"/>
      <c r="H28" s="142"/>
      <c r="I28" s="117"/>
      <c r="J28" s="138" t="s">
        <v>449</v>
      </c>
      <c r="K28" s="142">
        <v>1200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300" t="s">
        <v>34</v>
      </c>
      <c r="B29" s="138" t="s">
        <v>412</v>
      </c>
      <c r="C29" s="142">
        <v>1850</v>
      </c>
      <c r="D29" s="138" t="s">
        <v>134</v>
      </c>
      <c r="E29" s="117">
        <v>35</v>
      </c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15</v>
      </c>
      <c r="S29" s="420" t="s">
        <v>4</v>
      </c>
      <c r="T29" s="420"/>
      <c r="U29" s="420"/>
    </row>
    <row r="30" spans="1:21" ht="21.75" customHeight="1">
      <c r="A30" s="300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4600</v>
      </c>
      <c r="D31" s="322">
        <f>COUNTA(D27:D30)</f>
        <v>3</v>
      </c>
      <c r="E31" s="117">
        <f>SUM(E27:E30)</f>
        <v>95</v>
      </c>
      <c r="F31" s="117"/>
      <c r="G31" s="121">
        <f>SUM(G30+G29+G28+(IF(COUNTBLANK(G27),0,1500)))</f>
        <v>0</v>
      </c>
      <c r="H31" s="234">
        <f>COUNTA(H27:H30)</f>
        <v>0</v>
      </c>
      <c r="I31" s="147">
        <f>SUM(I27:I30)</f>
        <v>0</v>
      </c>
      <c r="J31" s="137"/>
      <c r="K31" s="121">
        <f>SUM(K30+K29+K28+(IF(COUNTBLANK(K27),0,1500)))</f>
        <v>2700</v>
      </c>
      <c r="L31" s="322">
        <f>COUNTA(L27:L30)</f>
        <v>2</v>
      </c>
      <c r="M31" s="117">
        <f>SUM(M27:M30)</f>
        <v>80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sqref="A1:E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152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294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295" t="s">
        <v>27</v>
      </c>
      <c r="B10" s="115" t="s">
        <v>178</v>
      </c>
      <c r="C10" s="170" t="s">
        <v>247</v>
      </c>
      <c r="D10" s="116" t="s">
        <v>134</v>
      </c>
      <c r="E10" s="117">
        <v>3</v>
      </c>
      <c r="F10" s="115"/>
      <c r="G10" s="171"/>
      <c r="H10" s="116"/>
      <c r="I10" s="117"/>
      <c r="J10" s="115"/>
      <c r="K10" s="172"/>
      <c r="L10" s="116"/>
      <c r="M10" s="117"/>
      <c r="N10" s="115"/>
      <c r="O10" s="172"/>
      <c r="P10" s="116"/>
      <c r="Q10" s="117"/>
      <c r="R10" s="115"/>
      <c r="S10" s="172"/>
      <c r="T10" s="116"/>
      <c r="U10" s="117"/>
    </row>
    <row r="11" spans="1:21" ht="21.75" customHeight="1">
      <c r="A11" s="295" t="s">
        <v>27</v>
      </c>
      <c r="B11" s="115"/>
      <c r="C11" s="170"/>
      <c r="D11" s="116"/>
      <c r="E11" s="117"/>
      <c r="F11" s="115"/>
      <c r="G11" s="171"/>
      <c r="H11" s="116"/>
      <c r="I11" s="117"/>
      <c r="J11" s="115"/>
      <c r="K11" s="172"/>
      <c r="L11" s="116"/>
      <c r="M11" s="117"/>
      <c r="N11" s="115"/>
      <c r="O11" s="172"/>
      <c r="P11" s="116"/>
      <c r="Q11" s="117"/>
      <c r="R11" s="115"/>
      <c r="S11" s="172"/>
      <c r="T11" s="116"/>
      <c r="U11" s="117"/>
    </row>
    <row r="12" spans="1:21" ht="21.75" customHeight="1">
      <c r="A12" s="295" t="s">
        <v>27</v>
      </c>
      <c r="B12" s="115"/>
      <c r="C12" s="170"/>
      <c r="D12" s="116"/>
      <c r="E12" s="117"/>
      <c r="F12" s="115"/>
      <c r="G12" s="171"/>
      <c r="H12" s="116"/>
      <c r="I12" s="117"/>
      <c r="J12" s="115"/>
      <c r="K12" s="172"/>
      <c r="L12" s="116"/>
      <c r="M12" s="117"/>
      <c r="N12" s="115"/>
      <c r="O12" s="172"/>
      <c r="P12" s="116"/>
      <c r="Q12" s="117"/>
      <c r="R12" s="115"/>
      <c r="S12" s="172"/>
      <c r="T12" s="116"/>
      <c r="U12" s="117"/>
    </row>
    <row r="13" spans="1:21" ht="21.75" customHeight="1">
      <c r="A13" s="295" t="s">
        <v>27</v>
      </c>
      <c r="B13" s="115"/>
      <c r="C13" s="170"/>
      <c r="D13" s="116"/>
      <c r="E13" s="117"/>
      <c r="F13" s="115"/>
      <c r="G13" s="171"/>
      <c r="H13" s="116"/>
      <c r="I13" s="117"/>
      <c r="J13" s="115"/>
      <c r="K13" s="172"/>
      <c r="L13" s="116"/>
      <c r="M13" s="117"/>
      <c r="N13" s="115"/>
      <c r="O13" s="172"/>
      <c r="P13" s="116"/>
      <c r="Q13" s="117"/>
      <c r="R13" s="115"/>
      <c r="S13" s="172"/>
      <c r="T13" s="116"/>
      <c r="U13" s="117"/>
    </row>
    <row r="14" spans="1:21" ht="21.75" customHeight="1">
      <c r="A14" s="295" t="s">
        <v>27</v>
      </c>
      <c r="B14" s="115"/>
      <c r="C14" s="170"/>
      <c r="D14" s="116"/>
      <c r="E14" s="117"/>
      <c r="F14" s="115"/>
      <c r="G14" s="171"/>
      <c r="H14" s="116"/>
      <c r="I14" s="117"/>
      <c r="J14" s="115"/>
      <c r="K14" s="172"/>
      <c r="L14" s="116"/>
      <c r="M14" s="117"/>
      <c r="N14" s="115"/>
      <c r="O14" s="172"/>
      <c r="P14" s="116"/>
      <c r="Q14" s="117"/>
      <c r="R14" s="115"/>
      <c r="S14" s="172"/>
      <c r="T14" s="116"/>
      <c r="U14" s="117"/>
    </row>
    <row r="15" spans="1:21" ht="21.75" customHeight="1">
      <c r="A15" s="119" t="s">
        <v>79</v>
      </c>
      <c r="B15" s="120"/>
      <c r="C15" s="266">
        <f>400*(COUNTA(C10:C14))</f>
        <v>400</v>
      </c>
      <c r="D15" s="233">
        <f>COUNTA(D10:D14)</f>
        <v>1</v>
      </c>
      <c r="E15" s="267">
        <f>SUM(E10:E14)</f>
        <v>3</v>
      </c>
      <c r="F15" s="123"/>
      <c r="G15" s="121"/>
      <c r="H15" s="233"/>
      <c r="I15" s="122"/>
      <c r="J15" s="123"/>
      <c r="K15" s="121"/>
      <c r="L15" s="233"/>
      <c r="M15" s="122"/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3">
        <f>COUNTA(T10:T14)</f>
        <v>0</v>
      </c>
      <c r="U15" s="124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296" t="s">
        <v>28</v>
      </c>
      <c r="B17" s="115"/>
      <c r="C17" s="171"/>
      <c r="D17" s="116"/>
      <c r="E17" s="117"/>
      <c r="F17" s="115"/>
      <c r="G17" s="171"/>
      <c r="H17" s="116"/>
      <c r="I17" s="117"/>
      <c r="J17" s="115"/>
      <c r="K17" s="171"/>
      <c r="L17" s="116"/>
      <c r="M17" s="117"/>
      <c r="N17" s="115"/>
      <c r="O17" s="171"/>
      <c r="P17" s="126"/>
      <c r="Q17" s="117"/>
      <c r="R17" s="115"/>
      <c r="S17" s="171"/>
      <c r="T17" s="126"/>
      <c r="U17" s="117"/>
    </row>
    <row r="18" spans="1:21" ht="21.75" customHeight="1">
      <c r="A18" s="296" t="s">
        <v>28</v>
      </c>
      <c r="B18" s="115"/>
      <c r="C18" s="171"/>
      <c r="D18" s="116"/>
      <c r="E18" s="117"/>
      <c r="F18" s="115"/>
      <c r="G18" s="171"/>
      <c r="H18" s="116"/>
      <c r="I18" s="117"/>
      <c r="J18" s="115"/>
      <c r="K18" s="171"/>
      <c r="L18" s="116"/>
      <c r="M18" s="117"/>
      <c r="N18" s="115"/>
      <c r="O18" s="171"/>
      <c r="P18" s="116"/>
      <c r="Q18" s="117"/>
      <c r="R18" s="115"/>
      <c r="S18" s="171"/>
      <c r="T18" s="116"/>
      <c r="U18" s="117"/>
    </row>
    <row r="19" spans="1:21" ht="21.75" customHeight="1">
      <c r="A19" s="296" t="s">
        <v>28</v>
      </c>
      <c r="B19" s="115"/>
      <c r="C19" s="171"/>
      <c r="D19" s="116"/>
      <c r="E19" s="117"/>
      <c r="F19" s="115"/>
      <c r="G19" s="171"/>
      <c r="H19" s="116"/>
      <c r="I19" s="117"/>
      <c r="J19" s="115"/>
      <c r="K19" s="171"/>
      <c r="L19" s="116"/>
      <c r="M19" s="117"/>
      <c r="N19" s="115"/>
      <c r="O19" s="171"/>
      <c r="P19" s="116"/>
      <c r="Q19" s="117"/>
      <c r="R19" s="115"/>
      <c r="S19" s="171"/>
      <c r="T19" s="116"/>
      <c r="U19" s="117"/>
    </row>
    <row r="20" spans="1:21" ht="21.75" customHeight="1">
      <c r="A20" s="296" t="s">
        <v>28</v>
      </c>
      <c r="B20" s="115"/>
      <c r="C20" s="171"/>
      <c r="D20" s="116"/>
      <c r="E20" s="117"/>
      <c r="F20" s="115"/>
      <c r="G20" s="171"/>
      <c r="H20" s="116"/>
      <c r="I20" s="117"/>
      <c r="J20" s="115"/>
      <c r="K20" s="171"/>
      <c r="L20" s="116"/>
      <c r="M20" s="117"/>
      <c r="N20" s="115"/>
      <c r="O20" s="171"/>
      <c r="P20" s="116"/>
      <c r="Q20" s="117"/>
      <c r="R20" s="115"/>
      <c r="S20" s="171"/>
      <c r="T20" s="116"/>
      <c r="U20" s="117"/>
    </row>
    <row r="21" spans="1:21" ht="21.75" customHeight="1">
      <c r="A21" s="296" t="s">
        <v>28</v>
      </c>
      <c r="B21" s="115"/>
      <c r="C21" s="171"/>
      <c r="D21" s="116"/>
      <c r="E21" s="117"/>
      <c r="F21" s="115"/>
      <c r="G21" s="171"/>
      <c r="H21" s="116"/>
      <c r="I21" s="117"/>
      <c r="J21" s="115"/>
      <c r="K21" s="171"/>
      <c r="L21" s="116"/>
      <c r="M21" s="117"/>
      <c r="N21" s="115"/>
      <c r="O21" s="171"/>
      <c r="P21" s="116"/>
      <c r="Q21" s="117"/>
      <c r="R21" s="115"/>
      <c r="S21" s="171"/>
      <c r="T21" s="116"/>
      <c r="U21" s="117"/>
    </row>
    <row r="22" spans="1:21" ht="21.75" customHeight="1">
      <c r="A22" s="119" t="s">
        <v>79</v>
      </c>
      <c r="B22" s="127"/>
      <c r="C22" s="121">
        <f>800*(COUNTA(C17:C21))</f>
        <v>0</v>
      </c>
      <c r="D22" s="234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4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4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3</v>
      </c>
      <c r="S25" s="297"/>
      <c r="T25" s="131" t="s">
        <v>4</v>
      </c>
    </row>
    <row r="26" spans="1:21" ht="24" customHeight="1">
      <c r="A26" s="296" t="s">
        <v>26</v>
      </c>
      <c r="B26" s="295" t="s">
        <v>7</v>
      </c>
      <c r="C26" s="295" t="s">
        <v>30</v>
      </c>
      <c r="D26" s="295" t="s">
        <v>18</v>
      </c>
      <c r="E26" s="295" t="s">
        <v>2</v>
      </c>
      <c r="F26" s="295" t="s">
        <v>7</v>
      </c>
      <c r="G26" s="295" t="s">
        <v>30</v>
      </c>
      <c r="H26" s="295" t="s">
        <v>18</v>
      </c>
      <c r="I26" s="295" t="s">
        <v>2</v>
      </c>
      <c r="J26" s="295" t="s">
        <v>7</v>
      </c>
      <c r="K26" s="295" t="s">
        <v>30</v>
      </c>
      <c r="L26" s="295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0.4</v>
      </c>
      <c r="S26" s="136"/>
      <c r="T26" s="135" t="s">
        <v>4</v>
      </c>
    </row>
    <row r="27" spans="1:21" ht="21.75" customHeight="1">
      <c r="A27" s="295" t="s">
        <v>32</v>
      </c>
      <c r="B27" s="115"/>
      <c r="C27" s="172"/>
      <c r="D27" s="174"/>
      <c r="E27" s="117"/>
      <c r="F27" s="115"/>
      <c r="G27" s="172"/>
      <c r="H27" s="264"/>
      <c r="I27" s="117"/>
      <c r="J27" s="115"/>
      <c r="K27" s="172"/>
      <c r="L27" s="115"/>
      <c r="M27" s="117"/>
      <c r="N27" s="139"/>
      <c r="O27" s="416"/>
      <c r="P27" s="416"/>
      <c r="Q27" s="416"/>
      <c r="R27" s="140" t="s">
        <v>3</v>
      </c>
      <c r="S27" s="297"/>
      <c r="T27" s="141"/>
    </row>
    <row r="28" spans="1:21" ht="21.75" customHeight="1">
      <c r="A28" s="295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295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5">
        <f>SUM(D15+H15+L15+P15+T15+D22+H22+L22+P22+T22+D31+H31+L31)</f>
        <v>1</v>
      </c>
      <c r="S29" s="420" t="s">
        <v>4</v>
      </c>
      <c r="T29" s="420"/>
      <c r="U29" s="420"/>
    </row>
    <row r="30" spans="1:21" ht="21.75" customHeight="1">
      <c r="A30" s="295" t="s">
        <v>36</v>
      </c>
      <c r="B30" s="115"/>
      <c r="C30" s="142"/>
      <c r="D30" s="138"/>
      <c r="E30" s="117"/>
      <c r="F30" s="115"/>
      <c r="G30" s="142"/>
      <c r="H30" s="173"/>
      <c r="I30" s="117"/>
      <c r="J30" s="115"/>
      <c r="K30" s="142"/>
      <c r="L30" s="115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0</v>
      </c>
      <c r="D31" s="234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4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4">
        <f>COUNTA(L27:L30)</f>
        <v>0</v>
      </c>
      <c r="M31" s="147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B27" sqref="B27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259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172</v>
      </c>
      <c r="C10" s="170" t="s">
        <v>256</v>
      </c>
      <c r="D10" s="137" t="s">
        <v>134</v>
      </c>
      <c r="E10" s="117">
        <v>3</v>
      </c>
      <c r="F10" s="138" t="s">
        <v>294</v>
      </c>
      <c r="G10" s="170" t="s">
        <v>318</v>
      </c>
      <c r="H10" s="137" t="s">
        <v>134</v>
      </c>
      <c r="I10" s="117">
        <v>3</v>
      </c>
      <c r="J10" s="138" t="s">
        <v>172</v>
      </c>
      <c r="K10" s="172" t="s">
        <v>257</v>
      </c>
      <c r="L10" s="137" t="s">
        <v>134</v>
      </c>
      <c r="M10" s="117">
        <v>5</v>
      </c>
      <c r="N10" s="138"/>
      <c r="O10" s="172"/>
      <c r="P10" s="137"/>
      <c r="Q10" s="117"/>
      <c r="R10" s="138" t="s">
        <v>188</v>
      </c>
      <c r="S10" s="172" t="s">
        <v>260</v>
      </c>
      <c r="T10" s="137" t="s">
        <v>134</v>
      </c>
      <c r="U10" s="117">
        <v>5</v>
      </c>
    </row>
    <row r="11" spans="1:21" ht="21.75" customHeight="1">
      <c r="A11" s="114" t="s">
        <v>27</v>
      </c>
      <c r="B11" s="138" t="s">
        <v>444</v>
      </c>
      <c r="C11" s="170" t="s">
        <v>469</v>
      </c>
      <c r="D11" s="137" t="s">
        <v>134</v>
      </c>
      <c r="E11" s="117">
        <v>5</v>
      </c>
      <c r="F11" s="138" t="s">
        <v>977</v>
      </c>
      <c r="G11" s="170" t="s">
        <v>991</v>
      </c>
      <c r="H11" s="137" t="s">
        <v>134</v>
      </c>
      <c r="I11" s="117">
        <v>3</v>
      </c>
      <c r="J11" s="138" t="s">
        <v>326</v>
      </c>
      <c r="K11" s="172" t="s">
        <v>331</v>
      </c>
      <c r="L11" s="137" t="s">
        <v>134</v>
      </c>
      <c r="M11" s="117">
        <v>5</v>
      </c>
      <c r="N11" s="138"/>
      <c r="O11" s="172"/>
      <c r="P11" s="137"/>
      <c r="Q11" s="117"/>
      <c r="R11" s="138" t="s">
        <v>613</v>
      </c>
      <c r="S11" s="172" t="s">
        <v>619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631</v>
      </c>
      <c r="C12" s="170" t="s">
        <v>640</v>
      </c>
      <c r="D12" s="137" t="s">
        <v>134</v>
      </c>
      <c r="E12" s="117">
        <v>5</v>
      </c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114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114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1200</v>
      </c>
      <c r="D15" s="320">
        <f>COUNTA(D10:D14)</f>
        <v>3</v>
      </c>
      <c r="E15" s="311">
        <f>SUM(E10:E14)</f>
        <v>13</v>
      </c>
      <c r="F15" s="319"/>
      <c r="G15" s="121">
        <f>400*(COUNTA(G10:G14))</f>
        <v>800</v>
      </c>
      <c r="H15" s="320">
        <f>COUNTA(H10:H14)</f>
        <v>2</v>
      </c>
      <c r="I15" s="311">
        <f>SUM(I10:I14)</f>
        <v>6</v>
      </c>
      <c r="J15" s="319"/>
      <c r="K15" s="121">
        <f>400*(COUNTA(K10:K14))</f>
        <v>800</v>
      </c>
      <c r="L15" s="320">
        <f>COUNTA(L10:L14)</f>
        <v>2</v>
      </c>
      <c r="M15" s="311">
        <f>SUM(M10:M14)</f>
        <v>10</v>
      </c>
      <c r="N15" s="319"/>
      <c r="O15" s="121">
        <f>400*(COUNTA(O10:O14))</f>
        <v>0</v>
      </c>
      <c r="P15" s="320">
        <f>COUNTA(P10:P14)</f>
        <v>0</v>
      </c>
      <c r="Q15" s="344">
        <f>SUM(Q10:Q14)</f>
        <v>0</v>
      </c>
      <c r="R15" s="319"/>
      <c r="S15" s="121">
        <f>400*(COUNTA(S10:S14))</f>
        <v>800</v>
      </c>
      <c r="T15" s="320">
        <f>COUNTA(T10:T14)</f>
        <v>2</v>
      </c>
      <c r="U15" s="117">
        <f>SUM(U10:U14)</f>
        <v>10</v>
      </c>
    </row>
    <row r="16" spans="1:21" ht="21.75" customHeight="1">
      <c r="A16" s="429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258"/>
    </row>
    <row r="17" spans="1:21" ht="21.75" customHeight="1">
      <c r="A17" s="125" t="s">
        <v>28</v>
      </c>
      <c r="B17" s="138" t="s">
        <v>188</v>
      </c>
      <c r="C17" s="170" t="s">
        <v>258</v>
      </c>
      <c r="D17" s="137" t="s">
        <v>134</v>
      </c>
      <c r="E17" s="117">
        <v>10</v>
      </c>
      <c r="F17" s="138" t="s">
        <v>326</v>
      </c>
      <c r="G17" s="170" t="s">
        <v>330</v>
      </c>
      <c r="H17" s="137" t="s">
        <v>134</v>
      </c>
      <c r="I17" s="117">
        <v>10</v>
      </c>
      <c r="J17" s="138" t="s">
        <v>294</v>
      </c>
      <c r="K17" s="170" t="s">
        <v>319</v>
      </c>
      <c r="L17" s="137" t="s">
        <v>134</v>
      </c>
      <c r="M17" s="117">
        <v>10</v>
      </c>
      <c r="N17" s="138"/>
      <c r="O17" s="170"/>
      <c r="P17" s="312"/>
      <c r="Q17" s="117"/>
      <c r="R17" s="138" t="s">
        <v>444</v>
      </c>
      <c r="S17" s="170" t="s">
        <v>470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38" t="s">
        <v>613</v>
      </c>
      <c r="C18" s="170" t="s">
        <v>621</v>
      </c>
      <c r="D18" s="137" t="s">
        <v>134</v>
      </c>
      <c r="E18" s="117">
        <v>10</v>
      </c>
      <c r="F18" s="138" t="s">
        <v>587</v>
      </c>
      <c r="G18" s="170" t="s">
        <v>594</v>
      </c>
      <c r="H18" s="137" t="s">
        <v>134</v>
      </c>
      <c r="I18" s="117">
        <v>10</v>
      </c>
      <c r="J18" s="138" t="s">
        <v>587</v>
      </c>
      <c r="K18" s="170" t="s">
        <v>595</v>
      </c>
      <c r="L18" s="137" t="s">
        <v>134</v>
      </c>
      <c r="M18" s="117">
        <v>10</v>
      </c>
      <c r="N18" s="138"/>
      <c r="O18" s="170"/>
      <c r="P18" s="137"/>
      <c r="Q18" s="117"/>
      <c r="R18" s="138" t="s">
        <v>613</v>
      </c>
      <c r="S18" s="170" t="s">
        <v>620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/>
      <c r="C19" s="170"/>
      <c r="D19" s="137"/>
      <c r="E19" s="117"/>
      <c r="F19" s="138" t="s">
        <v>631</v>
      </c>
      <c r="G19" s="170" t="s">
        <v>641</v>
      </c>
      <c r="H19" s="137" t="s">
        <v>134</v>
      </c>
      <c r="I19" s="117">
        <v>10</v>
      </c>
      <c r="J19" s="138" t="s">
        <v>977</v>
      </c>
      <c r="K19" s="170" t="s">
        <v>990</v>
      </c>
      <c r="L19" s="137" t="s">
        <v>134</v>
      </c>
      <c r="M19" s="117">
        <v>10</v>
      </c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125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125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1600</v>
      </c>
      <c r="D22" s="322">
        <f>COUNTA(D17:D21)</f>
        <v>2</v>
      </c>
      <c r="E22" s="117">
        <f>SUM(E17:E21)</f>
        <v>20</v>
      </c>
      <c r="F22" s="321"/>
      <c r="G22" s="121">
        <f>800*(COUNTA(G17:G21))</f>
        <v>2400</v>
      </c>
      <c r="H22" s="322">
        <f>COUNTA(H17:H21)</f>
        <v>3</v>
      </c>
      <c r="I22" s="117">
        <f>SUM(I17:I21)</f>
        <v>30</v>
      </c>
      <c r="J22" s="321"/>
      <c r="K22" s="121">
        <f>800*(COUNTA(K17:K21))</f>
        <v>2400</v>
      </c>
      <c r="L22" s="322">
        <f>COUNTA(L17:L21)</f>
        <v>3</v>
      </c>
      <c r="M22" s="117">
        <f>SUM(M17:M21)</f>
        <v>30</v>
      </c>
      <c r="N22" s="321"/>
      <c r="O22" s="121">
        <f>800*(COUNTA(O17:O21))</f>
        <v>0</v>
      </c>
      <c r="P22" s="322">
        <f>COUNTA(P17:P21)</f>
        <v>0</v>
      </c>
      <c r="Q22" s="321">
        <f>SUM(Q17:Q21)</f>
        <v>0</v>
      </c>
      <c r="R22" s="321"/>
      <c r="S22" s="121">
        <f>800*(COUNTA(S17:S21))</f>
        <v>1600</v>
      </c>
      <c r="T22" s="322">
        <f>COUNTA(T17:T21)</f>
        <v>2</v>
      </c>
      <c r="U22" s="117">
        <f>SUM(U17:U21)</f>
        <v>20</v>
      </c>
    </row>
    <row r="23" spans="1:21" ht="18.75" customHeight="1">
      <c r="A23" s="12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</row>
    <row r="24" spans="1:21" ht="18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431" t="s">
        <v>4</v>
      </c>
      <c r="S24" s="431"/>
      <c r="T24" s="462"/>
      <c r="U24" s="258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63"/>
      <c r="H25" s="434"/>
      <c r="I25" s="435"/>
      <c r="J25" s="433" t="s">
        <v>23</v>
      </c>
      <c r="K25" s="463"/>
      <c r="L25" s="434"/>
      <c r="M25" s="435"/>
      <c r="N25" s="130"/>
      <c r="O25" s="416" t="s">
        <v>29</v>
      </c>
      <c r="P25" s="464"/>
      <c r="Q25" s="464"/>
      <c r="R25" s="131">
        <f>SUM(E15+I15+M15+Q15+U15+E22+I22+M22+Q22+U22+E31+I31+M31)</f>
        <v>259</v>
      </c>
      <c r="S25" s="268"/>
      <c r="T25" s="131" t="s">
        <v>4</v>
      </c>
      <c r="U25" s="258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15.875</v>
      </c>
      <c r="S26" s="136"/>
      <c r="T26" s="135" t="s">
        <v>4</v>
      </c>
      <c r="U26" s="258"/>
    </row>
    <row r="27" spans="1:21" ht="21.75" customHeight="1">
      <c r="A27" s="389" t="s">
        <v>32</v>
      </c>
      <c r="B27" s="138" t="s">
        <v>1016</v>
      </c>
      <c r="C27" s="172" t="s">
        <v>1017</v>
      </c>
      <c r="D27" s="389" t="s">
        <v>134</v>
      </c>
      <c r="E27" s="117">
        <v>40</v>
      </c>
      <c r="F27" s="115"/>
      <c r="G27" s="257"/>
      <c r="H27" s="264"/>
      <c r="I27" s="256"/>
      <c r="J27" s="115"/>
      <c r="K27" s="257"/>
      <c r="L27" s="115"/>
      <c r="M27" s="256"/>
      <c r="N27" s="269"/>
      <c r="O27" s="416"/>
      <c r="P27" s="416"/>
      <c r="Q27" s="416"/>
      <c r="R27" s="140" t="s">
        <v>3</v>
      </c>
      <c r="S27" s="268"/>
      <c r="T27" s="141"/>
      <c r="U27" s="258"/>
    </row>
    <row r="28" spans="1:21" ht="21.75" customHeight="1">
      <c r="A28" s="114" t="s">
        <v>33</v>
      </c>
      <c r="B28" s="138" t="s">
        <v>517</v>
      </c>
      <c r="C28" s="253">
        <v>1500</v>
      </c>
      <c r="D28" s="137" t="s">
        <v>134</v>
      </c>
      <c r="E28" s="117">
        <v>40</v>
      </c>
      <c r="F28" s="138" t="s">
        <v>562</v>
      </c>
      <c r="G28" s="142">
        <v>1275</v>
      </c>
      <c r="H28" s="142" t="s">
        <v>134</v>
      </c>
      <c r="I28" s="117">
        <v>40</v>
      </c>
      <c r="J28" s="138"/>
      <c r="K28" s="142"/>
      <c r="L28" s="138"/>
      <c r="M28" s="117"/>
      <c r="N28" s="270"/>
      <c r="O28" s="271"/>
      <c r="P28" s="272"/>
      <c r="Q28" s="272"/>
      <c r="R28" s="418"/>
      <c r="S28" s="418"/>
      <c r="T28" s="146"/>
      <c r="U28" s="258"/>
    </row>
    <row r="29" spans="1:21" ht="21.75" customHeight="1">
      <c r="A29" s="114" t="s">
        <v>34</v>
      </c>
      <c r="B29" s="115"/>
      <c r="C29" s="253"/>
      <c r="D29" s="252"/>
      <c r="E29" s="117"/>
      <c r="F29" s="138"/>
      <c r="G29" s="142"/>
      <c r="H29" s="142"/>
      <c r="I29" s="117"/>
      <c r="J29" s="138"/>
      <c r="K29" s="142"/>
      <c r="L29" s="138"/>
      <c r="M29" s="117"/>
      <c r="N29" s="270"/>
      <c r="O29" s="258"/>
      <c r="P29" s="273">
        <f>SUM(D15+H15+L15+P15+T15+D22+H22+L22+P22+T22+D31+H31+L31)</f>
        <v>22</v>
      </c>
      <c r="Q29" s="258"/>
      <c r="R29" s="258"/>
      <c r="S29" s="420" t="s">
        <v>4</v>
      </c>
      <c r="T29" s="420"/>
      <c r="U29" s="420"/>
    </row>
    <row r="30" spans="1:21" ht="21.75" customHeight="1">
      <c r="A30" s="114" t="s">
        <v>36</v>
      </c>
      <c r="B30" s="115"/>
      <c r="C30" s="253"/>
      <c r="D30" s="252"/>
      <c r="E30" s="117"/>
      <c r="F30" s="138"/>
      <c r="G30" s="142"/>
      <c r="H30" s="142"/>
      <c r="I30" s="117"/>
      <c r="J30" s="138"/>
      <c r="K30" s="142"/>
      <c r="L30" s="138"/>
      <c r="M30" s="117"/>
      <c r="N30" s="270"/>
      <c r="O30" s="258"/>
      <c r="P30" s="258"/>
      <c r="Q30" s="258"/>
      <c r="R30" s="146"/>
      <c r="S30" s="420"/>
      <c r="T30" s="465"/>
      <c r="U30" s="466"/>
    </row>
    <row r="31" spans="1:21" ht="21.75" customHeight="1">
      <c r="A31" s="119" t="s">
        <v>79</v>
      </c>
      <c r="B31" s="115"/>
      <c r="C31" s="266">
        <f>SUM(C30+C29+C28+(IF(COUNTBLANK(C27),0,1500)))</f>
        <v>3000</v>
      </c>
      <c r="D31" s="234">
        <f>COUNTA(D27:D30)</f>
        <v>2</v>
      </c>
      <c r="E31" s="117">
        <f>SUM(E27:E30)</f>
        <v>80</v>
      </c>
      <c r="F31" s="117"/>
      <c r="G31" s="121">
        <f>SUM(G30+G29+G28+(IF(COUNTBLANK(G27),0,1500)))</f>
        <v>1275</v>
      </c>
      <c r="H31" s="317">
        <f>COUNTA(H27:H30)</f>
        <v>1</v>
      </c>
      <c r="I31" s="117">
        <f>SUM(I27:I30)</f>
        <v>40</v>
      </c>
      <c r="J31" s="389"/>
      <c r="K31" s="121">
        <f>SUM(K30+K29+K28+(IF(COUNTBLANK(K27),0,1500)))</f>
        <v>0</v>
      </c>
      <c r="L31" s="317">
        <f>COUNTA(L27:L30)</f>
        <v>0</v>
      </c>
      <c r="M31" s="117">
        <f>SUM(M27:M30)</f>
        <v>0</v>
      </c>
      <c r="N31" s="275"/>
      <c r="O31" s="258"/>
      <c r="P31" s="258"/>
      <c r="Q31" s="258"/>
      <c r="R31" s="258"/>
      <c r="S31" s="420" t="s">
        <v>35</v>
      </c>
      <c r="T31" s="465"/>
      <c r="U31" s="466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R15" sqref="R1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118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347</v>
      </c>
      <c r="C10" s="170" t="s">
        <v>357</v>
      </c>
      <c r="D10" s="137" t="s">
        <v>134</v>
      </c>
      <c r="E10" s="117">
        <v>5</v>
      </c>
      <c r="F10" s="138" t="s">
        <v>295</v>
      </c>
      <c r="G10" s="170" t="s">
        <v>321</v>
      </c>
      <c r="H10" s="137" t="s">
        <v>134</v>
      </c>
      <c r="I10" s="256">
        <v>5</v>
      </c>
      <c r="J10" s="138" t="s">
        <v>178</v>
      </c>
      <c r="K10" s="172" t="s">
        <v>262</v>
      </c>
      <c r="L10" s="137" t="s">
        <v>134</v>
      </c>
      <c r="M10" s="117">
        <v>5</v>
      </c>
      <c r="N10" s="138" t="s">
        <v>154</v>
      </c>
      <c r="O10" s="172" t="s">
        <v>264</v>
      </c>
      <c r="P10" s="137" t="s">
        <v>134</v>
      </c>
      <c r="Q10" s="117">
        <v>5</v>
      </c>
      <c r="R10" s="138" t="s">
        <v>358</v>
      </c>
      <c r="S10" s="172" t="s">
        <v>367</v>
      </c>
      <c r="T10" s="137" t="s">
        <v>134</v>
      </c>
      <c r="U10" s="117">
        <v>5</v>
      </c>
    </row>
    <row r="11" spans="1:21" ht="21.75" customHeight="1">
      <c r="A11" s="114" t="s">
        <v>27</v>
      </c>
      <c r="B11" s="138" t="s">
        <v>624</v>
      </c>
      <c r="C11" s="170" t="s">
        <v>625</v>
      </c>
      <c r="D11" s="137" t="s">
        <v>134</v>
      </c>
      <c r="E11" s="117">
        <v>5</v>
      </c>
      <c r="F11" s="138" t="s">
        <v>487</v>
      </c>
      <c r="G11" s="170" t="s">
        <v>494</v>
      </c>
      <c r="H11" s="137" t="s">
        <v>134</v>
      </c>
      <c r="I11" s="117">
        <v>5</v>
      </c>
      <c r="J11" s="138" t="s">
        <v>449</v>
      </c>
      <c r="K11" s="172" t="s">
        <v>474</v>
      </c>
      <c r="L11" s="137" t="s">
        <v>134</v>
      </c>
      <c r="M11" s="117">
        <v>5</v>
      </c>
      <c r="N11" s="138" t="s">
        <v>382</v>
      </c>
      <c r="O11" s="172" t="s">
        <v>392</v>
      </c>
      <c r="P11" s="137" t="s">
        <v>134</v>
      </c>
      <c r="Q11" s="117">
        <v>5</v>
      </c>
      <c r="R11" s="138" t="s">
        <v>451</v>
      </c>
      <c r="S11" s="172" t="s">
        <v>472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793</v>
      </c>
      <c r="C12" s="170" t="s">
        <v>797</v>
      </c>
      <c r="D12" s="137" t="s">
        <v>134</v>
      </c>
      <c r="E12" s="117">
        <v>5</v>
      </c>
      <c r="F12" s="138" t="s">
        <v>599</v>
      </c>
      <c r="G12" s="170" t="s">
        <v>610</v>
      </c>
      <c r="H12" s="137" t="s">
        <v>134</v>
      </c>
      <c r="I12" s="117">
        <v>5</v>
      </c>
      <c r="J12" s="138" t="s">
        <v>662</v>
      </c>
      <c r="K12" s="172" t="s">
        <v>674</v>
      </c>
      <c r="L12" s="137" t="s">
        <v>134</v>
      </c>
      <c r="M12" s="117">
        <v>5</v>
      </c>
      <c r="N12" s="138" t="s">
        <v>518</v>
      </c>
      <c r="O12" s="172" t="s">
        <v>528</v>
      </c>
      <c r="P12" s="137" t="s">
        <v>134</v>
      </c>
      <c r="Q12" s="117">
        <v>5</v>
      </c>
      <c r="R12" s="138" t="s">
        <v>532</v>
      </c>
      <c r="S12" s="172" t="s">
        <v>539</v>
      </c>
      <c r="T12" s="137" t="s">
        <v>134</v>
      </c>
      <c r="U12" s="117">
        <v>5</v>
      </c>
    </row>
    <row r="13" spans="1:21" ht="21.75" customHeight="1">
      <c r="A13" s="114" t="s">
        <v>27</v>
      </c>
      <c r="B13" s="138" t="s">
        <v>865</v>
      </c>
      <c r="C13" s="170" t="s">
        <v>873</v>
      </c>
      <c r="D13" s="137" t="s">
        <v>134</v>
      </c>
      <c r="E13" s="117">
        <v>5</v>
      </c>
      <c r="F13" s="138" t="s">
        <v>743</v>
      </c>
      <c r="G13" s="170" t="s">
        <v>744</v>
      </c>
      <c r="H13" s="137" t="s">
        <v>134</v>
      </c>
      <c r="I13" s="117">
        <v>5</v>
      </c>
      <c r="J13" s="138" t="s">
        <v>865</v>
      </c>
      <c r="K13" s="172" t="s">
        <v>872</v>
      </c>
      <c r="L13" s="137" t="s">
        <v>134</v>
      </c>
      <c r="M13" s="117">
        <v>5</v>
      </c>
      <c r="N13" s="138" t="s">
        <v>646</v>
      </c>
      <c r="O13" s="172" t="s">
        <v>655</v>
      </c>
      <c r="P13" s="137" t="s">
        <v>134</v>
      </c>
      <c r="Q13" s="117">
        <v>5</v>
      </c>
      <c r="R13" s="138" t="s">
        <v>665</v>
      </c>
      <c r="S13" s="172" t="s">
        <v>681</v>
      </c>
      <c r="T13" s="137" t="s">
        <v>134</v>
      </c>
      <c r="U13" s="117">
        <v>5</v>
      </c>
    </row>
    <row r="14" spans="1:21" ht="21.75" customHeight="1">
      <c r="A14" s="114" t="s">
        <v>27</v>
      </c>
      <c r="B14" s="138"/>
      <c r="C14" s="170"/>
      <c r="D14" s="137"/>
      <c r="E14" s="117"/>
      <c r="F14" s="138" t="s">
        <v>808</v>
      </c>
      <c r="G14" s="170" t="s">
        <v>817</v>
      </c>
      <c r="H14" s="137" t="s">
        <v>134</v>
      </c>
      <c r="I14" s="117">
        <v>5</v>
      </c>
      <c r="J14" s="138"/>
      <c r="K14" s="172"/>
      <c r="L14" s="137"/>
      <c r="M14" s="117"/>
      <c r="N14" s="138"/>
      <c r="O14" s="172"/>
      <c r="P14" s="137"/>
      <c r="Q14" s="117"/>
      <c r="R14" s="138" t="s">
        <v>940</v>
      </c>
      <c r="S14" s="172" t="s">
        <v>952</v>
      </c>
      <c r="T14" s="137" t="s">
        <v>134</v>
      </c>
      <c r="U14" s="117">
        <v>5</v>
      </c>
    </row>
    <row r="15" spans="1:21" ht="21.75" customHeight="1">
      <c r="A15" s="119" t="s">
        <v>79</v>
      </c>
      <c r="B15" s="120"/>
      <c r="C15" s="266">
        <f>400*(COUNTA(C10:C14))</f>
        <v>1600</v>
      </c>
      <c r="D15" s="233">
        <f>COUNTA(D10:D14)</f>
        <v>4</v>
      </c>
      <c r="E15" s="311">
        <f>SUM(E10:E14)</f>
        <v>20</v>
      </c>
      <c r="F15" s="123"/>
      <c r="G15" s="266">
        <f>400*(COUNTA(G10:G14))</f>
        <v>2000</v>
      </c>
      <c r="H15" s="233">
        <f>COUNTA(H10:H14)</f>
        <v>5</v>
      </c>
      <c r="I15" s="313">
        <f>SUM(I10:I14)</f>
        <v>25</v>
      </c>
      <c r="J15" s="123"/>
      <c r="K15" s="266">
        <f>400*(COUNTA(K10:K14))</f>
        <v>1600</v>
      </c>
      <c r="L15" s="233">
        <f>COUNTA(L10:L14)</f>
        <v>4</v>
      </c>
      <c r="M15" s="311">
        <f>SUM(M10:M14)</f>
        <v>20</v>
      </c>
      <c r="N15" s="123"/>
      <c r="O15" s="266">
        <f>400*(COUNTA(O10:O14))</f>
        <v>1600</v>
      </c>
      <c r="P15" s="233">
        <f>COUNTA(P10:P14)</f>
        <v>4</v>
      </c>
      <c r="Q15" s="311">
        <f>SUM(Q10:Q14)</f>
        <v>20</v>
      </c>
      <c r="R15" s="123"/>
      <c r="S15" s="121">
        <f>400*(COUNTA(S10:S14))</f>
        <v>2000</v>
      </c>
      <c r="T15" s="233">
        <f>COUNTA(T10:T14)</f>
        <v>5</v>
      </c>
      <c r="U15" s="124">
        <f>SUM(U10:U14)</f>
        <v>25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295</v>
      </c>
      <c r="C17" s="170" t="s">
        <v>320</v>
      </c>
      <c r="D17" s="137" t="s">
        <v>134</v>
      </c>
      <c r="E17" s="117">
        <v>10</v>
      </c>
      <c r="F17" s="138" t="s">
        <v>154</v>
      </c>
      <c r="G17" s="170" t="s">
        <v>263</v>
      </c>
      <c r="H17" s="137" t="s">
        <v>134</v>
      </c>
      <c r="I17" s="117">
        <v>10</v>
      </c>
      <c r="J17" s="138" t="s">
        <v>382</v>
      </c>
      <c r="K17" s="170" t="s">
        <v>393</v>
      </c>
      <c r="L17" s="137" t="s">
        <v>134</v>
      </c>
      <c r="M17" s="117">
        <v>10</v>
      </c>
      <c r="N17" s="138" t="s">
        <v>347</v>
      </c>
      <c r="O17" s="170" t="s">
        <v>356</v>
      </c>
      <c r="P17" s="312" t="s">
        <v>134</v>
      </c>
      <c r="Q17" s="117">
        <v>10</v>
      </c>
      <c r="R17" s="138" t="s">
        <v>178</v>
      </c>
      <c r="S17" s="170" t="s">
        <v>261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15" t="s">
        <v>532</v>
      </c>
      <c r="C18" s="170" t="s">
        <v>657</v>
      </c>
      <c r="D18" s="137" t="s">
        <v>134</v>
      </c>
      <c r="E18" s="117">
        <v>10</v>
      </c>
      <c r="F18" s="138" t="s">
        <v>451</v>
      </c>
      <c r="G18" s="170" t="s">
        <v>471</v>
      </c>
      <c r="H18" s="137" t="s">
        <v>134</v>
      </c>
      <c r="I18" s="117">
        <v>10</v>
      </c>
      <c r="J18" s="138" t="s">
        <v>599</v>
      </c>
      <c r="K18" s="170" t="s">
        <v>609</v>
      </c>
      <c r="L18" s="137" t="s">
        <v>134</v>
      </c>
      <c r="M18" s="117">
        <v>10</v>
      </c>
      <c r="N18" s="138" t="s">
        <v>449</v>
      </c>
      <c r="O18" s="170" t="s">
        <v>473</v>
      </c>
      <c r="P18" s="137" t="s">
        <v>134</v>
      </c>
      <c r="Q18" s="117">
        <v>10</v>
      </c>
      <c r="R18" s="138" t="s">
        <v>487</v>
      </c>
      <c r="S18" s="170" t="s">
        <v>495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15" t="s">
        <v>646</v>
      </c>
      <c r="C19" s="170" t="s">
        <v>656</v>
      </c>
      <c r="D19" s="137" t="s">
        <v>134</v>
      </c>
      <c r="E19" s="117">
        <v>10</v>
      </c>
      <c r="F19" s="138" t="s">
        <v>518</v>
      </c>
      <c r="G19" s="170" t="s">
        <v>527</v>
      </c>
      <c r="H19" s="137" t="s">
        <v>134</v>
      </c>
      <c r="I19" s="117">
        <v>10</v>
      </c>
      <c r="J19" s="138" t="s">
        <v>743</v>
      </c>
      <c r="K19" s="170" t="s">
        <v>745</v>
      </c>
      <c r="L19" s="137" t="s">
        <v>134</v>
      </c>
      <c r="M19" s="117">
        <v>10</v>
      </c>
      <c r="N19" s="138" t="s">
        <v>624</v>
      </c>
      <c r="O19" s="170" t="s">
        <v>626</v>
      </c>
      <c r="P19" s="137" t="s">
        <v>134</v>
      </c>
      <c r="Q19" s="117">
        <v>10</v>
      </c>
      <c r="R19" s="138" t="s">
        <v>662</v>
      </c>
      <c r="S19" s="170" t="s">
        <v>673</v>
      </c>
      <c r="T19" s="137" t="s">
        <v>134</v>
      </c>
      <c r="U19" s="117">
        <v>10</v>
      </c>
    </row>
    <row r="20" spans="1:21" ht="21.75" customHeight="1">
      <c r="A20" s="125" t="s">
        <v>28</v>
      </c>
      <c r="B20" s="115"/>
      <c r="C20" s="170"/>
      <c r="D20" s="137"/>
      <c r="E20" s="117"/>
      <c r="F20" s="138" t="s">
        <v>665</v>
      </c>
      <c r="G20" s="170" t="s">
        <v>680</v>
      </c>
      <c r="H20" s="137" t="s">
        <v>134</v>
      </c>
      <c r="I20" s="117">
        <v>10</v>
      </c>
      <c r="J20" s="138" t="s">
        <v>940</v>
      </c>
      <c r="K20" s="170" t="s">
        <v>951</v>
      </c>
      <c r="L20" s="137" t="s">
        <v>134</v>
      </c>
      <c r="M20" s="117">
        <v>10</v>
      </c>
      <c r="N20" s="138" t="s">
        <v>793</v>
      </c>
      <c r="O20" s="170" t="s">
        <v>798</v>
      </c>
      <c r="P20" s="137" t="s">
        <v>134</v>
      </c>
      <c r="Q20" s="117">
        <v>10</v>
      </c>
      <c r="R20" s="138" t="s">
        <v>808</v>
      </c>
      <c r="S20" s="170" t="s">
        <v>818</v>
      </c>
      <c r="T20" s="137" t="s">
        <v>134</v>
      </c>
      <c r="U20" s="117">
        <v>10</v>
      </c>
    </row>
    <row r="21" spans="1:21" ht="21.75" customHeight="1">
      <c r="A21" s="125" t="s">
        <v>28</v>
      </c>
      <c r="B21" s="115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127"/>
      <c r="C22" s="121">
        <f>800*(COUNTA(C17:C21))</f>
        <v>2400</v>
      </c>
      <c r="D22" s="234">
        <f>COUNTA(D17:D21)</f>
        <v>3</v>
      </c>
      <c r="E22" s="124">
        <f>SUM(E17:E21)</f>
        <v>30</v>
      </c>
      <c r="F22" s="127"/>
      <c r="G22" s="121">
        <f>800*(COUNTA(G17:G21))</f>
        <v>3200</v>
      </c>
      <c r="H22" s="234">
        <f>COUNTA(H17:H21)</f>
        <v>4</v>
      </c>
      <c r="I22" s="124">
        <f>SUM(I17:I21)</f>
        <v>40</v>
      </c>
      <c r="J22" s="127"/>
      <c r="K22" s="121">
        <f>800*(COUNTA(K17:K21))</f>
        <v>3200</v>
      </c>
      <c r="L22" s="234">
        <f>COUNTA(L17:L21)</f>
        <v>4</v>
      </c>
      <c r="M22" s="124">
        <f>SUM(M17:M21)</f>
        <v>40</v>
      </c>
      <c r="N22" s="127"/>
      <c r="O22" s="121">
        <f>800*(COUNTA(O17:O21))</f>
        <v>3200</v>
      </c>
      <c r="P22" s="234">
        <f>COUNTA(P17:P21)</f>
        <v>4</v>
      </c>
      <c r="Q22" s="124">
        <f>SUM(Q17:Q21)</f>
        <v>40</v>
      </c>
      <c r="R22" s="127"/>
      <c r="S22" s="121">
        <f>800*(COUNTA(S17:S21))</f>
        <v>3200</v>
      </c>
      <c r="T22" s="234">
        <f>COUNTA(T17:T21)</f>
        <v>4</v>
      </c>
      <c r="U22" s="124">
        <f>SUM(U17:U21)</f>
        <v>40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770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42.9</v>
      </c>
      <c r="S26" s="136"/>
      <c r="T26" s="135" t="s">
        <v>4</v>
      </c>
    </row>
    <row r="27" spans="1:21" ht="21.75" customHeight="1">
      <c r="A27" s="114" t="s">
        <v>32</v>
      </c>
      <c r="B27" s="138" t="s">
        <v>865</v>
      </c>
      <c r="C27" s="172" t="s">
        <v>871</v>
      </c>
      <c r="D27" s="137" t="s">
        <v>134</v>
      </c>
      <c r="E27" s="117">
        <v>40</v>
      </c>
      <c r="F27" s="138" t="s">
        <v>358</v>
      </c>
      <c r="G27" s="172" t="s">
        <v>366</v>
      </c>
      <c r="H27" s="118" t="s">
        <v>134</v>
      </c>
      <c r="I27" s="117">
        <v>40</v>
      </c>
      <c r="J27" s="138" t="s">
        <v>741</v>
      </c>
      <c r="K27" s="172" t="s">
        <v>742</v>
      </c>
      <c r="L27" s="138" t="s">
        <v>134</v>
      </c>
      <c r="M27" s="117">
        <v>40</v>
      </c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940</v>
      </c>
      <c r="C28" s="142">
        <v>1750</v>
      </c>
      <c r="D28" s="137" t="s">
        <v>134</v>
      </c>
      <c r="E28" s="117">
        <v>40</v>
      </c>
      <c r="F28" s="138" t="s">
        <v>188</v>
      </c>
      <c r="G28" s="142">
        <v>1425</v>
      </c>
      <c r="H28" s="142" t="s">
        <v>134</v>
      </c>
      <c r="I28" s="117">
        <v>40</v>
      </c>
      <c r="J28" s="138" t="s">
        <v>444</v>
      </c>
      <c r="K28" s="142">
        <v>1500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38" t="s">
        <v>379</v>
      </c>
      <c r="C29" s="142">
        <v>2650</v>
      </c>
      <c r="D29" s="138" t="s">
        <v>134</v>
      </c>
      <c r="E29" s="117">
        <v>50</v>
      </c>
      <c r="F29" s="138" t="s">
        <v>391</v>
      </c>
      <c r="G29" s="142">
        <v>2125</v>
      </c>
      <c r="H29" s="142" t="s">
        <v>134</v>
      </c>
      <c r="I29" s="117">
        <v>50</v>
      </c>
      <c r="J29" s="138" t="s">
        <v>517</v>
      </c>
      <c r="K29" s="142">
        <v>2225</v>
      </c>
      <c r="L29" s="138" t="s">
        <v>134</v>
      </c>
      <c r="M29" s="117">
        <v>50</v>
      </c>
      <c r="N29" s="143"/>
      <c r="P29" s="235">
        <f>SUM(D15+H15+L15+P15+T15+D22+H22+L22+P22+T22+D31+H31+L31)</f>
        <v>51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38"/>
      <c r="C30" s="142"/>
      <c r="D30" s="138"/>
      <c r="E30" s="117"/>
      <c r="F30" s="138" t="s">
        <v>562</v>
      </c>
      <c r="G30" s="142">
        <v>2725</v>
      </c>
      <c r="H30" s="142" t="s">
        <v>134</v>
      </c>
      <c r="I30" s="117">
        <v>80</v>
      </c>
      <c r="J30" s="138"/>
      <c r="K30" s="142"/>
      <c r="L30" s="138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5900</v>
      </c>
      <c r="D31" s="317">
        <f>COUNTA(D27:D30)</f>
        <v>3</v>
      </c>
      <c r="E31" s="117">
        <f>SUM(E27:E30)</f>
        <v>130</v>
      </c>
      <c r="F31" s="117"/>
      <c r="G31" s="121">
        <f>SUM(G30+G29+G28+(IF(COUNTBLANK(G27),0,1500)))</f>
        <v>7775</v>
      </c>
      <c r="H31" s="317">
        <f>COUNTA(H27:H30)</f>
        <v>4</v>
      </c>
      <c r="I31" s="117">
        <f>SUM(I27:I30)</f>
        <v>210</v>
      </c>
      <c r="J31" s="137"/>
      <c r="K31" s="121">
        <f>SUM(K30+K29+K28+(IF(COUNTBLANK(K27),0,1500)))</f>
        <v>5225</v>
      </c>
      <c r="L31" s="317">
        <f>COUNTA(L27:L30)</f>
        <v>3</v>
      </c>
      <c r="M31" s="117">
        <f>SUM(M27:M30)</f>
        <v>130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zoomScaleNormal="100" workbookViewId="0">
      <selection activeCell="F18" sqref="F18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343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332</v>
      </c>
      <c r="C10" s="170" t="s">
        <v>346</v>
      </c>
      <c r="D10" s="137" t="s">
        <v>134</v>
      </c>
      <c r="E10" s="117">
        <v>2</v>
      </c>
      <c r="F10" s="138"/>
      <c r="G10" s="170"/>
      <c r="H10" s="137"/>
      <c r="I10" s="117"/>
      <c r="J10" s="138" t="s">
        <v>387</v>
      </c>
      <c r="K10" s="172" t="s">
        <v>397</v>
      </c>
      <c r="L10" s="137" t="s">
        <v>134</v>
      </c>
      <c r="M10" s="117">
        <v>5</v>
      </c>
      <c r="N10" s="138"/>
      <c r="O10" s="172"/>
      <c r="P10" s="137"/>
      <c r="Q10" s="117"/>
      <c r="R10" s="138"/>
      <c r="S10" s="172"/>
      <c r="T10" s="137"/>
      <c r="U10" s="117"/>
    </row>
    <row r="11" spans="1:21" ht="21.75" customHeight="1">
      <c r="A11" s="114" t="s">
        <v>27</v>
      </c>
      <c r="B11" s="138" t="s">
        <v>379</v>
      </c>
      <c r="C11" s="170" t="s">
        <v>394</v>
      </c>
      <c r="D11" s="137" t="s">
        <v>134</v>
      </c>
      <c r="E11" s="117">
        <v>3</v>
      </c>
      <c r="F11" s="138"/>
      <c r="G11" s="170"/>
      <c r="H11" s="137"/>
      <c r="I11" s="117"/>
      <c r="J11" s="138"/>
      <c r="K11" s="172"/>
      <c r="L11" s="137"/>
      <c r="M11" s="117"/>
      <c r="N11" s="138"/>
      <c r="O11" s="172"/>
      <c r="P11" s="137"/>
      <c r="Q11" s="117"/>
      <c r="R11" s="138"/>
      <c r="S11" s="172"/>
      <c r="T11" s="137"/>
      <c r="U11" s="117"/>
    </row>
    <row r="12" spans="1:21" ht="21.75" customHeight="1">
      <c r="A12" s="114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114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0"/>
      <c r="P13" s="137"/>
      <c r="Q13" s="117"/>
      <c r="R13" s="138"/>
      <c r="S13" s="172"/>
      <c r="T13" s="137"/>
      <c r="U13" s="117"/>
    </row>
    <row r="14" spans="1:21" ht="21.75" customHeight="1">
      <c r="A14" s="114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323"/>
      <c r="C15" s="121">
        <f>400*(COUNTA(C10:C14))</f>
        <v>800</v>
      </c>
      <c r="D15" s="324">
        <f>COUNTA(D10:D14)</f>
        <v>2</v>
      </c>
      <c r="E15" s="311">
        <f>SUM(E10:E14)</f>
        <v>5</v>
      </c>
      <c r="F15" s="316"/>
      <c r="G15" s="121">
        <f>400*(COUNTA(G10:G14))</f>
        <v>0</v>
      </c>
      <c r="H15" s="324">
        <f>COUNTA(H10:H14)</f>
        <v>0</v>
      </c>
      <c r="I15" s="325">
        <f>SUM(I10:I14)</f>
        <v>0</v>
      </c>
      <c r="J15" s="316"/>
      <c r="K15" s="121">
        <f>400*(COUNTA(K10:K14))</f>
        <v>400</v>
      </c>
      <c r="L15" s="324">
        <f>COUNTA(L10:L14)</f>
        <v>1</v>
      </c>
      <c r="M15" s="311">
        <f>SUM(M10:M14)</f>
        <v>5</v>
      </c>
      <c r="N15" s="316"/>
      <c r="O15" s="121">
        <f>400*(COUNTA(O10:O14))</f>
        <v>0</v>
      </c>
      <c r="P15" s="324">
        <f>COUNTA(P10:P14)</f>
        <v>0</v>
      </c>
      <c r="Q15" s="325">
        <f>SUM(Q10:Q14)</f>
        <v>0</v>
      </c>
      <c r="R15" s="316"/>
      <c r="S15" s="121">
        <f>400*(COUNTA(S10:S14))</f>
        <v>0</v>
      </c>
      <c r="T15" s="324">
        <f>COUNTA(T10:T14)</f>
        <v>0</v>
      </c>
      <c r="U15" s="315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387</v>
      </c>
      <c r="C17" s="170" t="s">
        <v>396</v>
      </c>
      <c r="D17" s="137" t="s">
        <v>134</v>
      </c>
      <c r="E17" s="117">
        <v>6</v>
      </c>
      <c r="F17" s="138"/>
      <c r="G17" s="170"/>
      <c r="H17" s="137"/>
      <c r="I17" s="117"/>
      <c r="J17" s="138" t="s">
        <v>379</v>
      </c>
      <c r="K17" s="172" t="s">
        <v>395</v>
      </c>
      <c r="L17" s="137" t="s">
        <v>134</v>
      </c>
      <c r="M17" s="117">
        <v>10</v>
      </c>
      <c r="N17" s="138"/>
      <c r="O17" s="170"/>
      <c r="P17" s="312"/>
      <c r="Q17" s="117"/>
      <c r="R17" s="138"/>
      <c r="S17" s="170"/>
      <c r="T17" s="312"/>
      <c r="U17" s="117"/>
    </row>
    <row r="18" spans="1:21" ht="21.75" customHeight="1">
      <c r="A18" s="125" t="s">
        <v>28</v>
      </c>
      <c r="B18" s="138"/>
      <c r="C18" s="170"/>
      <c r="D18" s="137"/>
      <c r="E18" s="117"/>
      <c r="F18" s="138"/>
      <c r="G18" s="170"/>
      <c r="H18" s="137"/>
      <c r="I18" s="117"/>
      <c r="J18" s="138"/>
      <c r="K18" s="170"/>
      <c r="L18" s="137"/>
      <c r="M18" s="117"/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125" t="s">
        <v>28</v>
      </c>
      <c r="B19" s="138"/>
      <c r="C19" s="170"/>
      <c r="D19" s="137"/>
      <c r="E19" s="117"/>
      <c r="F19" s="138"/>
      <c r="G19" s="170"/>
      <c r="H19" s="137"/>
      <c r="I19" s="117"/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125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125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315"/>
      <c r="C22" s="121">
        <f>800*(COUNTA(C17:C21))</f>
        <v>800</v>
      </c>
      <c r="D22" s="317">
        <f>COUNTA(D17:D21)</f>
        <v>1</v>
      </c>
      <c r="E22" s="117">
        <f>SUM(E17:E21)</f>
        <v>6</v>
      </c>
      <c r="F22" s="315"/>
      <c r="G22" s="121">
        <f>800*(COUNTA(G17:G21))</f>
        <v>0</v>
      </c>
      <c r="H22" s="317">
        <f>COUNTA(H17:H21)</f>
        <v>0</v>
      </c>
      <c r="I22" s="315">
        <f>SUM(I17:I21)</f>
        <v>0</v>
      </c>
      <c r="J22" s="315"/>
      <c r="K22" s="121">
        <f>800*(COUNTA(K17:K21))</f>
        <v>800</v>
      </c>
      <c r="L22" s="317">
        <f>COUNTA(L17:L21)</f>
        <v>1</v>
      </c>
      <c r="M22" s="117">
        <f>SUM(M17:M21)</f>
        <v>10</v>
      </c>
      <c r="N22" s="315"/>
      <c r="O22" s="121">
        <f>800*(COUNTA(O17:O21))</f>
        <v>0</v>
      </c>
      <c r="P22" s="317">
        <f>COUNTA(P17:P21)</f>
        <v>0</v>
      </c>
      <c r="Q22" s="315">
        <f>SUM(Q17:Q21)</f>
        <v>0</v>
      </c>
      <c r="R22" s="315"/>
      <c r="S22" s="121">
        <f>800*(COUNTA(S17:S21))</f>
        <v>0</v>
      </c>
      <c r="T22" s="317">
        <f>COUNTA(T17:T21)</f>
        <v>0</v>
      </c>
      <c r="U22" s="315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26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2.8</v>
      </c>
      <c r="S26" s="136"/>
      <c r="T26" s="135" t="s">
        <v>4</v>
      </c>
    </row>
    <row r="27" spans="1:21" ht="21.75" customHeight="1">
      <c r="A27" s="114" t="s">
        <v>32</v>
      </c>
      <c r="B27" s="138"/>
      <c r="C27" s="172"/>
      <c r="D27" s="137"/>
      <c r="E27" s="117"/>
      <c r="F27" s="138"/>
      <c r="G27" s="172"/>
      <c r="H27" s="118"/>
      <c r="I27" s="117"/>
      <c r="J27" s="138"/>
      <c r="K27" s="172"/>
      <c r="L27" s="138"/>
      <c r="M27" s="117"/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5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0</v>
      </c>
      <c r="D31" s="317">
        <f>COUNTA(D27:D30)</f>
        <v>0</v>
      </c>
      <c r="E31" s="117">
        <f>SUM(E27:E30)</f>
        <v>0</v>
      </c>
      <c r="F31" s="117"/>
      <c r="G31" s="121">
        <f>SUM(G30+G29+G28+(IF(COUNTBLANK(G27),0,1500)))</f>
        <v>0</v>
      </c>
      <c r="H31" s="317">
        <f>COUNTA(H27:H30)</f>
        <v>0</v>
      </c>
      <c r="I31" s="117">
        <f>SUM(I27:I30)</f>
        <v>0</v>
      </c>
      <c r="J31" s="137"/>
      <c r="K31" s="121">
        <f>SUM(K30+K29+K28+(IF(COUNTBLANK(K27),0,1500)))</f>
        <v>0</v>
      </c>
      <c r="L31" s="317">
        <f>COUNTA(L27:L30)</f>
        <v>0</v>
      </c>
      <c r="M31" s="117">
        <f>SUM(M27:M30)</f>
        <v>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B8:B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F8:F9"/>
    <mergeCell ref="O26:Q27"/>
    <mergeCell ref="R28:S28"/>
    <mergeCell ref="S29:U29"/>
    <mergeCell ref="R32:T32"/>
    <mergeCell ref="S31:U31"/>
    <mergeCell ref="S30:U30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Z13" sqref="Z13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76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346" t="s">
        <v>178</v>
      </c>
      <c r="C10" s="284" t="s">
        <v>268</v>
      </c>
      <c r="D10" s="347" t="s">
        <v>134</v>
      </c>
      <c r="E10" s="285">
        <v>5</v>
      </c>
      <c r="F10" s="138" t="s">
        <v>168</v>
      </c>
      <c r="G10" s="166" t="s">
        <v>272</v>
      </c>
      <c r="H10" s="137" t="s">
        <v>134</v>
      </c>
      <c r="I10" s="117">
        <v>5</v>
      </c>
      <c r="J10" s="138" t="s">
        <v>172</v>
      </c>
      <c r="K10" s="167" t="s">
        <v>271</v>
      </c>
      <c r="L10" s="137" t="s">
        <v>134</v>
      </c>
      <c r="M10" s="117">
        <v>5</v>
      </c>
      <c r="N10" s="138" t="s">
        <v>188</v>
      </c>
      <c r="O10" s="167" t="s">
        <v>265</v>
      </c>
      <c r="P10" s="137" t="s">
        <v>134</v>
      </c>
      <c r="Q10" s="117">
        <v>5</v>
      </c>
      <c r="R10" s="138" t="s">
        <v>977</v>
      </c>
      <c r="S10" s="167" t="s">
        <v>992</v>
      </c>
      <c r="T10" s="137" t="s">
        <v>1028</v>
      </c>
      <c r="U10" s="117">
        <v>5</v>
      </c>
    </row>
    <row r="11" spans="1:21" ht="21.75" customHeight="1">
      <c r="A11" s="114" t="s">
        <v>27</v>
      </c>
      <c r="B11" s="138" t="s">
        <v>332</v>
      </c>
      <c r="C11" s="166" t="s">
        <v>338</v>
      </c>
      <c r="D11" s="137" t="s">
        <v>134</v>
      </c>
      <c r="E11" s="117">
        <v>5</v>
      </c>
      <c r="F11" s="138" t="s">
        <v>332</v>
      </c>
      <c r="G11" s="166" t="s">
        <v>339</v>
      </c>
      <c r="H11" s="137" t="s">
        <v>134</v>
      </c>
      <c r="I11" s="117">
        <v>5</v>
      </c>
      <c r="J11" s="138" t="s">
        <v>332</v>
      </c>
      <c r="K11" s="167" t="s">
        <v>340</v>
      </c>
      <c r="L11" s="137" t="s">
        <v>134</v>
      </c>
      <c r="M11" s="117">
        <v>5</v>
      </c>
      <c r="N11" s="138" t="s">
        <v>444</v>
      </c>
      <c r="O11" s="167" t="s">
        <v>476</v>
      </c>
      <c r="P11" s="137" t="s">
        <v>134</v>
      </c>
      <c r="Q11" s="117">
        <v>5</v>
      </c>
      <c r="R11" s="138" t="s">
        <v>332</v>
      </c>
      <c r="S11" s="167" t="s">
        <v>341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444</v>
      </c>
      <c r="C12" s="166" t="s">
        <v>475</v>
      </c>
      <c r="D12" s="137" t="s">
        <v>134</v>
      </c>
      <c r="E12" s="117">
        <v>5</v>
      </c>
      <c r="F12" s="138" t="s">
        <v>517</v>
      </c>
      <c r="G12" s="166" t="s">
        <v>529</v>
      </c>
      <c r="H12" s="137" t="s">
        <v>134</v>
      </c>
      <c r="I12" s="117">
        <v>5</v>
      </c>
      <c r="J12" s="138" t="s">
        <v>487</v>
      </c>
      <c r="K12" s="167" t="s">
        <v>496</v>
      </c>
      <c r="L12" s="137" t="s">
        <v>134</v>
      </c>
      <c r="M12" s="117">
        <v>5</v>
      </c>
      <c r="N12" s="138" t="s">
        <v>550</v>
      </c>
      <c r="O12" s="167" t="s">
        <v>571</v>
      </c>
      <c r="P12" s="137" t="s">
        <v>134</v>
      </c>
      <c r="Q12" s="117">
        <v>5</v>
      </c>
      <c r="R12" s="138" t="s">
        <v>498</v>
      </c>
      <c r="S12" s="167" t="s">
        <v>499</v>
      </c>
      <c r="T12" s="137" t="s">
        <v>134</v>
      </c>
      <c r="U12" s="117">
        <v>5</v>
      </c>
    </row>
    <row r="13" spans="1:21" ht="21.75" customHeight="1">
      <c r="A13" s="114" t="s">
        <v>27</v>
      </c>
      <c r="B13" s="138" t="s">
        <v>587</v>
      </c>
      <c r="C13" s="166" t="s">
        <v>596</v>
      </c>
      <c r="D13" s="137" t="s">
        <v>134</v>
      </c>
      <c r="E13" s="117">
        <v>5</v>
      </c>
      <c r="F13" s="138" t="s">
        <v>599</v>
      </c>
      <c r="G13" s="166" t="s">
        <v>611</v>
      </c>
      <c r="H13" s="137" t="s">
        <v>134</v>
      </c>
      <c r="I13" s="117">
        <v>5</v>
      </c>
      <c r="J13" s="138" t="s">
        <v>587</v>
      </c>
      <c r="K13" s="167" t="s">
        <v>597</v>
      </c>
      <c r="L13" s="137" t="s">
        <v>134</v>
      </c>
      <c r="M13" s="117">
        <v>5</v>
      </c>
      <c r="N13" s="138" t="s">
        <v>670</v>
      </c>
      <c r="O13" s="167" t="s">
        <v>672</v>
      </c>
      <c r="P13" s="137" t="s">
        <v>134</v>
      </c>
      <c r="Q13" s="117">
        <v>5</v>
      </c>
      <c r="R13" s="138" t="s">
        <v>532</v>
      </c>
      <c r="S13" s="167" t="s">
        <v>542</v>
      </c>
      <c r="T13" s="137" t="s">
        <v>134</v>
      </c>
      <c r="U13" s="117">
        <v>5</v>
      </c>
    </row>
    <row r="14" spans="1:21" ht="21.75" customHeight="1">
      <c r="A14" s="114" t="s">
        <v>27</v>
      </c>
      <c r="B14" s="138" t="s">
        <v>631</v>
      </c>
      <c r="C14" s="166" t="s">
        <v>643</v>
      </c>
      <c r="D14" s="137" t="s">
        <v>134</v>
      </c>
      <c r="E14" s="117">
        <v>5</v>
      </c>
      <c r="F14" s="138" t="s">
        <v>836</v>
      </c>
      <c r="G14" s="166" t="s">
        <v>837</v>
      </c>
      <c r="H14" s="137" t="s">
        <v>134</v>
      </c>
      <c r="I14" s="117">
        <v>5</v>
      </c>
      <c r="J14" s="138" t="s">
        <v>667</v>
      </c>
      <c r="K14" s="167" t="s">
        <v>668</v>
      </c>
      <c r="L14" s="137" t="s">
        <v>134</v>
      </c>
      <c r="M14" s="117">
        <v>5</v>
      </c>
      <c r="N14" s="138" t="s">
        <v>897</v>
      </c>
      <c r="O14" s="167" t="s">
        <v>903</v>
      </c>
      <c r="P14" s="137" t="s">
        <v>134</v>
      </c>
      <c r="Q14" s="117">
        <v>5</v>
      </c>
      <c r="R14" s="138" t="s">
        <v>731</v>
      </c>
      <c r="S14" s="167" t="s">
        <v>734</v>
      </c>
      <c r="T14" s="137" t="s">
        <v>134</v>
      </c>
      <c r="U14" s="117">
        <v>5</v>
      </c>
    </row>
    <row r="15" spans="1:21" ht="21.75" customHeight="1">
      <c r="A15" s="119" t="s">
        <v>79</v>
      </c>
      <c r="B15" s="318"/>
      <c r="C15" s="121">
        <f>400*(COUNTA(C10:C14))</f>
        <v>2000</v>
      </c>
      <c r="D15" s="320">
        <f>COUNTA(D10:D14)</f>
        <v>5</v>
      </c>
      <c r="E15" s="311">
        <f>SUM(E10:E14)</f>
        <v>25</v>
      </c>
      <c r="F15" s="319"/>
      <c r="G15" s="121">
        <f>400*(COUNTA(G10:G14))</f>
        <v>2000</v>
      </c>
      <c r="H15" s="320">
        <f>COUNTA(H10:H14)</f>
        <v>5</v>
      </c>
      <c r="I15" s="311">
        <f>SUM(I10:I14)</f>
        <v>25</v>
      </c>
      <c r="J15" s="319"/>
      <c r="K15" s="121">
        <f>400*(COUNTA(K10:K14))</f>
        <v>2000</v>
      </c>
      <c r="L15" s="320">
        <f>COUNTA(L10:L14)</f>
        <v>5</v>
      </c>
      <c r="M15" s="311">
        <f>SUM(M10:M14)</f>
        <v>25</v>
      </c>
      <c r="N15" s="319"/>
      <c r="O15" s="121">
        <f>400*(COUNTA(O10:O14))</f>
        <v>2000</v>
      </c>
      <c r="P15" s="320">
        <f>COUNTA(P10:P14)</f>
        <v>5</v>
      </c>
      <c r="Q15" s="311">
        <f>SUM(Q10:Q14)</f>
        <v>25</v>
      </c>
      <c r="R15" s="319"/>
      <c r="S15" s="121">
        <f>400*(COUNTA(S10:S14))</f>
        <v>2000</v>
      </c>
      <c r="T15" s="320">
        <f>COUNTA(T10:T14)</f>
        <v>5</v>
      </c>
      <c r="U15" s="117">
        <f>SUM(U10:U14)</f>
        <v>25</v>
      </c>
    </row>
    <row r="16" spans="1:21" ht="21.75" customHeight="1">
      <c r="A16" s="429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258"/>
    </row>
    <row r="17" spans="1:21" ht="21.75" customHeight="1">
      <c r="A17" s="125" t="s">
        <v>28</v>
      </c>
      <c r="B17" s="138" t="s">
        <v>170</v>
      </c>
      <c r="C17" s="166" t="s">
        <v>267</v>
      </c>
      <c r="D17" s="137" t="s">
        <v>134</v>
      </c>
      <c r="E17" s="117">
        <v>10</v>
      </c>
      <c r="F17" s="138" t="s">
        <v>170</v>
      </c>
      <c r="G17" s="166" t="s">
        <v>266</v>
      </c>
      <c r="H17" s="137" t="s">
        <v>134</v>
      </c>
      <c r="I17" s="117">
        <v>10</v>
      </c>
      <c r="J17" s="138" t="s">
        <v>178</v>
      </c>
      <c r="K17" s="166" t="s">
        <v>269</v>
      </c>
      <c r="L17" s="137" t="s">
        <v>134</v>
      </c>
      <c r="M17" s="117">
        <v>10</v>
      </c>
      <c r="N17" s="138" t="s">
        <v>156</v>
      </c>
      <c r="O17" s="167" t="s">
        <v>242</v>
      </c>
      <c r="P17" s="137" t="s">
        <v>134</v>
      </c>
      <c r="Q17" s="117">
        <v>10</v>
      </c>
      <c r="R17" s="138" t="s">
        <v>172</v>
      </c>
      <c r="S17" s="166" t="s">
        <v>270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38" t="s">
        <v>498</v>
      </c>
      <c r="C18" s="166" t="s">
        <v>500</v>
      </c>
      <c r="D18" s="137" t="s">
        <v>134</v>
      </c>
      <c r="E18" s="117">
        <v>10</v>
      </c>
      <c r="F18" s="138" t="s">
        <v>387</v>
      </c>
      <c r="G18" s="166" t="s">
        <v>401</v>
      </c>
      <c r="H18" s="137" t="s">
        <v>134</v>
      </c>
      <c r="I18" s="117">
        <v>10</v>
      </c>
      <c r="J18" s="138" t="s">
        <v>379</v>
      </c>
      <c r="K18" s="167" t="s">
        <v>398</v>
      </c>
      <c r="L18" s="137" t="s">
        <v>134</v>
      </c>
      <c r="M18" s="117">
        <v>10</v>
      </c>
      <c r="N18" s="138" t="s">
        <v>379</v>
      </c>
      <c r="O18" s="166" t="s">
        <v>399</v>
      </c>
      <c r="P18" s="137" t="s">
        <v>134</v>
      </c>
      <c r="Q18" s="117">
        <v>10</v>
      </c>
      <c r="R18" s="138" t="s">
        <v>387</v>
      </c>
      <c r="S18" s="166" t="s">
        <v>400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 t="s">
        <v>532</v>
      </c>
      <c r="C19" s="166" t="s">
        <v>541</v>
      </c>
      <c r="D19" s="137" t="s">
        <v>134</v>
      </c>
      <c r="E19" s="117">
        <v>10</v>
      </c>
      <c r="F19" s="138" t="s">
        <v>487</v>
      </c>
      <c r="G19" s="167" t="s">
        <v>497</v>
      </c>
      <c r="H19" s="137" t="s">
        <v>134</v>
      </c>
      <c r="I19" s="117">
        <v>10</v>
      </c>
      <c r="J19" s="138" t="s">
        <v>518</v>
      </c>
      <c r="K19" s="166" t="s">
        <v>530</v>
      </c>
      <c r="L19" s="137" t="s">
        <v>134</v>
      </c>
      <c r="M19" s="117">
        <v>10</v>
      </c>
      <c r="N19" s="138" t="s">
        <v>550</v>
      </c>
      <c r="O19" s="166" t="s">
        <v>572</v>
      </c>
      <c r="P19" s="137" t="s">
        <v>134</v>
      </c>
      <c r="Q19" s="117">
        <v>10</v>
      </c>
      <c r="R19" s="138" t="s">
        <v>532</v>
      </c>
      <c r="S19" s="166" t="s">
        <v>540</v>
      </c>
      <c r="T19" s="137" t="s">
        <v>134</v>
      </c>
      <c r="U19" s="117">
        <v>10</v>
      </c>
    </row>
    <row r="20" spans="1:21" ht="21.75" customHeight="1">
      <c r="A20" s="125" t="s">
        <v>28</v>
      </c>
      <c r="B20" s="138" t="s">
        <v>667</v>
      </c>
      <c r="C20" s="166" t="s">
        <v>669</v>
      </c>
      <c r="D20" s="137" t="s">
        <v>134</v>
      </c>
      <c r="E20" s="117">
        <v>10</v>
      </c>
      <c r="F20" s="138" t="s">
        <v>587</v>
      </c>
      <c r="G20" s="166" t="s">
        <v>598</v>
      </c>
      <c r="H20" s="137" t="s">
        <v>134</v>
      </c>
      <c r="I20" s="117">
        <v>10</v>
      </c>
      <c r="J20" s="138" t="s">
        <v>631</v>
      </c>
      <c r="K20" s="166" t="s">
        <v>642</v>
      </c>
      <c r="L20" s="137" t="s">
        <v>134</v>
      </c>
      <c r="M20" s="117">
        <v>10</v>
      </c>
      <c r="N20" s="138" t="s">
        <v>599</v>
      </c>
      <c r="O20" s="166" t="s">
        <v>612</v>
      </c>
      <c r="P20" s="137" t="s">
        <v>134</v>
      </c>
      <c r="Q20" s="117">
        <v>10</v>
      </c>
      <c r="R20" s="138" t="s">
        <v>670</v>
      </c>
      <c r="S20" s="166" t="s">
        <v>671</v>
      </c>
      <c r="T20" s="137" t="s">
        <v>134</v>
      </c>
      <c r="U20" s="117">
        <v>10</v>
      </c>
    </row>
    <row r="21" spans="1:21" ht="21.75" customHeight="1">
      <c r="A21" s="125" t="s">
        <v>28</v>
      </c>
      <c r="B21" s="138" t="s">
        <v>961</v>
      </c>
      <c r="C21" s="166" t="s">
        <v>970</v>
      </c>
      <c r="D21" s="137" t="s">
        <v>134</v>
      </c>
      <c r="E21" s="117">
        <v>10</v>
      </c>
      <c r="F21" s="138" t="s">
        <v>748</v>
      </c>
      <c r="G21" s="166" t="s">
        <v>749</v>
      </c>
      <c r="H21" s="137" t="s">
        <v>134</v>
      </c>
      <c r="I21" s="117">
        <v>10</v>
      </c>
      <c r="J21" s="138" t="s">
        <v>731</v>
      </c>
      <c r="K21" s="166" t="s">
        <v>733</v>
      </c>
      <c r="L21" s="137" t="s">
        <v>134</v>
      </c>
      <c r="M21" s="117">
        <v>10</v>
      </c>
      <c r="N21" s="138" t="s">
        <v>708</v>
      </c>
      <c r="O21" s="166" t="s">
        <v>717</v>
      </c>
      <c r="P21" s="137" t="s">
        <v>134</v>
      </c>
      <c r="Q21" s="117">
        <v>10</v>
      </c>
      <c r="R21" s="138" t="s">
        <v>747</v>
      </c>
      <c r="S21" s="166" t="s">
        <v>750</v>
      </c>
      <c r="T21" s="137" t="s">
        <v>155</v>
      </c>
      <c r="U21" s="117">
        <v>10</v>
      </c>
    </row>
    <row r="22" spans="1:21" ht="21.75" customHeight="1">
      <c r="A22" s="119" t="s">
        <v>79</v>
      </c>
      <c r="B22" s="321"/>
      <c r="C22" s="121">
        <f>800*(COUNTA(C17:C21))</f>
        <v>4000</v>
      </c>
      <c r="D22" s="322">
        <f>COUNTA(D17:D21)</f>
        <v>5</v>
      </c>
      <c r="E22" s="117">
        <f>SUM(E17:E21)</f>
        <v>50</v>
      </c>
      <c r="F22" s="321"/>
      <c r="G22" s="121">
        <f>800*(COUNTA(G17:G21))</f>
        <v>4000</v>
      </c>
      <c r="H22" s="322">
        <f>COUNTA(H17:H21)</f>
        <v>5</v>
      </c>
      <c r="I22" s="117">
        <f>SUM(I17:I21)</f>
        <v>50</v>
      </c>
      <c r="J22" s="321"/>
      <c r="K22" s="121">
        <f>800*(COUNTA(K17:K21))</f>
        <v>4000</v>
      </c>
      <c r="L22" s="322">
        <f>COUNTA(L17:L21)</f>
        <v>5</v>
      </c>
      <c r="M22" s="117">
        <f>SUM(M17:M21)</f>
        <v>50</v>
      </c>
      <c r="N22" s="321"/>
      <c r="O22" s="121">
        <f>800*(COUNTA(O17:O21))</f>
        <v>4000</v>
      </c>
      <c r="P22" s="322">
        <f>COUNTA(P17:P21)</f>
        <v>5</v>
      </c>
      <c r="Q22" s="117">
        <f>SUM(Q17:Q21)</f>
        <v>50</v>
      </c>
      <c r="R22" s="321"/>
      <c r="S22" s="121">
        <f>800*(COUNTA(S17:S21))</f>
        <v>4000</v>
      </c>
      <c r="T22" s="322">
        <f>COUNTA(T17:T21)</f>
        <v>5</v>
      </c>
      <c r="U22" s="117">
        <f>SUM(U17:U21)</f>
        <v>50</v>
      </c>
    </row>
    <row r="23" spans="1:21" ht="18.75" customHeight="1">
      <c r="A23" s="12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</row>
    <row r="24" spans="1:21" ht="18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431" t="s">
        <v>4</v>
      </c>
      <c r="S24" s="431"/>
      <c r="T24" s="462"/>
      <c r="U24" s="258"/>
    </row>
    <row r="25" spans="1:21" ht="24" customHeight="1">
      <c r="A25" s="129" t="s">
        <v>4</v>
      </c>
      <c r="B25" s="477" t="s">
        <v>14</v>
      </c>
      <c r="C25" s="434"/>
      <c r="D25" s="434"/>
      <c r="E25" s="435"/>
      <c r="F25" s="433" t="s">
        <v>15</v>
      </c>
      <c r="G25" s="463"/>
      <c r="H25" s="434"/>
      <c r="I25" s="435"/>
      <c r="J25" s="433" t="s">
        <v>23</v>
      </c>
      <c r="K25" s="463"/>
      <c r="L25" s="434"/>
      <c r="M25" s="435"/>
      <c r="N25" s="130"/>
      <c r="O25" s="416" t="s">
        <v>29</v>
      </c>
      <c r="P25" s="464"/>
      <c r="Q25" s="464"/>
      <c r="R25" s="131">
        <f>SUM(E15+I15+M15+Q15+U15+E22+I22+M22+Q22+U22+E31+I31+M31)</f>
        <v>1005</v>
      </c>
      <c r="S25" s="268"/>
      <c r="T25" s="131" t="s">
        <v>4</v>
      </c>
      <c r="U25" s="258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53.524999999999999</v>
      </c>
      <c r="S26" s="136"/>
      <c r="T26" s="135" t="s">
        <v>4</v>
      </c>
      <c r="U26" s="258"/>
    </row>
    <row r="27" spans="1:21" ht="21.75" customHeight="1">
      <c r="A27" s="114" t="s">
        <v>32</v>
      </c>
      <c r="B27" s="138" t="s">
        <v>156</v>
      </c>
      <c r="C27" s="167" t="s">
        <v>187</v>
      </c>
      <c r="D27" s="137" t="s">
        <v>134</v>
      </c>
      <c r="E27" s="117">
        <v>40</v>
      </c>
      <c r="F27" s="138" t="s">
        <v>172</v>
      </c>
      <c r="G27" s="167" t="s">
        <v>189</v>
      </c>
      <c r="H27" s="118" t="s">
        <v>134</v>
      </c>
      <c r="I27" s="117">
        <v>40</v>
      </c>
      <c r="J27" s="138" t="s">
        <v>865</v>
      </c>
      <c r="K27" s="167" t="s">
        <v>870</v>
      </c>
      <c r="L27" s="138" t="s">
        <v>134</v>
      </c>
      <c r="M27" s="117">
        <v>40</v>
      </c>
      <c r="N27" s="269"/>
      <c r="O27" s="417"/>
      <c r="P27" s="417"/>
      <c r="Q27" s="417"/>
      <c r="R27" s="140" t="s">
        <v>3</v>
      </c>
      <c r="S27" s="268"/>
      <c r="T27" s="141"/>
      <c r="U27" s="258"/>
    </row>
    <row r="28" spans="1:21" ht="21.75" customHeight="1">
      <c r="A28" s="114" t="s">
        <v>33</v>
      </c>
      <c r="B28" s="138" t="s">
        <v>168</v>
      </c>
      <c r="C28" s="142">
        <v>1675</v>
      </c>
      <c r="D28" s="137" t="s">
        <v>134</v>
      </c>
      <c r="E28" s="117">
        <v>40</v>
      </c>
      <c r="F28" s="138" t="s">
        <v>747</v>
      </c>
      <c r="G28" s="142">
        <v>1425</v>
      </c>
      <c r="H28" s="142" t="s">
        <v>134</v>
      </c>
      <c r="I28" s="117">
        <v>40</v>
      </c>
      <c r="J28" s="138" t="s">
        <v>188</v>
      </c>
      <c r="K28" s="142">
        <v>1200</v>
      </c>
      <c r="L28" s="138" t="s">
        <v>134</v>
      </c>
      <c r="M28" s="117">
        <v>40</v>
      </c>
      <c r="N28" s="270"/>
      <c r="O28" s="271"/>
      <c r="P28" s="272"/>
      <c r="Q28" s="272"/>
      <c r="R28" s="418"/>
      <c r="S28" s="465"/>
      <c r="T28" s="146"/>
      <c r="U28" s="258"/>
    </row>
    <row r="29" spans="1:21" ht="21.75" customHeight="1">
      <c r="A29" s="114" t="s">
        <v>34</v>
      </c>
      <c r="B29" s="138" t="s">
        <v>186</v>
      </c>
      <c r="C29" s="142">
        <v>2500</v>
      </c>
      <c r="D29" s="138" t="s">
        <v>134</v>
      </c>
      <c r="E29" s="117">
        <v>50</v>
      </c>
      <c r="F29" s="138" t="s">
        <v>855</v>
      </c>
      <c r="G29" s="142">
        <v>2050</v>
      </c>
      <c r="H29" s="142" t="s">
        <v>134</v>
      </c>
      <c r="I29" s="117">
        <v>50</v>
      </c>
      <c r="J29" s="138" t="s">
        <v>746</v>
      </c>
      <c r="K29" s="142">
        <v>1800</v>
      </c>
      <c r="L29" s="138" t="s">
        <v>134</v>
      </c>
      <c r="M29" s="117">
        <v>50</v>
      </c>
      <c r="N29" s="270"/>
      <c r="O29" s="258"/>
      <c r="P29" s="273">
        <f>SUM(D15+H15+L15+P15+T15+D22+H22+L22+P22+T22+D31+H31+L31)</f>
        <v>62</v>
      </c>
      <c r="Q29" s="258"/>
      <c r="R29" s="258"/>
      <c r="S29" s="420" t="s">
        <v>4</v>
      </c>
      <c r="T29" s="465"/>
      <c r="U29" s="466"/>
    </row>
    <row r="30" spans="1:21" ht="21.75" customHeight="1">
      <c r="A30" s="114" t="s">
        <v>36</v>
      </c>
      <c r="B30" s="138" t="s">
        <v>358</v>
      </c>
      <c r="C30" s="142">
        <v>3275</v>
      </c>
      <c r="D30" s="138" t="s">
        <v>134</v>
      </c>
      <c r="E30" s="117">
        <v>80</v>
      </c>
      <c r="F30" s="138" t="s">
        <v>501</v>
      </c>
      <c r="G30" s="142">
        <v>2650</v>
      </c>
      <c r="H30" s="142" t="s">
        <v>134</v>
      </c>
      <c r="I30" s="117">
        <v>80</v>
      </c>
      <c r="J30" s="138" t="s">
        <v>646</v>
      </c>
      <c r="K30" s="142">
        <v>2450</v>
      </c>
      <c r="L30" s="138" t="s">
        <v>134</v>
      </c>
      <c r="M30" s="117">
        <v>80</v>
      </c>
      <c r="N30" s="270"/>
      <c r="O30" s="258"/>
      <c r="P30" s="258"/>
      <c r="Q30" s="258"/>
      <c r="R30" s="146"/>
      <c r="S30" s="420" t="s">
        <v>35</v>
      </c>
      <c r="T30" s="465"/>
      <c r="U30" s="466"/>
    </row>
    <row r="31" spans="1:21" ht="21.75" customHeight="1">
      <c r="A31" s="119" t="s">
        <v>79</v>
      </c>
      <c r="B31" s="138"/>
      <c r="C31" s="121">
        <f>SUM(C30+C29+C28+(IF(COUNTBLANK(C27),0,1500)))</f>
        <v>8950</v>
      </c>
      <c r="D31" s="322">
        <f>COUNTA(D27:D30)</f>
        <v>4</v>
      </c>
      <c r="E31" s="117">
        <f>SUM(E27:E30)</f>
        <v>210</v>
      </c>
      <c r="F31" s="117"/>
      <c r="G31" s="121">
        <f>SUM(G30+G29+G28+(IF(COUNTBLANK(G27),0,1500)))</f>
        <v>7625</v>
      </c>
      <c r="H31" s="322">
        <f>COUNTA(H27:H30)</f>
        <v>4</v>
      </c>
      <c r="I31" s="117">
        <f>SUM(I27:I30)</f>
        <v>210</v>
      </c>
      <c r="J31" s="137"/>
      <c r="K31" s="121">
        <f>SUM(K30+K29+K28+(IF(COUNTBLANK(K27),0,1500)))</f>
        <v>6950</v>
      </c>
      <c r="L31" s="322">
        <f>COUNTA(L27:L30)</f>
        <v>4</v>
      </c>
      <c r="M31" s="117">
        <f>SUM(M27:M30)</f>
        <v>210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zoomScaleNormal="100" workbookViewId="0">
      <selection activeCell="E30" sqref="E30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83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154</v>
      </c>
      <c r="C10" s="170" t="s">
        <v>273</v>
      </c>
      <c r="D10" s="137" t="s">
        <v>134</v>
      </c>
      <c r="E10" s="117">
        <v>5</v>
      </c>
      <c r="F10" s="138" t="s">
        <v>165</v>
      </c>
      <c r="G10" s="170" t="s">
        <v>277</v>
      </c>
      <c r="H10" s="137" t="s">
        <v>134</v>
      </c>
      <c r="I10" s="117">
        <v>5</v>
      </c>
      <c r="J10" s="138" t="s">
        <v>178</v>
      </c>
      <c r="K10" s="172" t="s">
        <v>276</v>
      </c>
      <c r="L10" s="137" t="s">
        <v>134</v>
      </c>
      <c r="M10" s="117">
        <v>5</v>
      </c>
      <c r="N10" s="138"/>
      <c r="O10" s="172"/>
      <c r="P10" s="137"/>
      <c r="Q10" s="117"/>
      <c r="R10" s="138" t="s">
        <v>165</v>
      </c>
      <c r="S10" s="172" t="s">
        <v>278</v>
      </c>
      <c r="T10" s="137" t="s">
        <v>134</v>
      </c>
      <c r="U10" s="117">
        <v>5</v>
      </c>
    </row>
    <row r="11" spans="1:21" ht="21.75" customHeight="1">
      <c r="A11" s="114" t="s">
        <v>27</v>
      </c>
      <c r="B11" s="138" t="s">
        <v>412</v>
      </c>
      <c r="C11" s="170" t="s">
        <v>420</v>
      </c>
      <c r="D11" s="137" t="s">
        <v>134</v>
      </c>
      <c r="E11" s="117">
        <v>5</v>
      </c>
      <c r="F11" s="138" t="s">
        <v>382</v>
      </c>
      <c r="G11" s="170" t="s">
        <v>403</v>
      </c>
      <c r="H11" s="137" t="s">
        <v>134</v>
      </c>
      <c r="I11" s="117">
        <v>5</v>
      </c>
      <c r="J11" s="138" t="s">
        <v>442</v>
      </c>
      <c r="K11" s="172" t="s">
        <v>483</v>
      </c>
      <c r="L11" s="137" t="s">
        <v>134</v>
      </c>
      <c r="M11" s="117">
        <v>5</v>
      </c>
      <c r="N11" s="138"/>
      <c r="O11" s="172"/>
      <c r="P11" s="137"/>
      <c r="Q11" s="117"/>
      <c r="R11" s="138" t="s">
        <v>487</v>
      </c>
      <c r="S11" s="172" t="s">
        <v>502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557</v>
      </c>
      <c r="C12" s="170" t="s">
        <v>573</v>
      </c>
      <c r="D12" s="137" t="s">
        <v>134</v>
      </c>
      <c r="E12" s="117">
        <v>5</v>
      </c>
      <c r="F12" s="138" t="s">
        <v>442</v>
      </c>
      <c r="G12" s="170" t="s">
        <v>484</v>
      </c>
      <c r="H12" s="137" t="s">
        <v>134</v>
      </c>
      <c r="I12" s="117">
        <v>5</v>
      </c>
      <c r="J12" s="138" t="s">
        <v>808</v>
      </c>
      <c r="K12" s="172" t="s">
        <v>820</v>
      </c>
      <c r="L12" s="137" t="s">
        <v>134</v>
      </c>
      <c r="M12" s="117">
        <v>5</v>
      </c>
      <c r="N12" s="138"/>
      <c r="O12" s="172"/>
      <c r="P12" s="137"/>
      <c r="Q12" s="117"/>
      <c r="R12" s="138" t="s">
        <v>646</v>
      </c>
      <c r="S12" s="172" t="s">
        <v>659</v>
      </c>
      <c r="T12" s="137" t="s">
        <v>134</v>
      </c>
      <c r="U12" s="117">
        <v>5</v>
      </c>
    </row>
    <row r="13" spans="1:21" ht="21.75" customHeight="1">
      <c r="A13" s="114" t="s">
        <v>27</v>
      </c>
      <c r="B13" s="138" t="s">
        <v>662</v>
      </c>
      <c r="C13" s="170" t="s">
        <v>664</v>
      </c>
      <c r="D13" s="137" t="s">
        <v>155</v>
      </c>
      <c r="E13" s="117">
        <v>5</v>
      </c>
      <c r="F13" s="138" t="s">
        <v>624</v>
      </c>
      <c r="G13" s="170" t="s">
        <v>629</v>
      </c>
      <c r="H13" s="137" t="s">
        <v>134</v>
      </c>
      <c r="I13" s="117">
        <v>5</v>
      </c>
      <c r="J13" s="138" t="s">
        <v>719</v>
      </c>
      <c r="K13" s="172" t="s">
        <v>720</v>
      </c>
      <c r="L13" s="137" t="s">
        <v>134</v>
      </c>
      <c r="M13" s="117">
        <v>5</v>
      </c>
      <c r="N13" s="138"/>
      <c r="O13" s="172"/>
      <c r="P13" s="137"/>
      <c r="Q13" s="117"/>
      <c r="R13" s="138" t="s">
        <v>735</v>
      </c>
      <c r="S13" s="172" t="s">
        <v>739</v>
      </c>
      <c r="T13" s="137" t="s">
        <v>134</v>
      </c>
      <c r="U13" s="117">
        <v>5</v>
      </c>
    </row>
    <row r="14" spans="1:21" ht="21.75" customHeight="1">
      <c r="A14" s="114" t="s">
        <v>27</v>
      </c>
      <c r="B14" s="138" t="s">
        <v>961</v>
      </c>
      <c r="C14" s="170" t="s">
        <v>968</v>
      </c>
      <c r="D14" s="137" t="s">
        <v>134</v>
      </c>
      <c r="E14" s="117">
        <v>5</v>
      </c>
      <c r="F14" s="138" t="s">
        <v>808</v>
      </c>
      <c r="G14" s="170" t="s">
        <v>819</v>
      </c>
      <c r="H14" s="137" t="s">
        <v>134</v>
      </c>
      <c r="I14" s="117">
        <v>5</v>
      </c>
      <c r="J14" s="138" t="s">
        <v>994</v>
      </c>
      <c r="K14" s="172" t="s">
        <v>1011</v>
      </c>
      <c r="L14" s="137" t="s">
        <v>134</v>
      </c>
      <c r="M14" s="117">
        <v>5</v>
      </c>
      <c r="N14" s="138"/>
      <c r="O14" s="172"/>
      <c r="P14" s="137"/>
      <c r="Q14" s="117"/>
      <c r="R14" s="138" t="s">
        <v>961</v>
      </c>
      <c r="S14" s="172" t="s">
        <v>969</v>
      </c>
      <c r="T14" s="137" t="s">
        <v>134</v>
      </c>
      <c r="U14" s="117">
        <v>5</v>
      </c>
    </row>
    <row r="15" spans="1:21" ht="21.75" customHeight="1">
      <c r="A15" s="119" t="s">
        <v>79</v>
      </c>
      <c r="B15" s="318"/>
      <c r="C15" s="121">
        <f>400*(COUNTA(C10:C14))</f>
        <v>2000</v>
      </c>
      <c r="D15" s="320">
        <f>COUNTA(D10:D14)</f>
        <v>5</v>
      </c>
      <c r="E15" s="311">
        <f>SUM(E10:E14)</f>
        <v>25</v>
      </c>
      <c r="F15" s="319"/>
      <c r="G15" s="121">
        <f>400*(COUNTA(G10:G14))</f>
        <v>2000</v>
      </c>
      <c r="H15" s="320">
        <f>COUNTA(H10:H14)</f>
        <v>5</v>
      </c>
      <c r="I15" s="311">
        <f>SUM(I10:I14)</f>
        <v>25</v>
      </c>
      <c r="J15" s="319"/>
      <c r="K15" s="121">
        <f>400*(COUNTA(K10:K14))</f>
        <v>2000</v>
      </c>
      <c r="L15" s="320">
        <f>COUNTA(L10:L14)</f>
        <v>5</v>
      </c>
      <c r="M15" s="311">
        <f>SUM(M10:M14)</f>
        <v>25</v>
      </c>
      <c r="N15" s="319"/>
      <c r="O15" s="121">
        <f>400*(COUNTA(O10:O14))</f>
        <v>0</v>
      </c>
      <c r="P15" s="320">
        <f>COUNTA(P10:P14)</f>
        <v>0</v>
      </c>
      <c r="Q15" s="344">
        <f>SUM(Q10:Q14)</f>
        <v>0</v>
      </c>
      <c r="R15" s="319"/>
      <c r="S15" s="121">
        <f>400*(COUNTA(S10:S14))</f>
        <v>2000</v>
      </c>
      <c r="T15" s="320">
        <f>COUNTA(T10:T14)</f>
        <v>5</v>
      </c>
      <c r="U15" s="117">
        <f>SUM(U10:U14)</f>
        <v>25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178</v>
      </c>
      <c r="C17" s="170" t="s">
        <v>275</v>
      </c>
      <c r="D17" s="137" t="s">
        <v>134</v>
      </c>
      <c r="E17" s="117">
        <v>10</v>
      </c>
      <c r="F17" s="138" t="s">
        <v>154</v>
      </c>
      <c r="G17" s="170" t="s">
        <v>274</v>
      </c>
      <c r="H17" s="137" t="s">
        <v>134</v>
      </c>
      <c r="I17" s="117">
        <v>10</v>
      </c>
      <c r="J17" s="138" t="s">
        <v>665</v>
      </c>
      <c r="K17" s="170" t="s">
        <v>666</v>
      </c>
      <c r="L17" s="137" t="s">
        <v>134</v>
      </c>
      <c r="M17" s="117">
        <v>10</v>
      </c>
      <c r="N17" s="138"/>
      <c r="O17" s="170"/>
      <c r="P17" s="312"/>
      <c r="Q17" s="117"/>
      <c r="R17" s="138"/>
      <c r="S17" s="170"/>
      <c r="T17" s="312"/>
      <c r="U17" s="117"/>
    </row>
    <row r="18" spans="1:21" ht="21.75" customHeight="1">
      <c r="A18" s="125" t="s">
        <v>28</v>
      </c>
      <c r="B18" s="138" t="s">
        <v>295</v>
      </c>
      <c r="C18" s="170" t="s">
        <v>322</v>
      </c>
      <c r="D18" s="137" t="s">
        <v>134</v>
      </c>
      <c r="E18" s="117">
        <v>10</v>
      </c>
      <c r="F18" s="138" t="s">
        <v>281</v>
      </c>
      <c r="G18" s="170" t="s">
        <v>283</v>
      </c>
      <c r="H18" s="137" t="s">
        <v>134</v>
      </c>
      <c r="I18" s="117">
        <v>10</v>
      </c>
      <c r="J18" s="138"/>
      <c r="K18" s="170"/>
      <c r="L18" s="137"/>
      <c r="M18" s="117"/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125" t="s">
        <v>28</v>
      </c>
      <c r="B19" s="138" t="s">
        <v>382</v>
      </c>
      <c r="C19" s="170" t="s">
        <v>402</v>
      </c>
      <c r="D19" s="137" t="s">
        <v>134</v>
      </c>
      <c r="E19" s="117">
        <v>10</v>
      </c>
      <c r="F19" s="138" t="s">
        <v>412</v>
      </c>
      <c r="G19" s="170" t="s">
        <v>421</v>
      </c>
      <c r="H19" s="137" t="s">
        <v>134</v>
      </c>
      <c r="I19" s="117">
        <v>10</v>
      </c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125" t="s">
        <v>28</v>
      </c>
      <c r="B20" s="138" t="s">
        <v>646</v>
      </c>
      <c r="C20" s="170" t="s">
        <v>658</v>
      </c>
      <c r="D20" s="137" t="s">
        <v>134</v>
      </c>
      <c r="E20" s="117">
        <v>10</v>
      </c>
      <c r="F20" s="138" t="s">
        <v>662</v>
      </c>
      <c r="G20" s="170" t="s">
        <v>663</v>
      </c>
      <c r="H20" s="137" t="s">
        <v>134</v>
      </c>
      <c r="I20" s="117">
        <v>10</v>
      </c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125" t="s">
        <v>28</v>
      </c>
      <c r="B21" s="138" t="s">
        <v>895</v>
      </c>
      <c r="C21" s="170" t="s">
        <v>932</v>
      </c>
      <c r="D21" s="137" t="s">
        <v>134</v>
      </c>
      <c r="E21" s="117">
        <v>10</v>
      </c>
      <c r="F21" s="138" t="s">
        <v>735</v>
      </c>
      <c r="G21" s="170" t="s">
        <v>740</v>
      </c>
      <c r="H21" s="137" t="s">
        <v>134</v>
      </c>
      <c r="I21" s="117">
        <v>10</v>
      </c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4000</v>
      </c>
      <c r="D22" s="322">
        <f>COUNTA(D17:D21)</f>
        <v>5</v>
      </c>
      <c r="E22" s="117">
        <f>SUM(E17:E21)</f>
        <v>50</v>
      </c>
      <c r="F22" s="321"/>
      <c r="G22" s="121">
        <f>800*(COUNTA(G17:G21))</f>
        <v>4000</v>
      </c>
      <c r="H22" s="322">
        <f>COUNTA(H17:H21)</f>
        <v>5</v>
      </c>
      <c r="I22" s="117">
        <f>SUM(I17:I21)</f>
        <v>50</v>
      </c>
      <c r="J22" s="321"/>
      <c r="K22" s="121">
        <f>800*(COUNTA(K17:K21))</f>
        <v>800</v>
      </c>
      <c r="L22" s="322">
        <f>COUNTA(L17:L21)</f>
        <v>1</v>
      </c>
      <c r="M22" s="321">
        <f>SUM(M17:M21)</f>
        <v>10</v>
      </c>
      <c r="N22" s="321"/>
      <c r="O22" s="121">
        <f>800*(COUNTA(O17:O21))</f>
        <v>0</v>
      </c>
      <c r="P22" s="322">
        <f>COUNTA(P17:P21)</f>
        <v>0</v>
      </c>
      <c r="Q22" s="321">
        <f>SUM(Q17:Q21)</f>
        <v>0</v>
      </c>
      <c r="R22" s="321"/>
      <c r="S22" s="121">
        <f>800*(COUNTA(S17:S21))</f>
        <v>0</v>
      </c>
      <c r="T22" s="322">
        <f>COUNTA(T17:T21)</f>
        <v>0</v>
      </c>
      <c r="U22" s="321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420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23.25</v>
      </c>
      <c r="S26" s="136"/>
      <c r="T26" s="135" t="s">
        <v>4</v>
      </c>
    </row>
    <row r="27" spans="1:21" ht="21.75" customHeight="1">
      <c r="A27" s="114" t="s">
        <v>32</v>
      </c>
      <c r="B27" s="138" t="s">
        <v>879</v>
      </c>
      <c r="C27" s="172" t="s">
        <v>886</v>
      </c>
      <c r="D27" s="137" t="s">
        <v>155</v>
      </c>
      <c r="E27" s="117">
        <v>40</v>
      </c>
      <c r="F27" s="138"/>
      <c r="G27" s="172"/>
      <c r="H27" s="118"/>
      <c r="I27" s="117"/>
      <c r="J27" s="138"/>
      <c r="K27" s="172"/>
      <c r="L27" s="138"/>
      <c r="M27" s="117"/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449</v>
      </c>
      <c r="C28" s="142">
        <v>1250</v>
      </c>
      <c r="D28" s="137" t="s">
        <v>155</v>
      </c>
      <c r="E28" s="117">
        <v>40</v>
      </c>
      <c r="F28" s="138" t="s">
        <v>347</v>
      </c>
      <c r="G28" s="142">
        <v>1050</v>
      </c>
      <c r="H28" s="142" t="s">
        <v>134</v>
      </c>
      <c r="I28" s="117">
        <v>40</v>
      </c>
      <c r="J28" s="138" t="s">
        <v>487</v>
      </c>
      <c r="K28" s="142">
        <v>850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 t="s">
        <v>1025</v>
      </c>
      <c r="C29" s="142">
        <v>1800</v>
      </c>
      <c r="D29" s="138" t="s">
        <v>155</v>
      </c>
      <c r="E29" s="117">
        <v>50</v>
      </c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36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4550</v>
      </c>
      <c r="D31" s="322">
        <f>COUNTA(D27:D30)</f>
        <v>3</v>
      </c>
      <c r="E31" s="117">
        <f>SUM(E27:E30)</f>
        <v>130</v>
      </c>
      <c r="F31" s="117"/>
      <c r="G31" s="121">
        <f>SUM(G30+G29+G28+(IF(COUNTBLANK(G27),0,1500)))</f>
        <v>1050</v>
      </c>
      <c r="H31" s="322">
        <f>COUNTA(H27:H30)</f>
        <v>1</v>
      </c>
      <c r="I31" s="117">
        <f>SUM(I27:I30)</f>
        <v>40</v>
      </c>
      <c r="J31" s="137"/>
      <c r="K31" s="121">
        <f>SUM(K30+K29+K28+(IF(COUNTBLANK(K27),0,1500)))</f>
        <v>850</v>
      </c>
      <c r="L31" s="322">
        <f>COUNTA(L27:L30)</f>
        <v>1</v>
      </c>
      <c r="M31" s="117">
        <f>SUM(M27:M30)</f>
        <v>40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U11" sqref="U11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148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84" t="s">
        <v>4</v>
      </c>
      <c r="B6" s="478" t="s">
        <v>14</v>
      </c>
      <c r="C6" s="479"/>
      <c r="D6" s="479"/>
      <c r="E6" s="486"/>
      <c r="F6" s="478" t="s">
        <v>15</v>
      </c>
      <c r="G6" s="479"/>
      <c r="H6" s="479"/>
      <c r="I6" s="486"/>
      <c r="J6" s="478" t="s">
        <v>23</v>
      </c>
      <c r="K6" s="479"/>
      <c r="L6" s="479"/>
      <c r="M6" s="486"/>
      <c r="N6" s="478" t="s">
        <v>24</v>
      </c>
      <c r="O6" s="479"/>
      <c r="P6" s="479"/>
      <c r="Q6" s="486"/>
      <c r="R6" s="478" t="s">
        <v>25</v>
      </c>
      <c r="S6" s="479"/>
      <c r="T6" s="479"/>
      <c r="U6" s="480"/>
    </row>
    <row r="7" spans="1:21" ht="12" customHeight="1">
      <c r="A7" s="485"/>
      <c r="B7" s="481"/>
      <c r="C7" s="482"/>
      <c r="D7" s="482"/>
      <c r="E7" s="487"/>
      <c r="F7" s="481"/>
      <c r="G7" s="482"/>
      <c r="H7" s="482"/>
      <c r="I7" s="487"/>
      <c r="J7" s="481"/>
      <c r="K7" s="482"/>
      <c r="L7" s="482"/>
      <c r="M7" s="487"/>
      <c r="N7" s="481"/>
      <c r="O7" s="482"/>
      <c r="P7" s="482"/>
      <c r="Q7" s="487"/>
      <c r="R7" s="481"/>
      <c r="S7" s="482"/>
      <c r="T7" s="482"/>
      <c r="U7" s="483"/>
    </row>
    <row r="8" spans="1:21">
      <c r="A8" s="473" t="s">
        <v>26</v>
      </c>
      <c r="B8" s="472" t="s">
        <v>7</v>
      </c>
      <c r="C8" s="472" t="s">
        <v>8</v>
      </c>
      <c r="D8" s="472" t="s">
        <v>18</v>
      </c>
      <c r="E8" s="473" t="s">
        <v>2</v>
      </c>
      <c r="F8" s="472" t="s">
        <v>7</v>
      </c>
      <c r="G8" s="472" t="s">
        <v>8</v>
      </c>
      <c r="H8" s="472" t="s">
        <v>18</v>
      </c>
      <c r="I8" s="473" t="s">
        <v>2</v>
      </c>
      <c r="J8" s="472" t="s">
        <v>7</v>
      </c>
      <c r="K8" s="472" t="s">
        <v>8</v>
      </c>
      <c r="L8" s="472" t="s">
        <v>18</v>
      </c>
      <c r="M8" s="473" t="s">
        <v>2</v>
      </c>
      <c r="N8" s="472" t="s">
        <v>7</v>
      </c>
      <c r="O8" s="472" t="s">
        <v>8</v>
      </c>
      <c r="P8" s="472" t="s">
        <v>18</v>
      </c>
      <c r="Q8" s="473" t="s">
        <v>2</v>
      </c>
      <c r="R8" s="472" t="s">
        <v>7</v>
      </c>
      <c r="S8" s="472" t="s">
        <v>8</v>
      </c>
      <c r="T8" s="472" t="s">
        <v>18</v>
      </c>
      <c r="U8" s="473" t="s">
        <v>2</v>
      </c>
    </row>
    <row r="9" spans="1:21">
      <c r="A9" s="474"/>
      <c r="B9" s="472"/>
      <c r="C9" s="472"/>
      <c r="D9" s="472"/>
      <c r="E9" s="474"/>
      <c r="F9" s="472"/>
      <c r="G9" s="472"/>
      <c r="H9" s="472"/>
      <c r="I9" s="474"/>
      <c r="J9" s="472"/>
      <c r="K9" s="472"/>
      <c r="L9" s="472"/>
      <c r="M9" s="474"/>
      <c r="N9" s="472"/>
      <c r="O9" s="472"/>
      <c r="P9" s="472"/>
      <c r="Q9" s="474"/>
      <c r="R9" s="472"/>
      <c r="S9" s="472"/>
      <c r="T9" s="472"/>
      <c r="U9" s="474"/>
    </row>
    <row r="10" spans="1:21" ht="21.75" customHeight="1">
      <c r="A10" s="385" t="s">
        <v>27</v>
      </c>
      <c r="B10" s="138"/>
      <c r="C10" s="170"/>
      <c r="D10" s="385"/>
      <c r="E10" s="117"/>
      <c r="F10" s="138"/>
      <c r="G10" s="170"/>
      <c r="H10" s="385"/>
      <c r="I10" s="117"/>
      <c r="J10" s="138"/>
      <c r="K10" s="172"/>
      <c r="L10" s="385"/>
      <c r="M10" s="117"/>
      <c r="N10" s="138"/>
      <c r="O10" s="172"/>
      <c r="P10" s="385"/>
      <c r="Q10" s="117"/>
      <c r="R10" s="138" t="s">
        <v>1012</v>
      </c>
      <c r="S10" s="172" t="s">
        <v>1013</v>
      </c>
      <c r="T10" s="385" t="s">
        <v>134</v>
      </c>
      <c r="U10" s="117">
        <v>2</v>
      </c>
    </row>
    <row r="11" spans="1:21" ht="21.75" customHeight="1">
      <c r="A11" s="385" t="s">
        <v>27</v>
      </c>
      <c r="B11" s="138"/>
      <c r="C11" s="170"/>
      <c r="D11" s="385"/>
      <c r="E11" s="117"/>
      <c r="F11" s="138"/>
      <c r="G11" s="170"/>
      <c r="H11" s="385"/>
      <c r="I11" s="117"/>
      <c r="J11" s="138"/>
      <c r="K11" s="172"/>
      <c r="L11" s="385"/>
      <c r="M11" s="117"/>
      <c r="N11" s="138"/>
      <c r="O11" s="172"/>
      <c r="P11" s="385"/>
      <c r="Q11" s="117"/>
      <c r="R11" s="138"/>
      <c r="S11" s="172"/>
      <c r="T11" s="385"/>
      <c r="U11" s="117"/>
    </row>
    <row r="12" spans="1:21" ht="21.75" customHeight="1">
      <c r="A12" s="385" t="s">
        <v>27</v>
      </c>
      <c r="B12" s="138"/>
      <c r="C12" s="170"/>
      <c r="D12" s="385"/>
      <c r="E12" s="117"/>
      <c r="F12" s="138"/>
      <c r="G12" s="170"/>
      <c r="H12" s="385"/>
      <c r="I12" s="117"/>
      <c r="J12" s="138"/>
      <c r="K12" s="172"/>
      <c r="L12" s="385"/>
      <c r="M12" s="117"/>
      <c r="N12" s="138"/>
      <c r="O12" s="172"/>
      <c r="P12" s="385"/>
      <c r="Q12" s="117"/>
      <c r="R12" s="138"/>
      <c r="S12" s="172"/>
      <c r="T12" s="385"/>
      <c r="U12" s="117"/>
    </row>
    <row r="13" spans="1:21" ht="21.75" customHeight="1">
      <c r="A13" s="385" t="s">
        <v>27</v>
      </c>
      <c r="B13" s="138"/>
      <c r="C13" s="170"/>
      <c r="D13" s="385"/>
      <c r="E13" s="117"/>
      <c r="F13" s="138"/>
      <c r="G13" s="170"/>
      <c r="H13" s="385"/>
      <c r="I13" s="117"/>
      <c r="J13" s="138"/>
      <c r="K13" s="172"/>
      <c r="L13" s="385"/>
      <c r="M13" s="117"/>
      <c r="N13" s="138"/>
      <c r="O13" s="172"/>
      <c r="P13" s="385"/>
      <c r="Q13" s="117"/>
      <c r="R13" s="138"/>
      <c r="S13" s="172"/>
      <c r="T13" s="385"/>
      <c r="U13" s="117"/>
    </row>
    <row r="14" spans="1:21" ht="21.75" customHeight="1">
      <c r="A14" s="385" t="s">
        <v>27</v>
      </c>
      <c r="B14" s="138"/>
      <c r="C14" s="170"/>
      <c r="D14" s="385"/>
      <c r="E14" s="117"/>
      <c r="F14" s="138"/>
      <c r="G14" s="170"/>
      <c r="H14" s="385"/>
      <c r="I14" s="117"/>
      <c r="J14" s="138"/>
      <c r="K14" s="172"/>
      <c r="L14" s="385"/>
      <c r="M14" s="117"/>
      <c r="N14" s="138"/>
      <c r="O14" s="172"/>
      <c r="P14" s="385"/>
      <c r="Q14" s="117"/>
      <c r="R14" s="138"/>
      <c r="S14" s="172"/>
      <c r="T14" s="385"/>
      <c r="U14" s="117"/>
    </row>
    <row r="15" spans="1:21" ht="21.75" customHeight="1">
      <c r="A15" s="385" t="s">
        <v>79</v>
      </c>
      <c r="B15" s="323"/>
      <c r="C15" s="121">
        <f>400*(COUNTA(C10:C14))</f>
        <v>0</v>
      </c>
      <c r="D15" s="324">
        <f>COUNTA(D10:D14)</f>
        <v>0</v>
      </c>
      <c r="E15" s="366">
        <f>SUM(E10:E14)</f>
        <v>0</v>
      </c>
      <c r="F15" s="316"/>
      <c r="G15" s="121">
        <f>400*(COUNTA(G10:G14))</f>
        <v>0</v>
      </c>
      <c r="H15" s="324">
        <f>COUNTA(H10:H14)</f>
        <v>0</v>
      </c>
      <c r="I15" s="366">
        <f>SUM(I10:I14)</f>
        <v>0</v>
      </c>
      <c r="J15" s="316"/>
      <c r="K15" s="121">
        <f>400*(COUNTA(K10:K14))</f>
        <v>0</v>
      </c>
      <c r="L15" s="324">
        <f>COUNTA(L10:L14)</f>
        <v>0</v>
      </c>
      <c r="M15" s="366">
        <f>SUM(M10:M14)</f>
        <v>0</v>
      </c>
      <c r="N15" s="316"/>
      <c r="O15" s="121">
        <f>400*(COUNTA(O10:O14))</f>
        <v>0</v>
      </c>
      <c r="P15" s="324">
        <f>COUNTA(P10:P14)</f>
        <v>0</v>
      </c>
      <c r="Q15" s="366">
        <f>SUM(Q10:Q14)</f>
        <v>0</v>
      </c>
      <c r="R15" s="316"/>
      <c r="S15" s="121">
        <f>400*(COUNTA(S10:S14))</f>
        <v>400</v>
      </c>
      <c r="T15" s="324">
        <f>COUNTA(T10:T14)</f>
        <v>1</v>
      </c>
      <c r="U15" s="367">
        <f>SUM(U10:U14)</f>
        <v>2</v>
      </c>
    </row>
    <row r="16" spans="1:21" ht="21.75" customHeight="1">
      <c r="A16" s="460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245"/>
    </row>
    <row r="17" spans="1:21" ht="21.75" customHeight="1">
      <c r="A17" s="386" t="s">
        <v>28</v>
      </c>
      <c r="B17" s="138"/>
      <c r="C17" s="170"/>
      <c r="D17" s="385"/>
      <c r="E17" s="117"/>
      <c r="F17" s="138" t="s">
        <v>1012</v>
      </c>
      <c r="G17" s="170" t="s">
        <v>1014</v>
      </c>
      <c r="H17" s="385" t="s">
        <v>134</v>
      </c>
      <c r="I17" s="117">
        <v>4</v>
      </c>
      <c r="J17" s="138"/>
      <c r="K17" s="170"/>
      <c r="L17" s="385"/>
      <c r="M17" s="117"/>
      <c r="N17" s="138"/>
      <c r="O17" s="170"/>
      <c r="P17" s="386"/>
      <c r="Q17" s="117"/>
      <c r="R17" s="138"/>
      <c r="S17" s="170"/>
      <c r="T17" s="386"/>
      <c r="U17" s="117"/>
    </row>
    <row r="18" spans="1:21" ht="21.75" customHeight="1">
      <c r="A18" s="386" t="s">
        <v>28</v>
      </c>
      <c r="B18" s="138"/>
      <c r="C18" s="170"/>
      <c r="D18" s="385"/>
      <c r="E18" s="117"/>
      <c r="F18" s="138"/>
      <c r="G18" s="170"/>
      <c r="H18" s="385"/>
      <c r="I18" s="117"/>
      <c r="J18" s="138"/>
      <c r="K18" s="170"/>
      <c r="L18" s="385"/>
      <c r="M18" s="117"/>
      <c r="N18" s="138"/>
      <c r="O18" s="170"/>
      <c r="P18" s="385"/>
      <c r="Q18" s="117"/>
      <c r="R18" s="138"/>
      <c r="S18" s="170"/>
      <c r="T18" s="385"/>
      <c r="U18" s="117"/>
    </row>
    <row r="19" spans="1:21" ht="21.75" customHeight="1">
      <c r="A19" s="386" t="s">
        <v>28</v>
      </c>
      <c r="B19" s="138"/>
      <c r="C19" s="170"/>
      <c r="D19" s="385"/>
      <c r="E19" s="117"/>
      <c r="F19" s="138"/>
      <c r="G19" s="170"/>
      <c r="H19" s="385"/>
      <c r="I19" s="117"/>
      <c r="J19" s="138"/>
      <c r="K19" s="170"/>
      <c r="L19" s="385"/>
      <c r="M19" s="117"/>
      <c r="N19" s="138"/>
      <c r="O19" s="170"/>
      <c r="P19" s="385"/>
      <c r="Q19" s="117"/>
      <c r="R19" s="138"/>
      <c r="S19" s="170"/>
      <c r="T19" s="385"/>
      <c r="U19" s="117"/>
    </row>
    <row r="20" spans="1:21" ht="21.75" customHeight="1">
      <c r="A20" s="386" t="s">
        <v>28</v>
      </c>
      <c r="B20" s="138"/>
      <c r="C20" s="170"/>
      <c r="D20" s="385"/>
      <c r="E20" s="117"/>
      <c r="F20" s="138"/>
      <c r="G20" s="170"/>
      <c r="H20" s="385"/>
      <c r="I20" s="117"/>
      <c r="J20" s="138"/>
      <c r="K20" s="170"/>
      <c r="L20" s="385"/>
      <c r="M20" s="117"/>
      <c r="N20" s="138"/>
      <c r="O20" s="170"/>
      <c r="P20" s="385"/>
      <c r="Q20" s="117"/>
      <c r="R20" s="138"/>
      <c r="S20" s="170"/>
      <c r="T20" s="385"/>
      <c r="U20" s="117"/>
    </row>
    <row r="21" spans="1:21" ht="21.75" customHeight="1">
      <c r="A21" s="386" t="s">
        <v>28</v>
      </c>
      <c r="B21" s="138"/>
      <c r="C21" s="170"/>
      <c r="D21" s="385"/>
      <c r="E21" s="117"/>
      <c r="F21" s="138"/>
      <c r="G21" s="170"/>
      <c r="H21" s="385"/>
      <c r="I21" s="117"/>
      <c r="J21" s="138"/>
      <c r="K21" s="170"/>
      <c r="L21" s="385"/>
      <c r="M21" s="117"/>
      <c r="N21" s="138"/>
      <c r="O21" s="170"/>
      <c r="P21" s="385"/>
      <c r="Q21" s="117"/>
      <c r="R21" s="138"/>
      <c r="S21" s="170"/>
      <c r="T21" s="385"/>
      <c r="U21" s="117"/>
    </row>
    <row r="22" spans="1:21" ht="21.75" customHeight="1">
      <c r="A22" s="385" t="s">
        <v>79</v>
      </c>
      <c r="B22" s="315"/>
      <c r="C22" s="121">
        <f>800*(COUNTA(C17:C21))</f>
        <v>0</v>
      </c>
      <c r="D22" s="317">
        <f>COUNTA(D17:D21)</f>
        <v>0</v>
      </c>
      <c r="E22" s="367">
        <f>SUM(E17:E21)</f>
        <v>0</v>
      </c>
      <c r="F22" s="315"/>
      <c r="G22" s="121">
        <f>800*(COUNTA(G17:G21))</f>
        <v>800</v>
      </c>
      <c r="H22" s="317">
        <f>COUNTA(H17:H21)</f>
        <v>1</v>
      </c>
      <c r="I22" s="367">
        <f>SUM(I17:I21)</f>
        <v>4</v>
      </c>
      <c r="J22" s="315"/>
      <c r="K22" s="121">
        <f>800*(COUNTA(K17:K21))</f>
        <v>0</v>
      </c>
      <c r="L22" s="317">
        <f>COUNTA(L17:L21)</f>
        <v>0</v>
      </c>
      <c r="M22" s="367">
        <f>SUM(M17:M21)</f>
        <v>0</v>
      </c>
      <c r="N22" s="315"/>
      <c r="O22" s="121">
        <f>800*(COUNTA(O17:O21))</f>
        <v>0</v>
      </c>
      <c r="P22" s="317">
        <f>COUNTA(P17:P21)</f>
        <v>0</v>
      </c>
      <c r="Q22" s="367">
        <f>SUM(Q17:Q21)</f>
        <v>0</v>
      </c>
      <c r="R22" s="315"/>
      <c r="S22" s="121">
        <f>800*(COUNTA(S17:S21))</f>
        <v>0</v>
      </c>
      <c r="T22" s="317">
        <f>COUNTA(T17:T21)</f>
        <v>0</v>
      </c>
      <c r="U22" s="367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26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2.7</v>
      </c>
      <c r="S26" s="136"/>
      <c r="T26" s="135" t="s">
        <v>4</v>
      </c>
    </row>
    <row r="27" spans="1:21" ht="21.75" customHeight="1">
      <c r="A27" s="385" t="s">
        <v>32</v>
      </c>
      <c r="B27" s="138" t="s">
        <v>942</v>
      </c>
      <c r="C27" s="172" t="s">
        <v>953</v>
      </c>
      <c r="D27" s="385" t="s">
        <v>134</v>
      </c>
      <c r="E27" s="117">
        <v>20</v>
      </c>
      <c r="F27" s="138"/>
      <c r="G27" s="172"/>
      <c r="H27" s="118"/>
      <c r="I27" s="117"/>
      <c r="J27" s="138"/>
      <c r="K27" s="172"/>
      <c r="L27" s="138"/>
      <c r="M27" s="117"/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385" t="s">
        <v>33</v>
      </c>
      <c r="B28" s="138"/>
      <c r="C28" s="142"/>
      <c r="D28" s="385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385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3</v>
      </c>
      <c r="S29" s="420" t="s">
        <v>4</v>
      </c>
      <c r="T29" s="420"/>
      <c r="U29" s="420"/>
    </row>
    <row r="30" spans="1:21" ht="21.75" customHeight="1">
      <c r="A30" s="385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/>
      <c r="T30" s="421"/>
      <c r="U30" s="422"/>
    </row>
    <row r="31" spans="1:21" ht="21.75" customHeight="1">
      <c r="A31" s="385" t="s">
        <v>79</v>
      </c>
      <c r="B31" s="138"/>
      <c r="C31" s="121">
        <f>SUM(C30+C29+C28+(IF(COUNTBLANK(C27),0,1500)))</f>
        <v>1500</v>
      </c>
      <c r="D31" s="317">
        <f>COUNTA(D27:D30)</f>
        <v>1</v>
      </c>
      <c r="E31" s="328">
        <f>SUM(E27:E30)</f>
        <v>20</v>
      </c>
      <c r="F31" s="117"/>
      <c r="G31" s="121">
        <f>SUM(G30+G29+G28+(IF(COUNTBLANK(G27),0,1500)))</f>
        <v>0</v>
      </c>
      <c r="H31" s="317">
        <f>COUNTA(H27:H30)</f>
        <v>0</v>
      </c>
      <c r="I31" s="328">
        <f>SUM(I27:I30)</f>
        <v>0</v>
      </c>
      <c r="J31" s="385"/>
      <c r="K31" s="121">
        <f>SUM(K30+K29+K28+(IF(COUNTBLANK(K27),0,1500)))</f>
        <v>0</v>
      </c>
      <c r="L31" s="317">
        <f>COUNTA(L27:L30)</f>
        <v>0</v>
      </c>
      <c r="M31" s="328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2"/>
  <sheetViews>
    <sheetView zoomScale="125" zoomScaleNormal="125" workbookViewId="0">
      <selection activeCell="H15" sqref="H15"/>
    </sheetView>
  </sheetViews>
  <sheetFormatPr defaultColWidth="8.85546875" defaultRowHeight="12.75"/>
  <cols>
    <col min="9" max="9" width="10.7109375" customWidth="1"/>
    <col min="10" max="10" width="11.28515625" customWidth="1"/>
    <col min="12" max="12" width="10.140625" bestFit="1" customWidth="1"/>
  </cols>
  <sheetData>
    <row r="1" spans="1:14" ht="18" customHeight="1">
      <c r="A1" s="410" t="s">
        <v>143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4" ht="13.5" thickBot="1"/>
    <row r="3" spans="1:14" ht="13.5" thickBot="1">
      <c r="A3" s="404" t="s">
        <v>37</v>
      </c>
      <c r="B3" s="411" t="s">
        <v>38</v>
      </c>
      <c r="C3" s="412"/>
      <c r="D3" s="413"/>
      <c r="E3" s="411" t="s">
        <v>39</v>
      </c>
      <c r="F3" s="412"/>
      <c r="G3" s="413"/>
      <c r="H3" s="409" t="s">
        <v>40</v>
      </c>
      <c r="I3" s="407"/>
      <c r="J3" s="408"/>
      <c r="K3" s="414" t="s">
        <v>110</v>
      </c>
      <c r="L3" s="49" t="s">
        <v>17</v>
      </c>
    </row>
    <row r="4" spans="1:14" ht="39" thickBot="1">
      <c r="A4" s="405"/>
      <c r="B4" s="50" t="s">
        <v>41</v>
      </c>
      <c r="C4" s="51" t="s">
        <v>42</v>
      </c>
      <c r="D4" s="52" t="s">
        <v>29</v>
      </c>
      <c r="E4" s="50" t="s">
        <v>41</v>
      </c>
      <c r="F4" s="51" t="s">
        <v>42</v>
      </c>
      <c r="G4" s="52" t="s">
        <v>43</v>
      </c>
      <c r="H4" s="53" t="s">
        <v>44</v>
      </c>
      <c r="I4" s="54" t="s">
        <v>45</v>
      </c>
      <c r="J4" s="52" t="s">
        <v>46</v>
      </c>
      <c r="K4" s="415"/>
      <c r="L4" s="56" t="s">
        <v>47</v>
      </c>
    </row>
    <row r="5" spans="1:14" ht="18" customHeight="1">
      <c r="A5" s="49">
        <v>2012</v>
      </c>
      <c r="B5" s="57">
        <v>5</v>
      </c>
      <c r="C5" s="58">
        <v>2</v>
      </c>
      <c r="D5" s="104">
        <v>13352</v>
      </c>
      <c r="E5" s="57">
        <v>10</v>
      </c>
      <c r="F5" s="58">
        <v>5</v>
      </c>
      <c r="G5" s="92">
        <v>190.74</v>
      </c>
      <c r="H5" s="60">
        <v>70</v>
      </c>
      <c r="I5" s="277">
        <v>44</v>
      </c>
      <c r="J5" s="62">
        <f>I5*100/H5</f>
        <v>62.857142857142854</v>
      </c>
      <c r="K5" s="237"/>
      <c r="L5" s="90">
        <v>751.68</v>
      </c>
    </row>
    <row r="6" spans="1:14" ht="18" customHeight="1">
      <c r="A6" s="64">
        <v>2013</v>
      </c>
      <c r="B6" s="57">
        <v>3</v>
      </c>
      <c r="C6" s="58">
        <v>1</v>
      </c>
      <c r="D6" s="104">
        <v>14446</v>
      </c>
      <c r="E6" s="57">
        <v>12</v>
      </c>
      <c r="F6" s="58">
        <v>4</v>
      </c>
      <c r="G6" s="92">
        <f>D6/H6</f>
        <v>160.51111111111112</v>
      </c>
      <c r="H6" s="66">
        <v>90</v>
      </c>
      <c r="I6" s="278">
        <v>49</v>
      </c>
      <c r="J6" s="67">
        <f>I6*100/H6</f>
        <v>54.444444444444443</v>
      </c>
      <c r="K6" s="238"/>
      <c r="L6" s="90">
        <v>812.45</v>
      </c>
    </row>
    <row r="7" spans="1:14" ht="18" customHeight="1">
      <c r="A7" s="64">
        <v>2014</v>
      </c>
      <c r="B7" s="216">
        <v>4</v>
      </c>
      <c r="C7" s="217">
        <v>2</v>
      </c>
      <c r="D7" s="104">
        <v>13362</v>
      </c>
      <c r="E7" s="216">
        <v>13</v>
      </c>
      <c r="F7" s="217">
        <v>6</v>
      </c>
      <c r="G7" s="92">
        <v>148.47</v>
      </c>
      <c r="H7" s="66">
        <v>90</v>
      </c>
      <c r="I7" s="278">
        <v>43</v>
      </c>
      <c r="J7" s="67">
        <v>47.78</v>
      </c>
      <c r="K7" s="238"/>
      <c r="L7" s="90">
        <v>755.6</v>
      </c>
    </row>
    <row r="8" spans="1:14" ht="18">
      <c r="A8" s="240">
        <v>2015</v>
      </c>
      <c r="B8" s="216">
        <v>5</v>
      </c>
      <c r="C8" s="217">
        <v>2</v>
      </c>
      <c r="D8" s="241">
        <v>12165</v>
      </c>
      <c r="E8" s="242">
        <v>19</v>
      </c>
      <c r="F8" s="217">
        <v>8</v>
      </c>
      <c r="G8" s="92">
        <f>D8/H8</f>
        <v>126.71875</v>
      </c>
      <c r="H8" s="66">
        <v>96</v>
      </c>
      <c r="I8" s="278">
        <v>55</v>
      </c>
      <c r="J8" s="67">
        <f>I8*100/H8</f>
        <v>57.291666666666664</v>
      </c>
      <c r="K8" s="238">
        <v>928</v>
      </c>
      <c r="L8" s="90">
        <v>690.8</v>
      </c>
      <c r="N8" s="226"/>
    </row>
    <row r="9" spans="1:14">
      <c r="A9" s="64">
        <v>2016</v>
      </c>
      <c r="B9" s="57">
        <v>5</v>
      </c>
      <c r="C9" s="58">
        <v>2</v>
      </c>
      <c r="D9" s="104">
        <v>10130</v>
      </c>
      <c r="E9" s="57">
        <v>17</v>
      </c>
      <c r="F9" s="58">
        <v>7</v>
      </c>
      <c r="G9" s="92">
        <f>D9/H9</f>
        <v>107.76595744680851</v>
      </c>
      <c r="H9" s="66">
        <v>94</v>
      </c>
      <c r="I9" s="278">
        <v>38</v>
      </c>
      <c r="J9" s="67">
        <f>I9*100/H9</f>
        <v>40.425531914893618</v>
      </c>
      <c r="K9" s="239">
        <v>719</v>
      </c>
      <c r="L9" s="90">
        <v>578.65</v>
      </c>
    </row>
    <row r="10" spans="1:14" ht="17.100000000000001" customHeight="1">
      <c r="A10" s="64">
        <v>2017</v>
      </c>
      <c r="B10" s="57">
        <v>3</v>
      </c>
      <c r="C10" s="58">
        <v>1</v>
      </c>
      <c r="D10" s="104">
        <v>15641</v>
      </c>
      <c r="E10" s="57">
        <v>12</v>
      </c>
      <c r="F10" s="58">
        <v>5</v>
      </c>
      <c r="G10" s="92">
        <f>D10/H10</f>
        <v>156.41</v>
      </c>
      <c r="H10" s="66">
        <v>100</v>
      </c>
      <c r="I10" s="279">
        <v>49</v>
      </c>
      <c r="J10" s="67">
        <f>I10*100/H10</f>
        <v>49</v>
      </c>
      <c r="K10" s="239">
        <v>1121</v>
      </c>
      <c r="L10" s="247">
        <v>906.58</v>
      </c>
    </row>
    <row r="11" spans="1:14">
      <c r="A11" s="64">
        <v>2018</v>
      </c>
      <c r="B11" s="57">
        <v>3</v>
      </c>
      <c r="C11" s="58">
        <v>1</v>
      </c>
      <c r="D11" s="104">
        <v>16911</v>
      </c>
      <c r="E11" s="57">
        <v>13</v>
      </c>
      <c r="F11" s="58">
        <v>7</v>
      </c>
      <c r="G11" s="92">
        <f>D11/H11</f>
        <v>174.34020618556701</v>
      </c>
      <c r="H11" s="66">
        <v>97</v>
      </c>
      <c r="I11" s="279">
        <v>41</v>
      </c>
      <c r="J11" s="67">
        <f>100*I11/H11</f>
        <v>42.268041237113401</v>
      </c>
      <c r="K11" s="262">
        <v>1170</v>
      </c>
      <c r="L11" s="259">
        <v>955.8</v>
      </c>
    </row>
    <row r="12" spans="1:14">
      <c r="A12" s="64">
        <v>2019</v>
      </c>
      <c r="B12" s="57">
        <v>3</v>
      </c>
      <c r="C12" s="58">
        <v>2</v>
      </c>
      <c r="D12" s="104">
        <v>15803</v>
      </c>
      <c r="E12" s="57">
        <v>12</v>
      </c>
      <c r="F12" s="58">
        <v>6</v>
      </c>
      <c r="G12" s="92">
        <v>185.92</v>
      </c>
      <c r="H12" s="66">
        <v>86</v>
      </c>
      <c r="I12" s="279">
        <v>39</v>
      </c>
      <c r="J12" s="67">
        <f>100*I12/H12</f>
        <v>45.348837209302324</v>
      </c>
      <c r="K12" s="262">
        <v>1044</v>
      </c>
      <c r="L12" s="259">
        <v>855.21</v>
      </c>
    </row>
    <row r="13" spans="1:14">
      <c r="A13" s="64">
        <v>2020</v>
      </c>
      <c r="B13" s="57">
        <v>4</v>
      </c>
      <c r="C13" s="58">
        <v>3</v>
      </c>
      <c r="D13" s="104">
        <v>7601</v>
      </c>
      <c r="E13" s="57">
        <v>10</v>
      </c>
      <c r="F13" s="58">
        <v>6</v>
      </c>
      <c r="G13" s="92">
        <v>107.06</v>
      </c>
      <c r="H13" s="66">
        <v>71</v>
      </c>
      <c r="I13" s="286">
        <v>26</v>
      </c>
      <c r="J13" s="67">
        <f>100*I13/H13</f>
        <v>36.619718309859152</v>
      </c>
      <c r="K13" s="289">
        <f>Summary!G39</f>
        <v>783</v>
      </c>
      <c r="L13" s="287">
        <f>Summary!E39</f>
        <v>1481.175</v>
      </c>
    </row>
    <row r="14" spans="1:14">
      <c r="A14" s="64">
        <v>2021</v>
      </c>
      <c r="B14" s="57"/>
      <c r="C14" s="58"/>
      <c r="D14" s="104">
        <f>Summary!D39</f>
        <v>11405</v>
      </c>
      <c r="E14" s="57"/>
      <c r="F14" s="58"/>
      <c r="G14" s="92">
        <f>D14/H14</f>
        <v>223.62745098039215</v>
      </c>
      <c r="H14" s="66">
        <v>51</v>
      </c>
      <c r="I14" s="286"/>
      <c r="J14" s="67"/>
      <c r="K14" s="289"/>
      <c r="L14" s="287"/>
    </row>
    <row r="15" spans="1:14" ht="21" thickBot="1">
      <c r="A15" s="73"/>
      <c r="B15" s="74"/>
      <c r="C15" s="75"/>
      <c r="D15" s="105"/>
      <c r="E15" s="74"/>
      <c r="F15" s="75"/>
      <c r="G15" s="106"/>
      <c r="H15" s="74"/>
      <c r="I15" s="75"/>
      <c r="J15" s="107"/>
      <c r="K15" s="236"/>
      <c r="L15" s="108"/>
      <c r="M15" s="14"/>
    </row>
    <row r="18" spans="1:18">
      <c r="A18" s="410" t="s">
        <v>48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</row>
    <row r="19" spans="1:18" ht="13.5" thickBot="1">
      <c r="F19" s="6" t="s">
        <v>67</v>
      </c>
    </row>
    <row r="20" spans="1:18" ht="13.5" thickBot="1">
      <c r="A20" s="404" t="s">
        <v>37</v>
      </c>
      <c r="B20" s="406" t="s">
        <v>38</v>
      </c>
      <c r="C20" s="407"/>
      <c r="D20" s="408"/>
      <c r="E20" s="406" t="s">
        <v>39</v>
      </c>
      <c r="F20" s="407"/>
      <c r="G20" s="408"/>
      <c r="H20" s="409" t="s">
        <v>40</v>
      </c>
      <c r="I20" s="407"/>
      <c r="J20" s="407"/>
      <c r="K20" s="408"/>
      <c r="L20" s="49" t="s">
        <v>17</v>
      </c>
    </row>
    <row r="21" spans="1:18" ht="39" thickBot="1">
      <c r="A21" s="405"/>
      <c r="B21" s="50" t="s">
        <v>41</v>
      </c>
      <c r="C21" s="51" t="s">
        <v>42</v>
      </c>
      <c r="D21" s="52" t="s">
        <v>29</v>
      </c>
      <c r="E21" s="50" t="s">
        <v>41</v>
      </c>
      <c r="F21" s="51" t="s">
        <v>42</v>
      </c>
      <c r="G21" s="52" t="s">
        <v>43</v>
      </c>
      <c r="H21" s="53" t="s">
        <v>44</v>
      </c>
      <c r="I21" s="54" t="s">
        <v>45</v>
      </c>
      <c r="J21" s="54" t="s">
        <v>46</v>
      </c>
      <c r="K21" s="55" t="s">
        <v>42</v>
      </c>
      <c r="L21" s="56" t="s">
        <v>47</v>
      </c>
    </row>
    <row r="22" spans="1:18" ht="20.25">
      <c r="A22" s="49">
        <v>2003</v>
      </c>
      <c r="B22" s="57">
        <v>71</v>
      </c>
      <c r="C22" s="65" t="s">
        <v>49</v>
      </c>
      <c r="D22" s="59">
        <v>175</v>
      </c>
      <c r="E22" s="57">
        <v>84</v>
      </c>
      <c r="F22" s="65" t="s">
        <v>49</v>
      </c>
      <c r="G22" s="59">
        <v>1.68</v>
      </c>
      <c r="H22" s="60">
        <v>104</v>
      </c>
      <c r="I22" s="61">
        <v>11</v>
      </c>
      <c r="J22" s="62">
        <v>10.58</v>
      </c>
      <c r="K22" s="63" t="s">
        <v>49</v>
      </c>
      <c r="L22" s="69"/>
    </row>
    <row r="23" spans="1:18" ht="20.25">
      <c r="A23" s="64">
        <v>2004</v>
      </c>
      <c r="B23" s="57">
        <v>55</v>
      </c>
      <c r="C23" s="65" t="s">
        <v>49</v>
      </c>
      <c r="D23" s="59">
        <v>440</v>
      </c>
      <c r="E23" s="57">
        <v>76</v>
      </c>
      <c r="F23" s="65" t="s">
        <v>49</v>
      </c>
      <c r="G23" s="59">
        <v>4.9400000000000004</v>
      </c>
      <c r="H23" s="66">
        <v>89</v>
      </c>
      <c r="I23" s="23">
        <v>13</v>
      </c>
      <c r="J23" s="67">
        <v>14.61</v>
      </c>
      <c r="K23" s="68" t="s">
        <v>49</v>
      </c>
      <c r="L23" s="69"/>
      <c r="R23">
        <v>16</v>
      </c>
    </row>
    <row r="24" spans="1:18" ht="20.25">
      <c r="A24" s="64">
        <v>2005</v>
      </c>
      <c r="B24" s="57">
        <v>27</v>
      </c>
      <c r="C24" s="65" t="s">
        <v>49</v>
      </c>
      <c r="D24" s="59">
        <v>1928</v>
      </c>
      <c r="E24" s="57">
        <v>37</v>
      </c>
      <c r="F24" s="65" t="s">
        <v>49</v>
      </c>
      <c r="G24" s="59">
        <v>26.05</v>
      </c>
      <c r="H24" s="66">
        <v>74</v>
      </c>
      <c r="I24" s="23">
        <v>15</v>
      </c>
      <c r="J24" s="67">
        <v>20.27</v>
      </c>
      <c r="K24" s="68" t="s">
        <v>49</v>
      </c>
      <c r="L24" s="69"/>
    </row>
    <row r="25" spans="1:18" ht="20.25">
      <c r="A25" s="64">
        <v>2006</v>
      </c>
      <c r="B25" s="57">
        <v>19</v>
      </c>
      <c r="C25" s="65" t="s">
        <v>49</v>
      </c>
      <c r="D25" s="59">
        <v>2521</v>
      </c>
      <c r="E25" s="57">
        <v>25</v>
      </c>
      <c r="F25" s="65" t="s">
        <v>49</v>
      </c>
      <c r="G25" s="59">
        <v>37.630000000000003</v>
      </c>
      <c r="H25" s="66">
        <v>67</v>
      </c>
      <c r="I25" s="70">
        <v>14</v>
      </c>
      <c r="J25" s="67">
        <v>20.9</v>
      </c>
      <c r="K25" s="68" t="s">
        <v>49</v>
      </c>
      <c r="L25" s="69"/>
    </row>
    <row r="26" spans="1:18" ht="20.25">
      <c r="A26" s="76" t="s">
        <v>50</v>
      </c>
      <c r="B26" s="77">
        <v>19</v>
      </c>
      <c r="C26" s="78">
        <v>5</v>
      </c>
      <c r="D26" s="79">
        <v>2281</v>
      </c>
      <c r="E26" s="77">
        <v>17</v>
      </c>
      <c r="F26" s="78">
        <v>5</v>
      </c>
      <c r="G26" s="79">
        <v>44.73</v>
      </c>
      <c r="H26" s="77">
        <v>51</v>
      </c>
      <c r="I26" s="80">
        <v>11</v>
      </c>
      <c r="J26" s="81">
        <f>I26*100/H26</f>
        <v>21.568627450980394</v>
      </c>
      <c r="K26" s="82">
        <v>11</v>
      </c>
      <c r="L26" s="72" t="s">
        <v>4</v>
      </c>
    </row>
    <row r="27" spans="1:18" ht="20.25">
      <c r="A27" s="64">
        <v>2007</v>
      </c>
      <c r="B27" s="57">
        <v>19</v>
      </c>
      <c r="C27" s="58">
        <v>5</v>
      </c>
      <c r="D27" s="59">
        <v>2236</v>
      </c>
      <c r="E27" s="57">
        <v>18</v>
      </c>
      <c r="F27" s="58">
        <v>5</v>
      </c>
      <c r="G27" s="59">
        <v>43.84</v>
      </c>
      <c r="H27" s="66">
        <v>51</v>
      </c>
      <c r="I27" s="70">
        <v>11</v>
      </c>
      <c r="J27" s="67">
        <v>21.57</v>
      </c>
      <c r="K27" s="71">
        <v>11</v>
      </c>
      <c r="L27" s="72"/>
    </row>
    <row r="28" spans="1:18" ht="20.25" customHeight="1">
      <c r="A28" s="64">
        <v>2008</v>
      </c>
      <c r="B28" s="57">
        <v>17</v>
      </c>
      <c r="C28" s="58">
        <v>4</v>
      </c>
      <c r="D28" s="83">
        <v>2176</v>
      </c>
      <c r="E28" s="84" t="s">
        <v>51</v>
      </c>
      <c r="F28" s="85" t="s">
        <v>52</v>
      </c>
      <c r="G28" s="86">
        <v>42.67</v>
      </c>
      <c r="H28" s="87">
        <v>51</v>
      </c>
      <c r="I28" s="88">
        <v>16</v>
      </c>
      <c r="J28" s="89">
        <v>31.37</v>
      </c>
      <c r="K28" s="71" t="s">
        <v>53</v>
      </c>
      <c r="L28" s="90">
        <v>351.8</v>
      </c>
    </row>
    <row r="29" spans="1:18" ht="20.25" customHeight="1">
      <c r="A29" s="64">
        <v>2009</v>
      </c>
      <c r="B29" s="91">
        <v>7</v>
      </c>
      <c r="C29" s="58">
        <v>2</v>
      </c>
      <c r="D29" s="83">
        <v>4282</v>
      </c>
      <c r="E29" s="91">
        <v>9</v>
      </c>
      <c r="F29" s="58">
        <v>4</v>
      </c>
      <c r="G29" s="92">
        <v>66.91</v>
      </c>
      <c r="H29" s="66">
        <v>64</v>
      </c>
      <c r="I29" s="70">
        <v>28</v>
      </c>
      <c r="J29" s="89">
        <v>43.75</v>
      </c>
      <c r="K29" s="58">
        <v>4</v>
      </c>
      <c r="L29" s="93">
        <v>671.2</v>
      </c>
    </row>
    <row r="30" spans="1:18" ht="20.25" customHeight="1">
      <c r="A30" s="64">
        <v>2010</v>
      </c>
      <c r="B30" s="57">
        <v>7</v>
      </c>
      <c r="C30" s="58">
        <v>2</v>
      </c>
      <c r="D30" s="83">
        <v>4516</v>
      </c>
      <c r="E30" s="57">
        <v>8</v>
      </c>
      <c r="F30" s="58">
        <v>4</v>
      </c>
      <c r="G30" s="92">
        <v>76.540000000000006</v>
      </c>
      <c r="H30" s="66">
        <v>59</v>
      </c>
      <c r="I30" s="70">
        <v>30</v>
      </c>
      <c r="J30" s="89">
        <v>50.85</v>
      </c>
      <c r="K30" s="71" t="s">
        <v>54</v>
      </c>
      <c r="L30" s="93">
        <v>680.95</v>
      </c>
    </row>
    <row r="31" spans="1:18" ht="20.25" customHeight="1" thickBot="1">
      <c r="A31" s="94">
        <v>2011</v>
      </c>
      <c r="B31" s="95">
        <v>2</v>
      </c>
      <c r="C31" s="96">
        <v>1</v>
      </c>
      <c r="D31" s="97">
        <v>5567</v>
      </c>
      <c r="E31" s="95">
        <v>8</v>
      </c>
      <c r="F31" s="96">
        <v>4</v>
      </c>
      <c r="G31" s="97">
        <v>78.41</v>
      </c>
      <c r="H31" s="98">
        <v>71</v>
      </c>
      <c r="I31" s="99">
        <v>35</v>
      </c>
      <c r="J31" s="100">
        <v>49.3</v>
      </c>
      <c r="K31" s="101" t="s">
        <v>55</v>
      </c>
      <c r="L31" s="102">
        <v>824.09</v>
      </c>
    </row>
    <row r="32" spans="1:18" ht="20.25">
      <c r="A32" s="103" t="s">
        <v>56</v>
      </c>
      <c r="B32" t="s">
        <v>64</v>
      </c>
    </row>
  </sheetData>
  <mergeCells count="11">
    <mergeCell ref="A20:A21"/>
    <mergeCell ref="B20:D20"/>
    <mergeCell ref="E20:G20"/>
    <mergeCell ref="H20:K20"/>
    <mergeCell ref="A1:K1"/>
    <mergeCell ref="A3:A4"/>
    <mergeCell ref="B3:D3"/>
    <mergeCell ref="E3:G3"/>
    <mergeCell ref="A18:K18"/>
    <mergeCell ref="H3:J3"/>
    <mergeCell ref="K3:K4"/>
  </mergeCells>
  <pageMargins left="0.7" right="0.7" top="0.75" bottom="0.75" header="0.3" footer="0.3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E10" sqref="E10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120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295</v>
      </c>
      <c r="C10" s="170" t="s">
        <v>323</v>
      </c>
      <c r="D10" s="137" t="s">
        <v>134</v>
      </c>
      <c r="E10" s="117">
        <v>3</v>
      </c>
      <c r="F10" s="138"/>
      <c r="G10" s="170"/>
      <c r="H10" s="137"/>
      <c r="I10" s="117"/>
      <c r="J10" s="138"/>
      <c r="K10" s="172"/>
      <c r="L10" s="137"/>
      <c r="M10" s="117"/>
      <c r="N10" s="138"/>
      <c r="O10" s="172"/>
      <c r="P10" s="137"/>
      <c r="Q10" s="117"/>
      <c r="R10" s="138"/>
      <c r="S10" s="172"/>
      <c r="T10" s="137"/>
      <c r="U10" s="117"/>
    </row>
    <row r="11" spans="1:21" ht="21.75" customHeight="1">
      <c r="A11" s="114" t="s">
        <v>27</v>
      </c>
      <c r="B11" s="138"/>
      <c r="C11" s="170"/>
      <c r="D11" s="137"/>
      <c r="E11" s="117"/>
      <c r="F11" s="138"/>
      <c r="G11" s="170"/>
      <c r="H11" s="137"/>
      <c r="I11" s="117"/>
      <c r="J11" s="138"/>
      <c r="K11" s="172"/>
      <c r="L11" s="137"/>
      <c r="M11" s="117"/>
      <c r="N11" s="138"/>
      <c r="O11" s="172"/>
      <c r="P11" s="137"/>
      <c r="Q11" s="117"/>
      <c r="R11" s="138"/>
      <c r="S11" s="172"/>
      <c r="T11" s="137"/>
      <c r="U11" s="117"/>
    </row>
    <row r="12" spans="1:21" ht="21.75" customHeight="1">
      <c r="A12" s="114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114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114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120"/>
      <c r="C15" s="121">
        <f>400*(COUNTA(C10:C14))</f>
        <v>400</v>
      </c>
      <c r="D15" s="233">
        <f>COUNTA(D10:D14)</f>
        <v>1</v>
      </c>
      <c r="E15" s="122">
        <f>SUM(E10:E14)</f>
        <v>3</v>
      </c>
      <c r="F15" s="123"/>
      <c r="G15" s="121">
        <f>400*(COUNTA(G10:G14))</f>
        <v>0</v>
      </c>
      <c r="H15" s="233">
        <f>COUNTA(H10:H14)</f>
        <v>0</v>
      </c>
      <c r="I15" s="122">
        <f>SUM(I10:I14)</f>
        <v>0</v>
      </c>
      <c r="J15" s="123"/>
      <c r="K15" s="121">
        <f>400*(COUNTA(K10:K14))</f>
        <v>0</v>
      </c>
      <c r="L15" s="233">
        <f>COUNTA(L10:L14)</f>
        <v>0</v>
      </c>
      <c r="M15" s="122">
        <f>SUM(M10:M14)</f>
        <v>0</v>
      </c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3">
        <f>COUNTA(T10:T14)</f>
        <v>0</v>
      </c>
      <c r="U15" s="124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15"/>
      <c r="C17" s="171"/>
      <c r="D17" s="116"/>
      <c r="E17" s="117"/>
      <c r="F17" s="115"/>
      <c r="G17" s="171"/>
      <c r="H17" s="116"/>
      <c r="I17" s="117"/>
      <c r="J17" s="115"/>
      <c r="K17" s="171"/>
      <c r="L17" s="116"/>
      <c r="M17" s="117"/>
      <c r="N17" s="115"/>
      <c r="O17" s="171"/>
      <c r="P17" s="126"/>
      <c r="Q17" s="117"/>
      <c r="R17" s="115"/>
      <c r="S17" s="171"/>
      <c r="T17" s="126"/>
      <c r="U17" s="117"/>
    </row>
    <row r="18" spans="1:21" ht="21.75" customHeight="1">
      <c r="A18" s="125" t="s">
        <v>28</v>
      </c>
      <c r="B18" s="115"/>
      <c r="C18" s="171"/>
      <c r="D18" s="116"/>
      <c r="E18" s="117"/>
      <c r="F18" s="115"/>
      <c r="G18" s="171"/>
      <c r="H18" s="116"/>
      <c r="I18" s="117"/>
      <c r="J18" s="115"/>
      <c r="K18" s="171"/>
      <c r="L18" s="116"/>
      <c r="M18" s="117"/>
      <c r="N18" s="115"/>
      <c r="O18" s="171"/>
      <c r="P18" s="116"/>
      <c r="Q18" s="117"/>
      <c r="R18" s="115"/>
      <c r="S18" s="171"/>
      <c r="T18" s="116"/>
      <c r="U18" s="117"/>
    </row>
    <row r="19" spans="1:21" ht="21.75" customHeight="1">
      <c r="A19" s="125" t="s">
        <v>28</v>
      </c>
      <c r="B19" s="115"/>
      <c r="C19" s="171"/>
      <c r="D19" s="116"/>
      <c r="E19" s="117"/>
      <c r="F19" s="115"/>
      <c r="G19" s="171"/>
      <c r="H19" s="116"/>
      <c r="I19" s="117"/>
      <c r="J19" s="115"/>
      <c r="K19" s="171"/>
      <c r="L19" s="116"/>
      <c r="M19" s="117"/>
      <c r="N19" s="115"/>
      <c r="O19" s="171"/>
      <c r="P19" s="116"/>
      <c r="Q19" s="117"/>
      <c r="R19" s="115"/>
      <c r="S19" s="171"/>
      <c r="T19" s="116"/>
      <c r="U19" s="117"/>
    </row>
    <row r="20" spans="1:21" ht="21.75" customHeight="1">
      <c r="A20" s="125" t="s">
        <v>28</v>
      </c>
      <c r="B20" s="115"/>
      <c r="C20" s="171"/>
      <c r="D20" s="116"/>
      <c r="E20" s="117"/>
      <c r="F20" s="115"/>
      <c r="G20" s="171"/>
      <c r="H20" s="116"/>
      <c r="I20" s="117"/>
      <c r="J20" s="115"/>
      <c r="K20" s="171"/>
      <c r="L20" s="116"/>
      <c r="M20" s="117"/>
      <c r="N20" s="115"/>
      <c r="O20" s="171"/>
      <c r="P20" s="116"/>
      <c r="Q20" s="117"/>
      <c r="R20" s="115"/>
      <c r="S20" s="171"/>
      <c r="T20" s="116"/>
      <c r="U20" s="117"/>
    </row>
    <row r="21" spans="1:21" ht="21.75" customHeight="1">
      <c r="A21" s="125" t="s">
        <v>28</v>
      </c>
      <c r="B21" s="115"/>
      <c r="C21" s="171"/>
      <c r="D21" s="116"/>
      <c r="E21" s="117"/>
      <c r="F21" s="115"/>
      <c r="G21" s="171"/>
      <c r="H21" s="116"/>
      <c r="I21" s="117"/>
      <c r="J21" s="115"/>
      <c r="K21" s="171"/>
      <c r="L21" s="116"/>
      <c r="M21" s="117"/>
      <c r="N21" s="115"/>
      <c r="O21" s="171"/>
      <c r="P21" s="116"/>
      <c r="Q21" s="117"/>
      <c r="R21" s="115"/>
      <c r="S21" s="171"/>
      <c r="T21" s="116"/>
      <c r="U21" s="117"/>
    </row>
    <row r="22" spans="1:21" ht="21.75" customHeight="1">
      <c r="A22" s="119" t="s">
        <v>79</v>
      </c>
      <c r="B22" s="127"/>
      <c r="C22" s="121">
        <f>800*(COUNTA(C17:C21))</f>
        <v>0</v>
      </c>
      <c r="D22" s="234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4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4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3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0.4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2"/>
      <c r="D27" s="137"/>
      <c r="E27" s="117"/>
      <c r="F27" s="115"/>
      <c r="G27" s="172"/>
      <c r="H27" s="118"/>
      <c r="I27" s="117"/>
      <c r="J27" s="115"/>
      <c r="K27" s="172"/>
      <c r="L27" s="115"/>
      <c r="M27" s="117"/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249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15"/>
      <c r="C29" s="142"/>
      <c r="D29" s="252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5">
        <f>SUM(D15+H15+L15+P15+T15+D22+H22+L22+P22+T22+D31+H31+L31)</f>
        <v>1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15"/>
      <c r="C30" s="142"/>
      <c r="D30" s="138"/>
      <c r="E30" s="117"/>
      <c r="F30" s="115"/>
      <c r="G30" s="142"/>
      <c r="H30" s="142"/>
      <c r="I30" s="117"/>
      <c r="J30" s="115"/>
      <c r="K30" s="142"/>
      <c r="L30" s="115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0</v>
      </c>
      <c r="D31" s="234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4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4">
        <f>COUNTA(L27:L30)</f>
        <v>0</v>
      </c>
      <c r="M31" s="147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sqref="A1:E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135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41" t="s">
        <v>27</v>
      </c>
      <c r="B10" s="138" t="s">
        <v>662</v>
      </c>
      <c r="C10" s="170" t="s">
        <v>675</v>
      </c>
      <c r="D10" s="137" t="s">
        <v>134</v>
      </c>
      <c r="E10" s="117">
        <v>5</v>
      </c>
      <c r="F10" s="138" t="s">
        <v>667</v>
      </c>
      <c r="G10" s="170" t="s">
        <v>677</v>
      </c>
      <c r="H10" s="137" t="s">
        <v>134</v>
      </c>
      <c r="I10" s="117">
        <v>5</v>
      </c>
      <c r="J10" s="138"/>
      <c r="K10" s="172"/>
      <c r="L10" s="137"/>
      <c r="M10" s="117"/>
      <c r="N10" s="138" t="s">
        <v>646</v>
      </c>
      <c r="O10" s="172" t="s">
        <v>661</v>
      </c>
      <c r="P10" s="137" t="s">
        <v>134</v>
      </c>
      <c r="Q10" s="117">
        <v>5</v>
      </c>
      <c r="R10" s="138" t="s">
        <v>665</v>
      </c>
      <c r="S10" s="172" t="s">
        <v>678</v>
      </c>
      <c r="T10" s="137" t="s">
        <v>134</v>
      </c>
      <c r="U10" s="117">
        <v>5</v>
      </c>
    </row>
    <row r="11" spans="1:21" ht="21.75" customHeight="1">
      <c r="A11" s="341" t="s">
        <v>27</v>
      </c>
      <c r="B11" s="138"/>
      <c r="C11" s="170"/>
      <c r="D11" s="137"/>
      <c r="E11" s="117"/>
      <c r="F11" s="138"/>
      <c r="G11" s="170"/>
      <c r="H11" s="137"/>
      <c r="I11" s="117"/>
      <c r="J11" s="138"/>
      <c r="K11" s="172"/>
      <c r="L11" s="137"/>
      <c r="M11" s="117"/>
      <c r="N11" s="138" t="s">
        <v>743</v>
      </c>
      <c r="O11" s="172" t="s">
        <v>752</v>
      </c>
      <c r="P11" s="137" t="s">
        <v>134</v>
      </c>
      <c r="Q11" s="117">
        <v>5</v>
      </c>
      <c r="R11" s="138" t="s">
        <v>1025</v>
      </c>
      <c r="S11" s="172" t="s">
        <v>1027</v>
      </c>
      <c r="T11" s="137" t="s">
        <v>134</v>
      </c>
      <c r="U11" s="117">
        <v>5</v>
      </c>
    </row>
    <row r="12" spans="1:21" ht="21.75" customHeight="1">
      <c r="A12" s="341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341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341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340" t="s">
        <v>79</v>
      </c>
      <c r="B15" s="318"/>
      <c r="C15" s="121">
        <f>400*(COUNTA(C10:C14))</f>
        <v>400</v>
      </c>
      <c r="D15" s="320">
        <f>COUNTA(D10:D14)</f>
        <v>1</v>
      </c>
      <c r="E15" s="311">
        <f>SUM(E10:E14)</f>
        <v>5</v>
      </c>
      <c r="F15" s="319"/>
      <c r="G15" s="121">
        <f>400*(COUNTA(G10:G14))</f>
        <v>400</v>
      </c>
      <c r="H15" s="320">
        <f>COUNTA(H10:H14)</f>
        <v>1</v>
      </c>
      <c r="I15" s="311">
        <f>SUM(I10:I14)</f>
        <v>5</v>
      </c>
      <c r="J15" s="319"/>
      <c r="K15" s="121">
        <f>400*(COUNTA(K10:K14))</f>
        <v>0</v>
      </c>
      <c r="L15" s="320">
        <f>COUNTA(L10:L14)</f>
        <v>0</v>
      </c>
      <c r="M15" s="117">
        <f>SUM(M10:M14)</f>
        <v>0</v>
      </c>
      <c r="N15" s="319"/>
      <c r="O15" s="121">
        <f>400*(COUNTA(O10:O14))</f>
        <v>800</v>
      </c>
      <c r="P15" s="320">
        <f>COUNTA(P10:P14)</f>
        <v>2</v>
      </c>
      <c r="Q15" s="311">
        <f>SUM(Q10:Q14)</f>
        <v>10</v>
      </c>
      <c r="R15" s="319"/>
      <c r="S15" s="121">
        <f>400*(COUNTA(S10:S14))</f>
        <v>800</v>
      </c>
      <c r="T15" s="320">
        <f>COUNTA(T10:T14)</f>
        <v>2</v>
      </c>
      <c r="U15" s="117">
        <f>SUM(U10:U14)</f>
        <v>10</v>
      </c>
    </row>
    <row r="16" spans="1:21" ht="21.75" customHeight="1">
      <c r="A16" s="468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</row>
    <row r="17" spans="1:21" ht="21.75" customHeight="1">
      <c r="A17" s="125" t="s">
        <v>28</v>
      </c>
      <c r="B17" s="138" t="s">
        <v>631</v>
      </c>
      <c r="C17" s="170" t="s">
        <v>644</v>
      </c>
      <c r="D17" s="137" t="s">
        <v>134</v>
      </c>
      <c r="E17" s="117">
        <v>10</v>
      </c>
      <c r="F17" s="138" t="s">
        <v>646</v>
      </c>
      <c r="G17" s="170" t="s">
        <v>660</v>
      </c>
      <c r="H17" s="137" t="s">
        <v>134</v>
      </c>
      <c r="I17" s="117">
        <v>10</v>
      </c>
      <c r="J17" s="138"/>
      <c r="K17" s="170"/>
      <c r="L17" s="137"/>
      <c r="M17" s="117"/>
      <c r="N17" s="138" t="s">
        <v>662</v>
      </c>
      <c r="O17" s="171" t="s">
        <v>676</v>
      </c>
      <c r="P17" s="312" t="s">
        <v>134</v>
      </c>
      <c r="Q17" s="117">
        <v>10</v>
      </c>
      <c r="R17" s="138" t="s">
        <v>665</v>
      </c>
      <c r="S17" s="171" t="s">
        <v>679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38" t="s">
        <v>743</v>
      </c>
      <c r="C18" s="170" t="s">
        <v>751</v>
      </c>
      <c r="D18" s="137" t="s">
        <v>134</v>
      </c>
      <c r="E18" s="117">
        <v>10</v>
      </c>
      <c r="F18" s="138" t="s">
        <v>1025</v>
      </c>
      <c r="G18" s="170" t="s">
        <v>1026</v>
      </c>
      <c r="H18" s="137" t="s">
        <v>134</v>
      </c>
      <c r="I18" s="117">
        <v>10</v>
      </c>
      <c r="J18" s="138"/>
      <c r="K18" s="170"/>
      <c r="L18" s="137"/>
      <c r="M18" s="117"/>
      <c r="N18" s="138"/>
      <c r="O18" s="171"/>
      <c r="P18" s="137"/>
      <c r="Q18" s="117"/>
      <c r="R18" s="138" t="s">
        <v>743</v>
      </c>
      <c r="S18" s="171" t="s">
        <v>760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/>
      <c r="C19" s="171"/>
      <c r="D19" s="137"/>
      <c r="E19" s="117"/>
      <c r="F19" s="138"/>
      <c r="G19" s="170"/>
      <c r="H19" s="137"/>
      <c r="I19" s="117"/>
      <c r="J19" s="138"/>
      <c r="K19" s="170"/>
      <c r="L19" s="137"/>
      <c r="M19" s="117"/>
      <c r="N19" s="138"/>
      <c r="O19" s="171"/>
      <c r="P19" s="137"/>
      <c r="Q19" s="117"/>
      <c r="R19" s="138"/>
      <c r="S19" s="171"/>
      <c r="T19" s="137"/>
      <c r="U19" s="117"/>
    </row>
    <row r="20" spans="1:21" ht="21.75" customHeight="1">
      <c r="A20" s="125" t="s">
        <v>28</v>
      </c>
      <c r="B20" s="138"/>
      <c r="C20" s="171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1"/>
      <c r="P20" s="137"/>
      <c r="Q20" s="117"/>
      <c r="R20" s="138"/>
      <c r="S20" s="171"/>
      <c r="T20" s="137"/>
      <c r="U20" s="117"/>
    </row>
    <row r="21" spans="1:21" ht="21.75" customHeight="1">
      <c r="A21" s="125" t="s">
        <v>28</v>
      </c>
      <c r="B21" s="138"/>
      <c r="C21" s="171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1"/>
      <c r="P21" s="137"/>
      <c r="Q21" s="117"/>
      <c r="R21" s="138"/>
      <c r="S21" s="171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1600</v>
      </c>
      <c r="D22" s="322">
        <f>COUNTA(D17:D21)</f>
        <v>2</v>
      </c>
      <c r="E22" s="117">
        <f>SUM(E17:E21)</f>
        <v>20</v>
      </c>
      <c r="F22" s="321"/>
      <c r="G22" s="121">
        <f>800*(COUNTA(G17:G21))</f>
        <v>1600</v>
      </c>
      <c r="H22" s="322">
        <f>COUNTA(H17:H21)</f>
        <v>2</v>
      </c>
      <c r="I22" s="117">
        <f>SUM(I17:I21)</f>
        <v>20</v>
      </c>
      <c r="J22" s="321"/>
      <c r="K22" s="121">
        <f>800*(COUNTA(K17:K21))</f>
        <v>0</v>
      </c>
      <c r="L22" s="322">
        <f>COUNTA(L17:L21)</f>
        <v>0</v>
      </c>
      <c r="M22" s="321">
        <f>SUM(M17:M21)</f>
        <v>0</v>
      </c>
      <c r="N22" s="321"/>
      <c r="O22" s="121">
        <f>800*(COUNTA(O17:O21))</f>
        <v>800</v>
      </c>
      <c r="P22" s="322">
        <f>COUNTA(P17:P21)</f>
        <v>1</v>
      </c>
      <c r="Q22" s="117">
        <f>SUM(Q17:Q21)</f>
        <v>10</v>
      </c>
      <c r="R22" s="321"/>
      <c r="S22" s="121">
        <f>800*(COUNTA(S17:S21))</f>
        <v>1600</v>
      </c>
      <c r="T22" s="322">
        <f>COUNTA(T17:T21)</f>
        <v>2</v>
      </c>
      <c r="U22" s="117">
        <f>SUM(U17:U21)</f>
        <v>20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180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11.25</v>
      </c>
      <c r="S26" s="136"/>
      <c r="T26" s="135" t="s">
        <v>4</v>
      </c>
    </row>
    <row r="27" spans="1:21" ht="21.75" customHeight="1">
      <c r="A27" s="114" t="s">
        <v>32</v>
      </c>
      <c r="B27" s="138" t="s">
        <v>961</v>
      </c>
      <c r="C27" s="172" t="s">
        <v>971</v>
      </c>
      <c r="D27" s="137" t="s">
        <v>134</v>
      </c>
      <c r="E27" s="117">
        <v>40</v>
      </c>
      <c r="F27" s="138"/>
      <c r="G27" s="172"/>
      <c r="H27" s="118"/>
      <c r="I27" s="117"/>
      <c r="J27" s="138"/>
      <c r="K27" s="172"/>
      <c r="L27" s="138"/>
      <c r="M27" s="117"/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667</v>
      </c>
      <c r="C28" s="142">
        <v>1750</v>
      </c>
      <c r="D28" s="137" t="s">
        <v>134</v>
      </c>
      <c r="E28" s="117">
        <v>40</v>
      </c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15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3250</v>
      </c>
      <c r="D31" s="322">
        <f>COUNTA(D27:D30)</f>
        <v>2</v>
      </c>
      <c r="E31" s="117">
        <f>SUM(E27:E30)</f>
        <v>80</v>
      </c>
      <c r="F31" s="117"/>
      <c r="G31" s="121">
        <f>SUM(G30+G29+G28+(IF(COUNTBLANK(G27),0,1500)))</f>
        <v>0</v>
      </c>
      <c r="H31" s="322">
        <f>COUNTA(H27:H30)</f>
        <v>0</v>
      </c>
      <c r="I31" s="117">
        <f>SUM(I27:I30)</f>
        <v>0</v>
      </c>
      <c r="J31" s="137"/>
      <c r="K31" s="121">
        <f>SUM(K30+K29+K28+(IF(COUNTBLANK(K27),0,1500)))</f>
        <v>0</v>
      </c>
      <c r="L31" s="322">
        <f>COUNTA(L27:L30)</f>
        <v>0</v>
      </c>
      <c r="M31" s="117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sqref="A1:E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404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387</v>
      </c>
      <c r="C10" s="170" t="s">
        <v>405</v>
      </c>
      <c r="D10" s="137" t="s">
        <v>134</v>
      </c>
      <c r="E10" s="117">
        <v>3</v>
      </c>
      <c r="F10" s="138" t="s">
        <v>382</v>
      </c>
      <c r="G10" s="170" t="s">
        <v>408</v>
      </c>
      <c r="H10" s="137" t="s">
        <v>134</v>
      </c>
      <c r="I10" s="117">
        <v>3</v>
      </c>
      <c r="J10" s="138" t="s">
        <v>387</v>
      </c>
      <c r="K10" s="172" t="s">
        <v>406</v>
      </c>
      <c r="L10" s="137" t="s">
        <v>134</v>
      </c>
      <c r="M10" s="117">
        <v>3</v>
      </c>
      <c r="N10" s="138"/>
      <c r="O10" s="172"/>
      <c r="P10" s="137"/>
      <c r="Q10" s="117"/>
      <c r="R10" s="138" t="s">
        <v>382</v>
      </c>
      <c r="S10" s="172" t="s">
        <v>410</v>
      </c>
      <c r="T10" s="137" t="s">
        <v>134</v>
      </c>
      <c r="U10" s="117">
        <v>3</v>
      </c>
    </row>
    <row r="11" spans="1:21" ht="21.75" customHeight="1">
      <c r="A11" s="114" t="s">
        <v>27</v>
      </c>
      <c r="B11" s="138"/>
      <c r="C11" s="170"/>
      <c r="D11" s="137"/>
      <c r="E11" s="117"/>
      <c r="F11" s="138"/>
      <c r="G11" s="170"/>
      <c r="H11" s="137"/>
      <c r="I11" s="117"/>
      <c r="J11" s="138"/>
      <c r="K11" s="172"/>
      <c r="L11" s="137"/>
      <c r="M11" s="117"/>
      <c r="N11" s="138"/>
      <c r="O11" s="172"/>
      <c r="P11" s="137"/>
      <c r="Q11" s="117"/>
      <c r="R11" s="138"/>
      <c r="S11" s="172"/>
      <c r="T11" s="137"/>
      <c r="U11" s="117"/>
    </row>
    <row r="12" spans="1:21" ht="21.75" customHeight="1">
      <c r="A12" s="114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114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114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400</v>
      </c>
      <c r="D15" s="320">
        <f>COUNTA(D10:D14)</f>
        <v>1</v>
      </c>
      <c r="E15" s="326">
        <f>SUM(E10:E14)</f>
        <v>3</v>
      </c>
      <c r="F15" s="319"/>
      <c r="G15" s="121">
        <f>400*(COUNTA(G10:G14))</f>
        <v>400</v>
      </c>
      <c r="H15" s="320">
        <f>COUNTA(H10:H14)</f>
        <v>1</v>
      </c>
      <c r="I15" s="326">
        <f>SUM(I10:I14)</f>
        <v>3</v>
      </c>
      <c r="J15" s="319"/>
      <c r="K15" s="121">
        <f>400*(COUNTA(K10:K14))</f>
        <v>400</v>
      </c>
      <c r="L15" s="320">
        <f>COUNTA(L10:L14)</f>
        <v>1</v>
      </c>
      <c r="M15" s="326">
        <f>SUM(M10:M14)</f>
        <v>3</v>
      </c>
      <c r="N15" s="319"/>
      <c r="O15" s="121">
        <f>400*(COUNTA(O10:O14))</f>
        <v>0</v>
      </c>
      <c r="P15" s="320">
        <f>COUNTA(P10:P14)</f>
        <v>0</v>
      </c>
      <c r="Q15" s="326">
        <f>SUM(Q10:Q14)</f>
        <v>0</v>
      </c>
      <c r="R15" s="319"/>
      <c r="S15" s="121">
        <f>400*(COUNTA(S10:S14))</f>
        <v>400</v>
      </c>
      <c r="T15" s="320">
        <f>COUNTA(T10:T14)</f>
        <v>1</v>
      </c>
      <c r="U15" s="327">
        <f>SUM(U10:U14)</f>
        <v>3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387</v>
      </c>
      <c r="C17" s="170" t="s">
        <v>407</v>
      </c>
      <c r="D17" s="137" t="s">
        <v>134</v>
      </c>
      <c r="E17" s="117">
        <v>6</v>
      </c>
      <c r="F17" s="138"/>
      <c r="G17" s="170"/>
      <c r="H17" s="137"/>
      <c r="I17" s="117"/>
      <c r="J17" s="138" t="s">
        <v>382</v>
      </c>
      <c r="K17" s="170" t="s">
        <v>409</v>
      </c>
      <c r="L17" s="137" t="s">
        <v>134</v>
      </c>
      <c r="M17" s="117">
        <v>10</v>
      </c>
      <c r="N17" s="138"/>
      <c r="O17" s="170"/>
      <c r="P17" s="312"/>
      <c r="Q17" s="117"/>
      <c r="R17" s="138"/>
      <c r="S17" s="170"/>
      <c r="T17" s="312"/>
      <c r="U17" s="117"/>
    </row>
    <row r="18" spans="1:21" ht="21.75" customHeight="1">
      <c r="A18" s="125" t="s">
        <v>28</v>
      </c>
      <c r="B18" s="138" t="s">
        <v>667</v>
      </c>
      <c r="C18" s="170" t="s">
        <v>697</v>
      </c>
      <c r="D18" s="137" t="s">
        <v>134</v>
      </c>
      <c r="E18" s="117">
        <v>6</v>
      </c>
      <c r="F18" s="138"/>
      <c r="G18" s="170"/>
      <c r="H18" s="137"/>
      <c r="I18" s="117"/>
      <c r="J18" s="138"/>
      <c r="K18" s="170"/>
      <c r="L18" s="137"/>
      <c r="M18" s="117"/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125" t="s">
        <v>28</v>
      </c>
      <c r="B19" s="138"/>
      <c r="C19" s="170"/>
      <c r="D19" s="137"/>
      <c r="E19" s="117"/>
      <c r="F19" s="138"/>
      <c r="G19" s="170"/>
      <c r="H19" s="137"/>
      <c r="I19" s="117"/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125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125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1600</v>
      </c>
      <c r="D22" s="322">
        <f>COUNTA(D17:D21)</f>
        <v>2</v>
      </c>
      <c r="E22" s="327">
        <f>SUM(E17:E21)</f>
        <v>12</v>
      </c>
      <c r="F22" s="321"/>
      <c r="G22" s="121">
        <f>800*(COUNTA(G17:G21))</f>
        <v>0</v>
      </c>
      <c r="H22" s="322">
        <f>COUNTA(H17:H21)</f>
        <v>0</v>
      </c>
      <c r="I22" s="327">
        <f>SUM(I17:I21)</f>
        <v>0</v>
      </c>
      <c r="J22" s="321"/>
      <c r="K22" s="121">
        <f>800*(COUNTA(K17:K21))</f>
        <v>800</v>
      </c>
      <c r="L22" s="322">
        <f>COUNTA(L17:L21)</f>
        <v>1</v>
      </c>
      <c r="M22" s="327">
        <f>SUM(M17:M21)</f>
        <v>10</v>
      </c>
      <c r="N22" s="321"/>
      <c r="O22" s="121">
        <f>800*(COUNTA(O17:O21))</f>
        <v>0</v>
      </c>
      <c r="P22" s="322">
        <f>COUNTA(P17:P21)</f>
        <v>0</v>
      </c>
      <c r="Q22" s="327">
        <f>SUM(Q17:Q21)</f>
        <v>0</v>
      </c>
      <c r="R22" s="321"/>
      <c r="S22" s="121">
        <f>800*(COUNTA(S17:S21))</f>
        <v>0</v>
      </c>
      <c r="T22" s="322">
        <f>COUNTA(T17:T21)</f>
        <v>0</v>
      </c>
      <c r="U22" s="327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64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5.45</v>
      </c>
      <c r="S26" s="136"/>
      <c r="T26" s="135" t="s">
        <v>4</v>
      </c>
    </row>
    <row r="27" spans="1:21" ht="21.75" customHeight="1">
      <c r="A27" s="114" t="s">
        <v>32</v>
      </c>
      <c r="B27" s="138"/>
      <c r="C27" s="172"/>
      <c r="D27" s="137"/>
      <c r="E27" s="117"/>
      <c r="F27" s="138"/>
      <c r="G27" s="172"/>
      <c r="H27" s="118"/>
      <c r="I27" s="117"/>
      <c r="J27" s="138"/>
      <c r="K27" s="172"/>
      <c r="L27" s="138"/>
      <c r="M27" s="117"/>
      <c r="N27" s="139"/>
      <c r="O27" s="417"/>
      <c r="P27" s="417"/>
      <c r="Q27" s="417"/>
      <c r="R27" s="144" t="s">
        <v>3</v>
      </c>
      <c r="S27" s="132"/>
      <c r="T27" s="141"/>
    </row>
    <row r="28" spans="1:21" ht="21.75" customHeight="1">
      <c r="A28" s="114" t="s">
        <v>33</v>
      </c>
      <c r="B28" s="138" t="s">
        <v>412</v>
      </c>
      <c r="C28" s="142">
        <v>1450</v>
      </c>
      <c r="D28" s="137" t="s">
        <v>134</v>
      </c>
      <c r="E28" s="117">
        <v>30</v>
      </c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8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1450</v>
      </c>
      <c r="D31" s="322">
        <f>COUNTA(D27:D30)</f>
        <v>1</v>
      </c>
      <c r="E31" s="328">
        <f>SUM(E27:E30)</f>
        <v>30</v>
      </c>
      <c r="F31" s="117"/>
      <c r="G31" s="121">
        <f>SUM(G30+G29+G28+(IF(COUNTBLANK(G27),0,1500)))</f>
        <v>0</v>
      </c>
      <c r="H31" s="322">
        <f>COUNTA(H27:H30)</f>
        <v>0</v>
      </c>
      <c r="I31" s="328">
        <f>SUM(I27:I30)</f>
        <v>0</v>
      </c>
      <c r="J31" s="137"/>
      <c r="K31" s="121">
        <f>SUM(K30+K29+K28+(IF(COUNTBLANK(K27),0,1500)))</f>
        <v>0</v>
      </c>
      <c r="L31" s="322">
        <f>COUNTA(L27:L30)</f>
        <v>0</v>
      </c>
      <c r="M31" s="328">
        <f>SUM(M27:M30)</f>
        <v>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J31" sqref="J31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368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515</v>
      </c>
      <c r="C10" s="170" t="s">
        <v>369</v>
      </c>
      <c r="D10" s="137" t="s">
        <v>134</v>
      </c>
      <c r="E10" s="117">
        <v>5</v>
      </c>
      <c r="F10" s="138" t="s">
        <v>370</v>
      </c>
      <c r="G10" s="170" t="s">
        <v>371</v>
      </c>
      <c r="H10" s="137" t="s">
        <v>134</v>
      </c>
      <c r="I10" s="117">
        <v>5</v>
      </c>
      <c r="J10" s="138" t="s">
        <v>372</v>
      </c>
      <c r="K10" s="172" t="s">
        <v>373</v>
      </c>
      <c r="L10" s="137" t="s">
        <v>134</v>
      </c>
      <c r="M10" s="117">
        <v>5</v>
      </c>
      <c r="N10" s="138"/>
      <c r="O10" s="172"/>
      <c r="P10" s="137"/>
      <c r="Q10" s="117"/>
      <c r="R10" s="138" t="s">
        <v>449</v>
      </c>
      <c r="S10" s="172" t="s">
        <v>510</v>
      </c>
      <c r="T10" s="137" t="s">
        <v>134</v>
      </c>
      <c r="U10" s="117">
        <v>5</v>
      </c>
    </row>
    <row r="11" spans="1:21" ht="21.75" customHeight="1">
      <c r="A11" s="114" t="s">
        <v>27</v>
      </c>
      <c r="B11" s="138" t="s">
        <v>429</v>
      </c>
      <c r="C11" s="170" t="s">
        <v>430</v>
      </c>
      <c r="D11" s="137" t="s">
        <v>134</v>
      </c>
      <c r="E11" s="117">
        <v>5</v>
      </c>
      <c r="F11" s="138" t="s">
        <v>422</v>
      </c>
      <c r="G11" s="170" t="s">
        <v>426</v>
      </c>
      <c r="H11" s="137" t="s">
        <v>134</v>
      </c>
      <c r="I11" s="117">
        <v>5</v>
      </c>
      <c r="J11" s="138" t="s">
        <v>427</v>
      </c>
      <c r="K11" s="172" t="s">
        <v>428</v>
      </c>
      <c r="L11" s="137" t="s">
        <v>150</v>
      </c>
      <c r="M11" s="117">
        <v>5</v>
      </c>
      <c r="N11" s="138"/>
      <c r="O11" s="172"/>
      <c r="P11" s="137"/>
      <c r="Q11" s="117"/>
      <c r="R11" s="138" t="s">
        <v>557</v>
      </c>
      <c r="S11" s="172" t="s">
        <v>581</v>
      </c>
      <c r="T11" s="137" t="s">
        <v>134</v>
      </c>
      <c r="U11" s="117">
        <v>5</v>
      </c>
    </row>
    <row r="12" spans="1:21" ht="21.75" customHeight="1">
      <c r="A12" s="114" t="s">
        <v>27</v>
      </c>
      <c r="B12" s="138" t="s">
        <v>507</v>
      </c>
      <c r="C12" s="170" t="s">
        <v>508</v>
      </c>
      <c r="D12" s="137" t="s">
        <v>150</v>
      </c>
      <c r="E12" s="117">
        <v>5</v>
      </c>
      <c r="F12" s="138" t="s">
        <v>507</v>
      </c>
      <c r="G12" s="170" t="s">
        <v>516</v>
      </c>
      <c r="H12" s="137" t="s">
        <v>150</v>
      </c>
      <c r="I12" s="117">
        <v>5</v>
      </c>
      <c r="J12" s="138" t="s">
        <v>498</v>
      </c>
      <c r="K12" s="172" t="s">
        <v>509</v>
      </c>
      <c r="L12" s="137" t="s">
        <v>134</v>
      </c>
      <c r="M12" s="117">
        <v>5</v>
      </c>
      <c r="N12" s="138"/>
      <c r="O12" s="172"/>
      <c r="P12" s="137"/>
      <c r="Q12" s="117"/>
      <c r="R12" s="138" t="s">
        <v>701</v>
      </c>
      <c r="S12" s="172" t="s">
        <v>702</v>
      </c>
      <c r="T12" s="137" t="s">
        <v>134</v>
      </c>
      <c r="U12" s="117">
        <v>5</v>
      </c>
    </row>
    <row r="13" spans="1:21" ht="21.75" customHeight="1">
      <c r="A13" s="114" t="s">
        <v>27</v>
      </c>
      <c r="B13" s="138" t="s">
        <v>576</v>
      </c>
      <c r="C13" s="170" t="s">
        <v>577</v>
      </c>
      <c r="D13" s="137" t="s">
        <v>134</v>
      </c>
      <c r="E13" s="117">
        <v>5</v>
      </c>
      <c r="F13" s="138" t="s">
        <v>518</v>
      </c>
      <c r="G13" s="170" t="s">
        <v>578</v>
      </c>
      <c r="H13" s="137" t="s">
        <v>134</v>
      </c>
      <c r="I13" s="117">
        <v>5</v>
      </c>
      <c r="J13" s="138" t="s">
        <v>579</v>
      </c>
      <c r="K13" s="172" t="s">
        <v>580</v>
      </c>
      <c r="L13" s="137" t="s">
        <v>134</v>
      </c>
      <c r="M13" s="117">
        <v>5</v>
      </c>
      <c r="N13" s="138"/>
      <c r="O13" s="172"/>
      <c r="P13" s="137"/>
      <c r="Q13" s="117"/>
      <c r="R13" s="138" t="s">
        <v>735</v>
      </c>
      <c r="S13" s="172" t="s">
        <v>755</v>
      </c>
      <c r="T13" s="137" t="s">
        <v>134</v>
      </c>
      <c r="U13" s="117">
        <v>5</v>
      </c>
    </row>
    <row r="14" spans="1:21" ht="21.75" customHeight="1">
      <c r="A14" s="114" t="s">
        <v>27</v>
      </c>
      <c r="B14" s="138" t="s">
        <v>599</v>
      </c>
      <c r="C14" s="170" t="s">
        <v>698</v>
      </c>
      <c r="D14" s="137" t="s">
        <v>134</v>
      </c>
      <c r="E14" s="117">
        <v>5</v>
      </c>
      <c r="F14" s="138" t="s">
        <v>599</v>
      </c>
      <c r="G14" s="170" t="s">
        <v>699</v>
      </c>
      <c r="H14" s="137" t="s">
        <v>134</v>
      </c>
      <c r="I14" s="117">
        <v>5</v>
      </c>
      <c r="J14" s="138" t="s">
        <v>624</v>
      </c>
      <c r="K14" s="172" t="s">
        <v>700</v>
      </c>
      <c r="L14" s="137" t="s">
        <v>134</v>
      </c>
      <c r="M14" s="117">
        <v>5</v>
      </c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120"/>
      <c r="C15" s="121">
        <f>400*(COUNTA(C10:C14))</f>
        <v>2000</v>
      </c>
      <c r="D15" s="233">
        <f>COUNTA(D10:D14)</f>
        <v>5</v>
      </c>
      <c r="E15" s="122">
        <f>SUM(E10:E14)</f>
        <v>25</v>
      </c>
      <c r="F15" s="123"/>
      <c r="G15" s="121">
        <f>400*(COUNTA(G10:G14))</f>
        <v>2000</v>
      </c>
      <c r="H15" s="233">
        <f>COUNTA(H10:H14)</f>
        <v>5</v>
      </c>
      <c r="I15" s="122">
        <f>SUM(I10:I14)</f>
        <v>25</v>
      </c>
      <c r="J15" s="123"/>
      <c r="K15" s="121">
        <f>400*(COUNTA(K10:K14))</f>
        <v>2000</v>
      </c>
      <c r="L15" s="233">
        <f>COUNTA(L10:L14)</f>
        <v>5</v>
      </c>
      <c r="M15" s="122">
        <f>SUM(M10:M14)</f>
        <v>25</v>
      </c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1600</v>
      </c>
      <c r="T15" s="233">
        <f>COUNTA(T10:T14)</f>
        <v>4</v>
      </c>
      <c r="U15" s="124">
        <f>SUM(U10:U14)</f>
        <v>20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511</v>
      </c>
      <c r="C17" s="170" t="s">
        <v>512</v>
      </c>
      <c r="D17" s="137" t="s">
        <v>150</v>
      </c>
      <c r="E17" s="117">
        <v>10</v>
      </c>
      <c r="F17" s="138" t="s">
        <v>374</v>
      </c>
      <c r="G17" s="170" t="s">
        <v>375</v>
      </c>
      <c r="H17" s="137" t="s">
        <v>150</v>
      </c>
      <c r="I17" s="117">
        <v>10</v>
      </c>
      <c r="J17" s="138" t="s">
        <v>347</v>
      </c>
      <c r="K17" s="170" t="s">
        <v>376</v>
      </c>
      <c r="L17" s="137" t="s">
        <v>134</v>
      </c>
      <c r="M17" s="117">
        <v>10</v>
      </c>
      <c r="N17" s="138"/>
      <c r="O17" s="170"/>
      <c r="P17" s="312"/>
      <c r="Q17" s="117"/>
      <c r="R17" s="138" t="s">
        <v>743</v>
      </c>
      <c r="S17" s="170" t="s">
        <v>756</v>
      </c>
      <c r="T17" s="312" t="s">
        <v>150</v>
      </c>
      <c r="U17" s="117">
        <v>10</v>
      </c>
    </row>
    <row r="18" spans="1:21" ht="21.75" customHeight="1">
      <c r="A18" s="125" t="s">
        <v>28</v>
      </c>
      <c r="B18" s="138" t="s">
        <v>554</v>
      </c>
      <c r="C18" s="170" t="s">
        <v>582</v>
      </c>
      <c r="D18" s="137" t="s">
        <v>150</v>
      </c>
      <c r="E18" s="117">
        <v>10</v>
      </c>
      <c r="F18" s="138" t="s">
        <v>427</v>
      </c>
      <c r="G18" s="170" t="s">
        <v>423</v>
      </c>
      <c r="H18" s="137" t="s">
        <v>150</v>
      </c>
      <c r="I18" s="117">
        <v>10</v>
      </c>
      <c r="J18" s="138" t="s">
        <v>424</v>
      </c>
      <c r="K18" s="170" t="s">
        <v>425</v>
      </c>
      <c r="L18" s="137" t="s">
        <v>150</v>
      </c>
      <c r="M18" s="117">
        <v>10</v>
      </c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125" t="s">
        <v>28</v>
      </c>
      <c r="B19" s="138" t="s">
        <v>753</v>
      </c>
      <c r="C19" s="170" t="s">
        <v>754</v>
      </c>
      <c r="D19" s="137" t="s">
        <v>134</v>
      </c>
      <c r="E19" s="117">
        <v>10</v>
      </c>
      <c r="F19" s="138" t="s">
        <v>451</v>
      </c>
      <c r="G19" s="170" t="s">
        <v>513</v>
      </c>
      <c r="H19" s="137" t="s">
        <v>150</v>
      </c>
      <c r="I19" s="117">
        <v>10</v>
      </c>
      <c r="J19" s="138" t="s">
        <v>704</v>
      </c>
      <c r="K19" s="170" t="s">
        <v>705</v>
      </c>
      <c r="L19" s="137" t="s">
        <v>150</v>
      </c>
      <c r="M19" s="117">
        <v>10</v>
      </c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125" t="s">
        <v>28</v>
      </c>
      <c r="B20" s="138" t="s">
        <v>808</v>
      </c>
      <c r="C20" s="170" t="s">
        <v>829</v>
      </c>
      <c r="D20" s="137" t="s">
        <v>134</v>
      </c>
      <c r="E20" s="117">
        <v>10</v>
      </c>
      <c r="F20" s="138" t="s">
        <v>545</v>
      </c>
      <c r="G20" s="170" t="s">
        <v>583</v>
      </c>
      <c r="H20" s="137" t="s">
        <v>134</v>
      </c>
      <c r="I20" s="117">
        <v>10</v>
      </c>
      <c r="J20" s="138" t="s">
        <v>830</v>
      </c>
      <c r="K20" s="170" t="s">
        <v>831</v>
      </c>
      <c r="L20" s="137" t="s">
        <v>134</v>
      </c>
      <c r="M20" s="117">
        <v>10</v>
      </c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125" t="s">
        <v>28</v>
      </c>
      <c r="B21" s="138" t="s">
        <v>933</v>
      </c>
      <c r="C21" s="170" t="s">
        <v>934</v>
      </c>
      <c r="D21" s="137" t="s">
        <v>150</v>
      </c>
      <c r="E21" s="117">
        <v>10</v>
      </c>
      <c r="F21" s="138" t="s">
        <v>662</v>
      </c>
      <c r="G21" s="170" t="s">
        <v>703</v>
      </c>
      <c r="H21" s="137" t="s">
        <v>134</v>
      </c>
      <c r="I21" s="117">
        <v>10</v>
      </c>
      <c r="J21" s="138" t="s">
        <v>853</v>
      </c>
      <c r="K21" s="170" t="s">
        <v>937</v>
      </c>
      <c r="L21" s="137" t="s">
        <v>134</v>
      </c>
      <c r="M21" s="117">
        <v>10</v>
      </c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127"/>
      <c r="C22" s="121">
        <f>800*(COUNTA(C17:C21))</f>
        <v>4000</v>
      </c>
      <c r="D22" s="234">
        <f>COUNTA(D17:D21)</f>
        <v>5</v>
      </c>
      <c r="E22" s="124">
        <f>SUM(E17:E21)</f>
        <v>50</v>
      </c>
      <c r="F22" s="127"/>
      <c r="G22" s="121">
        <f>800*(COUNTA(G17:G21))</f>
        <v>4000</v>
      </c>
      <c r="H22" s="234">
        <f>COUNTA(H17:H21)</f>
        <v>5</v>
      </c>
      <c r="I22" s="124">
        <f>SUM(I17:I21)</f>
        <v>50</v>
      </c>
      <c r="J22" s="127"/>
      <c r="K22" s="121">
        <f>800*(COUNTA(K17:K21))</f>
        <v>4000</v>
      </c>
      <c r="L22" s="234">
        <f>COUNTA(L17:L21)</f>
        <v>5</v>
      </c>
      <c r="M22" s="124">
        <f>SUM(M17:M21)</f>
        <v>50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800</v>
      </c>
      <c r="T22" s="234">
        <f>COUNTA(T17:T21)</f>
        <v>1</v>
      </c>
      <c r="U22" s="124">
        <f>SUM(U17:U21)</f>
        <v>10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885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39.174999999999997</v>
      </c>
      <c r="S26" s="136"/>
      <c r="T26" s="135" t="s">
        <v>4</v>
      </c>
    </row>
    <row r="27" spans="1:21" ht="21.75" customHeight="1">
      <c r="A27" s="114" t="s">
        <v>32</v>
      </c>
      <c r="B27" s="138" t="s">
        <v>757</v>
      </c>
      <c r="C27" s="172" t="s">
        <v>758</v>
      </c>
      <c r="D27" s="137" t="s">
        <v>150</v>
      </c>
      <c r="E27" s="117">
        <v>40</v>
      </c>
      <c r="F27" s="138" t="s">
        <v>994</v>
      </c>
      <c r="G27" s="172" t="s">
        <v>1018</v>
      </c>
      <c r="H27" s="118" t="s">
        <v>150</v>
      </c>
      <c r="I27" s="117">
        <v>40</v>
      </c>
      <c r="J27" s="138" t="s">
        <v>1019</v>
      </c>
      <c r="K27" s="172" t="s">
        <v>1020</v>
      </c>
      <c r="L27" s="138" t="s">
        <v>134</v>
      </c>
      <c r="M27" s="117">
        <v>40</v>
      </c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38" t="s">
        <v>514</v>
      </c>
      <c r="C28" s="142">
        <v>1225</v>
      </c>
      <c r="D28" s="137" t="s">
        <v>134</v>
      </c>
      <c r="E28" s="117">
        <v>40</v>
      </c>
      <c r="F28" s="138" t="s">
        <v>741</v>
      </c>
      <c r="G28" s="142">
        <v>1150</v>
      </c>
      <c r="H28" s="142" t="s">
        <v>134</v>
      </c>
      <c r="I28" s="117">
        <v>40</v>
      </c>
      <c r="J28" s="138" t="s">
        <v>759</v>
      </c>
      <c r="K28" s="142">
        <v>925</v>
      </c>
      <c r="L28" s="138" t="s">
        <v>150</v>
      </c>
      <c r="M28" s="117">
        <v>40</v>
      </c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38" t="s">
        <v>935</v>
      </c>
      <c r="C29" s="142">
        <v>1700</v>
      </c>
      <c r="D29" s="138" t="s">
        <v>150</v>
      </c>
      <c r="E29" s="117">
        <v>50</v>
      </c>
      <c r="F29" s="138" t="s">
        <v>917</v>
      </c>
      <c r="G29" s="142">
        <v>1725</v>
      </c>
      <c r="H29" s="142" t="s">
        <v>134</v>
      </c>
      <c r="I29" s="117">
        <v>50</v>
      </c>
      <c r="J29" s="138" t="s">
        <v>832</v>
      </c>
      <c r="K29" s="142">
        <v>1350</v>
      </c>
      <c r="L29" s="138" t="s">
        <v>150</v>
      </c>
      <c r="M29" s="117">
        <v>50</v>
      </c>
      <c r="N29" s="143"/>
      <c r="P29" s="235">
        <f>SUM(D15+H15+L15+P15+T15+D22+H22+L22+P22+T22+D31+H31+L31)</f>
        <v>47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38" t="s">
        <v>895</v>
      </c>
      <c r="C30" s="142">
        <v>2300</v>
      </c>
      <c r="D30" s="138" t="s">
        <v>134</v>
      </c>
      <c r="E30" s="117">
        <v>80</v>
      </c>
      <c r="F30" s="138" t="s">
        <v>936</v>
      </c>
      <c r="G30" s="142">
        <v>2050</v>
      </c>
      <c r="H30" s="142" t="s">
        <v>150</v>
      </c>
      <c r="I30" s="117">
        <v>80</v>
      </c>
      <c r="J30" s="138" t="s">
        <v>1021</v>
      </c>
      <c r="K30" s="142">
        <v>1850</v>
      </c>
      <c r="L30" s="138" t="s">
        <v>134</v>
      </c>
      <c r="M30" s="117">
        <v>80</v>
      </c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6725</v>
      </c>
      <c r="D31" s="234">
        <f>COUNTA(D27:D30)</f>
        <v>4</v>
      </c>
      <c r="E31" s="147">
        <f>SUM(E27:E30)</f>
        <v>210</v>
      </c>
      <c r="F31" s="117"/>
      <c r="G31" s="121">
        <f>SUM(G30+G29+G28+(IF(COUNTBLANK(G27),0,1500)))</f>
        <v>6425</v>
      </c>
      <c r="H31" s="234">
        <f>COUNTA(H27:H30)</f>
        <v>4</v>
      </c>
      <c r="I31" s="147">
        <f>SUM(I27:I30)</f>
        <v>210</v>
      </c>
      <c r="J31" s="137"/>
      <c r="K31" s="121">
        <f>SUM(K30+K29+K28+(IF(COUNTBLANK(K27),0,1500)))</f>
        <v>5625</v>
      </c>
      <c r="L31" s="234">
        <f>COUNTA(L27:L30)</f>
        <v>4</v>
      </c>
      <c r="M31" s="147">
        <f>SUM(M27:M30)</f>
        <v>210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zoomScaleNormal="100" workbookViewId="0">
      <selection activeCell="A18" sqref="A18:XFD18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75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/>
      <c r="C10" s="167"/>
      <c r="D10" s="137"/>
      <c r="E10" s="117"/>
      <c r="F10" s="138"/>
      <c r="G10" s="167"/>
      <c r="H10" s="137"/>
      <c r="I10" s="117"/>
      <c r="J10" s="138"/>
      <c r="K10" s="167"/>
      <c r="L10" s="137"/>
      <c r="M10" s="117"/>
      <c r="N10" s="138"/>
      <c r="O10" s="167"/>
      <c r="P10" s="137"/>
      <c r="Q10" s="117"/>
      <c r="R10" s="138"/>
      <c r="S10" s="167"/>
      <c r="T10" s="137"/>
      <c r="U10" s="117"/>
    </row>
    <row r="11" spans="1:21" ht="21.75" customHeight="1">
      <c r="A11" s="114" t="s">
        <v>27</v>
      </c>
      <c r="B11" s="138"/>
      <c r="C11" s="166"/>
      <c r="D11" s="137"/>
      <c r="E11" s="117"/>
      <c r="F11" s="138"/>
      <c r="G11" s="166"/>
      <c r="H11" s="137"/>
      <c r="I11" s="117"/>
      <c r="J11" s="138"/>
      <c r="K11" s="166"/>
      <c r="L11" s="137"/>
      <c r="M11" s="117"/>
      <c r="N11" s="138"/>
      <c r="O11" s="167"/>
      <c r="P11" s="137"/>
      <c r="Q11" s="117"/>
      <c r="R11" s="138"/>
      <c r="S11" s="167"/>
      <c r="T11" s="137"/>
      <c r="U11" s="117"/>
    </row>
    <row r="12" spans="1:21" ht="21.75" customHeight="1">
      <c r="A12" s="114" t="s">
        <v>27</v>
      </c>
      <c r="B12" s="138"/>
      <c r="C12" s="166"/>
      <c r="D12" s="137"/>
      <c r="E12" s="117"/>
      <c r="F12" s="138"/>
      <c r="G12" s="166"/>
      <c r="H12" s="137"/>
      <c r="I12" s="117"/>
      <c r="J12" s="138"/>
      <c r="K12" s="167"/>
      <c r="L12" s="137"/>
      <c r="M12" s="117"/>
      <c r="N12" s="138"/>
      <c r="O12" s="167"/>
      <c r="P12" s="137"/>
      <c r="Q12" s="117"/>
      <c r="R12" s="138"/>
      <c r="S12" s="167"/>
      <c r="T12" s="137"/>
      <c r="U12" s="117"/>
    </row>
    <row r="13" spans="1:21" ht="21.75" customHeight="1">
      <c r="A13" s="114" t="s">
        <v>27</v>
      </c>
      <c r="B13" s="138"/>
      <c r="C13" s="166"/>
      <c r="D13" s="137"/>
      <c r="E13" s="117"/>
      <c r="F13" s="138"/>
      <c r="G13" s="166"/>
      <c r="H13" s="137"/>
      <c r="I13" s="117"/>
      <c r="J13" s="138"/>
      <c r="K13" s="167"/>
      <c r="L13" s="137"/>
      <c r="M13" s="117"/>
      <c r="N13" s="138"/>
      <c r="O13" s="167"/>
      <c r="P13" s="137"/>
      <c r="Q13" s="117"/>
      <c r="R13" s="138"/>
      <c r="S13" s="167"/>
      <c r="T13" s="137"/>
      <c r="U13" s="117"/>
    </row>
    <row r="14" spans="1:21" ht="21.75" customHeight="1">
      <c r="A14" s="114" t="s">
        <v>27</v>
      </c>
      <c r="B14" s="138"/>
      <c r="C14" s="166"/>
      <c r="D14" s="137"/>
      <c r="E14" s="117"/>
      <c r="F14" s="138"/>
      <c r="G14" s="166"/>
      <c r="H14" s="137"/>
      <c r="I14" s="117"/>
      <c r="J14" s="138"/>
      <c r="K14" s="167"/>
      <c r="L14" s="137"/>
      <c r="M14" s="117"/>
      <c r="N14" s="138"/>
      <c r="O14" s="167"/>
      <c r="P14" s="137"/>
      <c r="Q14" s="117"/>
      <c r="R14" s="138"/>
      <c r="S14" s="167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0</v>
      </c>
      <c r="D15" s="320">
        <f>COUNTA(D10:D14)</f>
        <v>0</v>
      </c>
      <c r="E15" s="326">
        <f>SUM(E10:E14)</f>
        <v>0</v>
      </c>
      <c r="F15" s="319"/>
      <c r="G15" s="121">
        <f>400*(COUNTA(G10:G14))</f>
        <v>0</v>
      </c>
      <c r="H15" s="320">
        <f>COUNTA(H10:H14)</f>
        <v>0</v>
      </c>
      <c r="I15" s="326">
        <f>SUM(I10:I14)</f>
        <v>0</v>
      </c>
      <c r="J15" s="319"/>
      <c r="K15" s="121">
        <f>400*(COUNTA(K10:K14))</f>
        <v>0</v>
      </c>
      <c r="L15" s="320">
        <f>COUNTA(L10:L14)</f>
        <v>0</v>
      </c>
      <c r="M15" s="326">
        <f>SUM(M10:M14)</f>
        <v>0</v>
      </c>
      <c r="N15" s="319"/>
      <c r="O15" s="121">
        <f>400*(COUNTA(O10:O14))</f>
        <v>0</v>
      </c>
      <c r="P15" s="320">
        <f>COUNTA(P10:P14)</f>
        <v>0</v>
      </c>
      <c r="Q15" s="326">
        <f>SUM(Q10:Q14)</f>
        <v>0</v>
      </c>
      <c r="R15" s="319"/>
      <c r="S15" s="121">
        <f>400*(COUNTA(S10:S14))</f>
        <v>0</v>
      </c>
      <c r="T15" s="320">
        <f>COUNTA(T10:T14)</f>
        <v>0</v>
      </c>
      <c r="U15" s="327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/>
      <c r="C17" s="166"/>
      <c r="D17" s="137"/>
      <c r="E17" s="117"/>
      <c r="F17" s="138"/>
      <c r="G17" s="166"/>
      <c r="H17" s="137"/>
      <c r="I17" s="117"/>
      <c r="J17" s="138"/>
      <c r="K17" s="166"/>
      <c r="L17" s="137"/>
      <c r="M17" s="117"/>
      <c r="N17" s="138"/>
      <c r="O17" s="166"/>
      <c r="P17" s="312"/>
      <c r="Q17" s="117"/>
      <c r="R17" s="138"/>
      <c r="S17" s="166"/>
      <c r="T17" s="312"/>
      <c r="U17" s="117"/>
    </row>
    <row r="18" spans="1:21" ht="21.75" customHeight="1">
      <c r="A18" s="125" t="s">
        <v>28</v>
      </c>
      <c r="B18" s="138"/>
      <c r="C18" s="166"/>
      <c r="D18" s="137"/>
      <c r="E18" s="117"/>
      <c r="F18" s="138"/>
      <c r="G18" s="166"/>
      <c r="H18" s="137"/>
      <c r="I18" s="117"/>
      <c r="J18" s="138"/>
      <c r="K18" s="166"/>
      <c r="L18" s="137"/>
      <c r="M18" s="117"/>
      <c r="N18" s="138"/>
      <c r="O18" s="166"/>
      <c r="P18" s="137"/>
      <c r="Q18" s="117"/>
      <c r="R18" s="138"/>
      <c r="S18" s="166"/>
      <c r="T18" s="137"/>
      <c r="U18" s="117"/>
    </row>
    <row r="19" spans="1:21" ht="21.75" customHeight="1">
      <c r="A19" s="125" t="s">
        <v>28</v>
      </c>
      <c r="B19" s="138"/>
      <c r="C19" s="166"/>
      <c r="D19" s="137"/>
      <c r="E19" s="117"/>
      <c r="F19" s="138"/>
      <c r="G19" s="166"/>
      <c r="H19" s="137"/>
      <c r="I19" s="117"/>
      <c r="J19" s="138"/>
      <c r="K19" s="166"/>
      <c r="L19" s="137"/>
      <c r="M19" s="117"/>
      <c r="N19" s="138"/>
      <c r="O19" s="166"/>
      <c r="P19" s="137"/>
      <c r="Q19" s="117"/>
      <c r="R19" s="138"/>
      <c r="S19" s="166"/>
      <c r="T19" s="137"/>
      <c r="U19" s="117"/>
    </row>
    <row r="20" spans="1:21" ht="21.75" customHeight="1">
      <c r="A20" s="125" t="s">
        <v>28</v>
      </c>
      <c r="B20" s="138"/>
      <c r="C20" s="166"/>
      <c r="D20" s="137"/>
      <c r="E20" s="117"/>
      <c r="F20" s="138"/>
      <c r="G20" s="166"/>
      <c r="H20" s="137"/>
      <c r="I20" s="117"/>
      <c r="J20" s="138"/>
      <c r="K20" s="166"/>
      <c r="L20" s="137"/>
      <c r="M20" s="117"/>
      <c r="N20" s="138"/>
      <c r="O20" s="166"/>
      <c r="P20" s="137"/>
      <c r="Q20" s="117"/>
      <c r="R20" s="138"/>
      <c r="S20" s="166"/>
      <c r="T20" s="137"/>
      <c r="U20" s="117"/>
    </row>
    <row r="21" spans="1:21" ht="21.75" customHeight="1">
      <c r="A21" s="125" t="s">
        <v>28</v>
      </c>
      <c r="B21" s="138"/>
      <c r="C21" s="166"/>
      <c r="D21" s="137"/>
      <c r="E21" s="117"/>
      <c r="F21" s="138"/>
      <c r="G21" s="166"/>
      <c r="H21" s="137"/>
      <c r="I21" s="117"/>
      <c r="J21" s="138"/>
      <c r="K21" s="166"/>
      <c r="L21" s="137"/>
      <c r="M21" s="117"/>
      <c r="N21" s="138"/>
      <c r="O21" s="166"/>
      <c r="P21" s="137"/>
      <c r="Q21" s="117"/>
      <c r="R21" s="138"/>
      <c r="S21" s="166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0</v>
      </c>
      <c r="D22" s="322">
        <f>COUNTA(D17:D21)</f>
        <v>0</v>
      </c>
      <c r="E22" s="327">
        <f>SUM(E17:E21)</f>
        <v>0</v>
      </c>
      <c r="F22" s="321"/>
      <c r="G22" s="121">
        <f>800*(COUNTA(G17:G21))</f>
        <v>0</v>
      </c>
      <c r="H22" s="322">
        <f>COUNTA(H17:H21)</f>
        <v>0</v>
      </c>
      <c r="I22" s="327">
        <f>SUM(I17:I21)</f>
        <v>0</v>
      </c>
      <c r="J22" s="321"/>
      <c r="K22" s="121">
        <f>800*(COUNTA(K17:K21))</f>
        <v>0</v>
      </c>
      <c r="L22" s="322">
        <f>COUNTA(L17:L21)</f>
        <v>0</v>
      </c>
      <c r="M22" s="327">
        <f>SUM(M17:M21)</f>
        <v>0</v>
      </c>
      <c r="N22" s="321"/>
      <c r="O22" s="121">
        <f>800*(COUNTA(O17:O21))</f>
        <v>0</v>
      </c>
      <c r="P22" s="322">
        <f>COUNTA(P17:P21)</f>
        <v>0</v>
      </c>
      <c r="Q22" s="327">
        <f>SUM(Q17:Q21)</f>
        <v>0</v>
      </c>
      <c r="R22" s="321"/>
      <c r="S22" s="121">
        <f>800*(COUNTA(S17:S21))</f>
        <v>0</v>
      </c>
      <c r="T22" s="322">
        <f>COUNTA(T17:T21)</f>
        <v>0</v>
      </c>
      <c r="U22" s="327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120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4.4249999999999998</v>
      </c>
      <c r="S26" s="136"/>
      <c r="T26" s="135" t="s">
        <v>4</v>
      </c>
    </row>
    <row r="27" spans="1:21" ht="21.75" customHeight="1">
      <c r="A27" s="114" t="s">
        <v>32</v>
      </c>
      <c r="B27" s="138"/>
      <c r="C27" s="167"/>
      <c r="D27" s="137"/>
      <c r="E27" s="117"/>
      <c r="F27" s="138" t="s">
        <v>178</v>
      </c>
      <c r="G27" s="167" t="s">
        <v>190</v>
      </c>
      <c r="H27" s="118" t="s">
        <v>134</v>
      </c>
      <c r="I27" s="117">
        <v>40</v>
      </c>
      <c r="J27" s="138"/>
      <c r="K27" s="167"/>
      <c r="L27" s="138"/>
      <c r="M27" s="117"/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2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/>
      <c r="C30" s="142"/>
      <c r="D30" s="138"/>
      <c r="E30" s="117"/>
      <c r="F30" s="138" t="s">
        <v>191</v>
      </c>
      <c r="G30" s="142">
        <v>2925</v>
      </c>
      <c r="H30" s="142" t="s">
        <v>134</v>
      </c>
      <c r="I30" s="117">
        <v>80</v>
      </c>
      <c r="J30" s="138"/>
      <c r="K30" s="142"/>
      <c r="L30" s="138"/>
      <c r="M30" s="117"/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0</v>
      </c>
      <c r="D31" s="322">
        <f>COUNTA(D27:D30)</f>
        <v>0</v>
      </c>
      <c r="E31" s="328">
        <f>SUM(E27:E30)</f>
        <v>0</v>
      </c>
      <c r="F31" s="117"/>
      <c r="G31" s="121">
        <f>SUM(G30+G29+G28+(IF(COUNTBLANK(G27),0,1500)))</f>
        <v>4425</v>
      </c>
      <c r="H31" s="322">
        <f>COUNTA(H27:H30)</f>
        <v>2</v>
      </c>
      <c r="I31" s="328">
        <f>SUM(I27:I30)</f>
        <v>120</v>
      </c>
      <c r="J31" s="137"/>
      <c r="K31" s="121">
        <f>SUM(K30+K29+K28+(IF(COUNTBLANK(K27),0,1500)))</f>
        <v>0</v>
      </c>
      <c r="L31" s="322">
        <f>COUNTA(L27:L30)</f>
        <v>0</v>
      </c>
      <c r="M31" s="328">
        <f>SUM(M27:M30)</f>
        <v>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zoomScale="150" zoomScaleNormal="150" workbookViewId="0">
      <selection activeCell="B11" sqref="B11"/>
    </sheetView>
  </sheetViews>
  <sheetFormatPr defaultColWidth="8.85546875" defaultRowHeight="12.75"/>
  <cols>
    <col min="1" max="1" width="10.42578125" style="6" customWidth="1"/>
    <col min="2" max="2" width="30.42578125" customWidth="1"/>
    <col min="3" max="3" width="10.5703125" customWidth="1"/>
    <col min="4" max="4" width="10.140625" bestFit="1" customWidth="1"/>
    <col min="8" max="8" width="11.7109375" customWidth="1"/>
  </cols>
  <sheetData>
    <row r="1" spans="1:8">
      <c r="A1" s="395" t="s">
        <v>164</v>
      </c>
      <c r="B1" s="396"/>
      <c r="C1" s="396"/>
      <c r="D1" s="396"/>
      <c r="E1" s="403"/>
      <c r="F1" s="403"/>
    </row>
    <row r="2" spans="1:8">
      <c r="A2" s="396"/>
      <c r="B2" s="396"/>
      <c r="C2" s="396"/>
      <c r="D2" s="396"/>
      <c r="E2" s="403"/>
      <c r="F2" s="403"/>
    </row>
    <row r="3" spans="1:8">
      <c r="C3" s="6"/>
      <c r="D3" s="6"/>
      <c r="E3" s="6"/>
    </row>
    <row r="4" spans="1:8" ht="15">
      <c r="A4" s="13" t="s">
        <v>6</v>
      </c>
      <c r="B4" s="14" t="s">
        <v>1</v>
      </c>
      <c r="C4" s="15" t="s">
        <v>7</v>
      </c>
      <c r="D4" s="15" t="s">
        <v>8</v>
      </c>
      <c r="E4" s="15" t="s">
        <v>9</v>
      </c>
      <c r="F4" s="16" t="s">
        <v>10</v>
      </c>
      <c r="G4" s="15" t="s">
        <v>11</v>
      </c>
      <c r="H4" s="15" t="s">
        <v>20</v>
      </c>
    </row>
    <row r="5" spans="1:8" ht="15">
      <c r="A5" s="13"/>
      <c r="B5" s="202"/>
      <c r="C5" s="288"/>
      <c r="D5" s="263"/>
      <c r="E5" s="288"/>
      <c r="F5" s="283"/>
      <c r="G5" s="260"/>
      <c r="H5" s="15"/>
    </row>
    <row r="6" spans="1:8" ht="15">
      <c r="A6" s="201">
        <v>787763</v>
      </c>
      <c r="B6" s="202" t="s">
        <v>75</v>
      </c>
      <c r="C6" s="203" t="s">
        <v>225</v>
      </c>
      <c r="D6" s="261" t="s">
        <v>280</v>
      </c>
      <c r="E6" s="203" t="s">
        <v>226</v>
      </c>
      <c r="F6" s="194" t="s">
        <v>134</v>
      </c>
      <c r="G6" s="203"/>
      <c r="H6" s="15" t="s">
        <v>62</v>
      </c>
    </row>
    <row r="7" spans="1:8" ht="15">
      <c r="A7" s="201">
        <v>796071</v>
      </c>
      <c r="B7" s="202" t="s">
        <v>227</v>
      </c>
      <c r="C7" s="288" t="s">
        <v>228</v>
      </c>
      <c r="D7" s="261" t="s">
        <v>909</v>
      </c>
      <c r="E7" s="288" t="s">
        <v>229</v>
      </c>
      <c r="F7" s="283" t="s">
        <v>134</v>
      </c>
      <c r="G7" s="288"/>
      <c r="H7" s="15" t="s">
        <v>62</v>
      </c>
    </row>
    <row r="8" spans="1:8" ht="15">
      <c r="A8" s="201">
        <v>406792</v>
      </c>
      <c r="B8" s="202" t="s">
        <v>76</v>
      </c>
      <c r="C8" s="288" t="s">
        <v>912</v>
      </c>
      <c r="D8" s="261" t="s">
        <v>913</v>
      </c>
      <c r="E8" s="288" t="s">
        <v>229</v>
      </c>
      <c r="F8" s="283" t="s">
        <v>134</v>
      </c>
      <c r="G8" s="288"/>
      <c r="H8" s="15" t="s">
        <v>62</v>
      </c>
    </row>
    <row r="9" spans="1:8" ht="15">
      <c r="A9" s="201">
        <v>788517</v>
      </c>
      <c r="B9" s="202" t="s">
        <v>69</v>
      </c>
      <c r="C9" s="288" t="s">
        <v>904</v>
      </c>
      <c r="D9" s="261" t="s">
        <v>905</v>
      </c>
      <c r="E9" s="288" t="s">
        <v>229</v>
      </c>
      <c r="F9" s="283" t="s">
        <v>150</v>
      </c>
      <c r="G9" s="288"/>
      <c r="H9" s="15" t="s">
        <v>73</v>
      </c>
    </row>
    <row r="10" spans="1:8" ht="15">
      <c r="A10" s="201">
        <v>406792</v>
      </c>
      <c r="B10" s="202" t="s">
        <v>76</v>
      </c>
      <c r="C10" s="288" t="s">
        <v>910</v>
      </c>
      <c r="D10" s="261" t="s">
        <v>914</v>
      </c>
      <c r="E10" s="288" t="s">
        <v>226</v>
      </c>
      <c r="F10" s="283" t="s">
        <v>150</v>
      </c>
      <c r="G10" s="288"/>
      <c r="H10" s="15" t="s">
        <v>62</v>
      </c>
    </row>
    <row r="11" spans="1:8" ht="15">
      <c r="A11" s="201">
        <v>796071</v>
      </c>
      <c r="B11" s="202" t="s">
        <v>227</v>
      </c>
      <c r="C11" s="288" t="s">
        <v>910</v>
      </c>
      <c r="D11" s="261" t="s">
        <v>911</v>
      </c>
      <c r="E11" s="288" t="s">
        <v>226</v>
      </c>
      <c r="F11" s="283" t="s">
        <v>134</v>
      </c>
      <c r="G11" s="288"/>
      <c r="H11" s="15" t="s">
        <v>62</v>
      </c>
    </row>
    <row r="12" spans="1:8" ht="15">
      <c r="A12" s="201">
        <v>796750</v>
      </c>
      <c r="B12" s="202" t="s">
        <v>161</v>
      </c>
      <c r="C12" s="203" t="s">
        <v>604</v>
      </c>
      <c r="D12" s="261" t="s">
        <v>605</v>
      </c>
      <c r="E12" s="203" t="s">
        <v>229</v>
      </c>
      <c r="F12" s="194" t="s">
        <v>134</v>
      </c>
      <c r="G12" s="203"/>
      <c r="H12" s="15" t="s">
        <v>209</v>
      </c>
    </row>
    <row r="13" spans="1:8" ht="15">
      <c r="A13" s="201">
        <v>788517</v>
      </c>
      <c r="B13" s="375" t="s">
        <v>69</v>
      </c>
      <c r="C13" s="288" t="s">
        <v>868</v>
      </c>
      <c r="D13" s="376" t="s">
        <v>906</v>
      </c>
      <c r="E13" s="288" t="s">
        <v>869</v>
      </c>
      <c r="F13" s="283" t="s">
        <v>134</v>
      </c>
      <c r="G13" s="203"/>
      <c r="H13" s="15" t="s">
        <v>73</v>
      </c>
    </row>
    <row r="14" spans="1:8" ht="15">
      <c r="A14" s="201">
        <v>788517</v>
      </c>
      <c r="B14" s="375" t="s">
        <v>69</v>
      </c>
      <c r="C14" s="203" t="s">
        <v>907</v>
      </c>
      <c r="D14" s="261" t="s">
        <v>908</v>
      </c>
      <c r="E14" s="203" t="s">
        <v>226</v>
      </c>
      <c r="F14" s="194" t="s">
        <v>134</v>
      </c>
      <c r="G14" s="203"/>
      <c r="H14" s="15" t="s">
        <v>73</v>
      </c>
    </row>
    <row r="15" spans="1:8" ht="15">
      <c r="A15" s="201">
        <v>793909</v>
      </c>
      <c r="B15" s="375" t="s">
        <v>954</v>
      </c>
      <c r="C15" s="288" t="s">
        <v>955</v>
      </c>
      <c r="D15" s="376" t="s">
        <v>956</v>
      </c>
      <c r="E15" s="288" t="s">
        <v>229</v>
      </c>
      <c r="F15" s="283" t="s">
        <v>134</v>
      </c>
      <c r="G15" s="203"/>
      <c r="H15" s="15" t="s">
        <v>74</v>
      </c>
    </row>
    <row r="16" spans="1:8" ht="15">
      <c r="A16" s="201"/>
      <c r="B16" s="202"/>
      <c r="C16" s="203"/>
      <c r="D16" s="261"/>
      <c r="E16" s="203"/>
      <c r="F16" s="194"/>
      <c r="G16" s="203"/>
      <c r="H16" s="15"/>
    </row>
    <row r="17" spans="1:8" ht="15">
      <c r="A17" s="13"/>
      <c r="B17" s="202"/>
      <c r="C17" s="203"/>
      <c r="D17" s="261"/>
      <c r="E17" s="203"/>
      <c r="F17" s="194"/>
      <c r="G17" s="203"/>
      <c r="H17" s="15"/>
    </row>
    <row r="18" spans="1:8" ht="15">
      <c r="A18" s="201"/>
      <c r="B18" s="202"/>
      <c r="C18" s="203"/>
      <c r="D18" s="261"/>
      <c r="E18" s="203"/>
      <c r="F18" s="194"/>
      <c r="G18" s="203"/>
      <c r="H18" s="15"/>
    </row>
    <row r="19" spans="1:8" ht="15">
      <c r="A19" s="201"/>
      <c r="B19" s="202"/>
      <c r="C19" s="203"/>
      <c r="D19" s="261"/>
      <c r="E19" s="203"/>
      <c r="F19" s="194"/>
      <c r="G19" s="203"/>
      <c r="H19" s="15"/>
    </row>
    <row r="20" spans="1:8" ht="15">
      <c r="A20" s="201"/>
      <c r="B20" s="202"/>
      <c r="C20" s="203"/>
      <c r="D20" s="261"/>
      <c r="E20" s="203"/>
      <c r="F20" s="194"/>
      <c r="G20" s="203"/>
      <c r="H20" s="15"/>
    </row>
    <row r="21" spans="1:8" ht="15">
      <c r="A21" s="201"/>
      <c r="B21" s="202"/>
      <c r="C21" s="203"/>
      <c r="D21" s="261"/>
      <c r="E21" s="203"/>
      <c r="F21" s="194"/>
      <c r="G21" s="203"/>
      <c r="H21" s="15"/>
    </row>
    <row r="22" spans="1:8" ht="15">
      <c r="A22" s="201"/>
      <c r="B22" s="202"/>
      <c r="C22" s="203"/>
      <c r="D22" s="261"/>
      <c r="E22" s="203"/>
      <c r="F22" s="194"/>
      <c r="G22" s="203"/>
      <c r="H22" s="15"/>
    </row>
    <row r="23" spans="1:8" ht="15">
      <c r="B23" s="202"/>
      <c r="C23" s="5"/>
      <c r="D23" s="168"/>
      <c r="E23" s="5"/>
      <c r="F23" s="17"/>
      <c r="G23" s="203"/>
      <c r="H23" s="15"/>
    </row>
    <row r="24" spans="1:8" ht="15">
      <c r="A24" s="5"/>
      <c r="B24" s="202"/>
      <c r="C24" s="5"/>
      <c r="D24" s="168"/>
      <c r="E24" s="5"/>
      <c r="F24" s="17"/>
      <c r="G24" s="5"/>
      <c r="H24" s="15"/>
    </row>
    <row r="25" spans="1:8" ht="15">
      <c r="A25" s="5"/>
      <c r="B25" s="202"/>
      <c r="C25" s="5"/>
      <c r="D25" s="168"/>
      <c r="E25" s="5"/>
      <c r="F25" s="17"/>
      <c r="G25" s="5"/>
      <c r="H25" s="15"/>
    </row>
    <row r="26" spans="1:8" ht="15">
      <c r="A26" s="5"/>
      <c r="B26" s="202"/>
      <c r="C26" s="5"/>
      <c r="D26" s="168"/>
      <c r="E26" s="5"/>
      <c r="F26" s="17"/>
      <c r="G26" s="5"/>
      <c r="H26" s="15"/>
    </row>
    <row r="27" spans="1:8" ht="15">
      <c r="A27" s="5"/>
      <c r="B27" s="202"/>
      <c r="C27" s="5"/>
      <c r="D27" s="168"/>
      <c r="E27" s="5"/>
      <c r="F27" s="17"/>
      <c r="G27" s="5"/>
      <c r="H27" s="15"/>
    </row>
    <row r="28" spans="1:8" ht="15">
      <c r="A28" s="5"/>
      <c r="C28" s="5"/>
      <c r="D28" s="168"/>
      <c r="E28" s="5"/>
      <c r="F28" s="17"/>
      <c r="G28" s="5"/>
      <c r="H28" s="15"/>
    </row>
    <row r="29" spans="1:8">
      <c r="A29" s="5"/>
      <c r="C29" s="5"/>
      <c r="D29" s="168"/>
      <c r="E29" s="5"/>
      <c r="F29" s="17"/>
      <c r="G29" s="5"/>
      <c r="H29" s="5"/>
    </row>
    <row r="30" spans="1:8">
      <c r="A30" s="5"/>
      <c r="C30" s="5"/>
      <c r="D30" s="168"/>
      <c r="E30" s="5"/>
      <c r="F30" s="17"/>
      <c r="G30" s="5"/>
      <c r="H30" s="5"/>
    </row>
    <row r="31" spans="1:8">
      <c r="A31" s="5"/>
      <c r="C31" s="5"/>
      <c r="D31" s="168"/>
      <c r="E31" s="5"/>
      <c r="F31" s="17"/>
      <c r="G31" s="5"/>
      <c r="H31" s="5"/>
    </row>
    <row r="32" spans="1:8" ht="12" customHeight="1">
      <c r="A32" s="5"/>
      <c r="C32" s="5"/>
      <c r="D32" s="168"/>
      <c r="E32" s="5"/>
      <c r="F32" s="17"/>
      <c r="G32" s="5"/>
      <c r="H32" s="5"/>
    </row>
    <row r="33" spans="1:8">
      <c r="A33" s="5"/>
      <c r="C33" s="5"/>
      <c r="D33" s="168"/>
      <c r="E33" s="5"/>
      <c r="F33" s="17"/>
      <c r="G33" s="5"/>
      <c r="H33" s="5"/>
    </row>
    <row r="34" spans="1:8">
      <c r="A34" s="5"/>
      <c r="C34" s="5"/>
      <c r="D34" s="168"/>
      <c r="E34" s="5"/>
      <c r="F34" s="17"/>
      <c r="G34" s="5"/>
      <c r="H34" s="5"/>
    </row>
    <row r="35" spans="1:8">
      <c r="A35" s="5"/>
      <c r="C35" s="5"/>
      <c r="D35" s="168"/>
      <c r="E35" s="5"/>
      <c r="F35" s="17"/>
      <c r="G35" s="5"/>
      <c r="H35" s="5"/>
    </row>
    <row r="36" spans="1:8">
      <c r="A36" s="5"/>
      <c r="C36" s="5"/>
      <c r="D36" s="168"/>
      <c r="E36" s="5"/>
      <c r="F36" s="17"/>
      <c r="G36" s="5"/>
      <c r="H36" s="5"/>
    </row>
    <row r="37" spans="1:8">
      <c r="A37" s="5"/>
      <c r="C37" s="5"/>
      <c r="D37" s="168"/>
      <c r="E37" s="5"/>
      <c r="F37" s="17"/>
      <c r="G37" s="5"/>
      <c r="H37" s="5"/>
    </row>
    <row r="38" spans="1:8">
      <c r="A38" s="5"/>
      <c r="C38" s="5"/>
      <c r="D38" s="168"/>
      <c r="E38" s="5"/>
      <c r="F38" s="17"/>
      <c r="G38" s="5"/>
      <c r="H38" s="5"/>
    </row>
    <row r="39" spans="1:8">
      <c r="A39" s="5"/>
      <c r="C39" s="5"/>
      <c r="D39" s="168"/>
      <c r="E39" s="5"/>
      <c r="F39" s="17"/>
      <c r="G39" s="5"/>
      <c r="H39" s="5"/>
    </row>
    <row r="40" spans="1:8">
      <c r="A40" s="5"/>
      <c r="C40" s="5"/>
      <c r="D40" s="168"/>
      <c r="E40" s="5"/>
      <c r="F40" s="17"/>
      <c r="G40" s="5"/>
      <c r="H40" s="5"/>
    </row>
    <row r="41" spans="1:8">
      <c r="A41" s="5"/>
      <c r="C41" s="5"/>
      <c r="D41" s="168"/>
      <c r="E41" s="5"/>
      <c r="F41" s="17"/>
      <c r="G41" s="5"/>
      <c r="H41" s="5"/>
    </row>
    <row r="42" spans="1:8">
      <c r="A42" s="5"/>
      <c r="C42" s="5"/>
      <c r="D42" s="168"/>
      <c r="E42" s="5"/>
      <c r="F42" s="17"/>
      <c r="G42" s="5"/>
      <c r="H42" s="5"/>
    </row>
    <row r="43" spans="1:8">
      <c r="A43" s="5"/>
      <c r="C43" s="5"/>
      <c r="D43" s="168"/>
      <c r="E43" s="5"/>
      <c r="F43" s="17"/>
      <c r="G43" s="5"/>
      <c r="H43" s="5"/>
    </row>
    <row r="44" spans="1:8">
      <c r="A44" s="5"/>
      <c r="C44" s="5"/>
      <c r="D44" s="168"/>
      <c r="E44" s="5"/>
      <c r="F44" s="17"/>
      <c r="G44" s="5"/>
      <c r="H44" s="5"/>
    </row>
    <row r="45" spans="1:8">
      <c r="A45" s="5"/>
      <c r="C45" s="5"/>
      <c r="D45" s="168"/>
      <c r="E45" s="5"/>
      <c r="F45" s="17"/>
      <c r="G45" s="5"/>
      <c r="H45" s="5"/>
    </row>
    <row r="46" spans="1:8">
      <c r="A46" s="5"/>
      <c r="C46" s="5"/>
      <c r="D46" s="168"/>
      <c r="E46" s="5"/>
      <c r="F46" s="17"/>
      <c r="G46" s="5"/>
      <c r="H46" s="5"/>
    </row>
    <row r="47" spans="1:8">
      <c r="A47" s="5"/>
      <c r="C47" s="5"/>
      <c r="D47" s="168"/>
      <c r="E47" s="5"/>
      <c r="F47" s="17"/>
      <c r="G47" s="5"/>
      <c r="H47" s="5"/>
    </row>
    <row r="48" spans="1:8">
      <c r="A48" s="5"/>
      <c r="C48" s="5"/>
      <c r="D48" s="168"/>
      <c r="E48" s="5"/>
      <c r="F48" s="17"/>
      <c r="G48" s="5"/>
      <c r="H48" s="5"/>
    </row>
    <row r="49" spans="1:8">
      <c r="A49" s="5"/>
      <c r="C49" s="5"/>
      <c r="D49" s="168"/>
      <c r="E49" s="5"/>
      <c r="F49" s="17"/>
      <c r="G49" s="5"/>
      <c r="H49" s="5"/>
    </row>
    <row r="50" spans="1:8">
      <c r="A50" s="5"/>
      <c r="C50" s="5"/>
      <c r="D50" s="168"/>
      <c r="E50" s="5"/>
      <c r="F50" s="17"/>
      <c r="G50" s="5"/>
      <c r="H50" s="5"/>
    </row>
    <row r="51" spans="1:8">
      <c r="A51" s="5"/>
      <c r="C51" s="5"/>
      <c r="D51" s="168"/>
      <c r="E51" s="5"/>
      <c r="F51" s="17"/>
      <c r="G51" s="5"/>
      <c r="H51" s="5"/>
    </row>
    <row r="52" spans="1:8">
      <c r="A52" s="5"/>
      <c r="C52" s="5"/>
      <c r="D52" s="168"/>
      <c r="E52" s="5"/>
      <c r="F52" s="17"/>
      <c r="G52" s="5"/>
      <c r="H52" s="5"/>
    </row>
    <row r="53" spans="1:8">
      <c r="A53" s="5"/>
      <c r="C53" s="5"/>
      <c r="D53" s="168"/>
      <c r="E53" s="5"/>
      <c r="F53" s="17"/>
      <c r="G53" s="5"/>
      <c r="H53" s="5"/>
    </row>
    <row r="54" spans="1:8">
      <c r="A54" s="5"/>
      <c r="C54" s="5"/>
      <c r="D54" s="168"/>
      <c r="E54" s="5"/>
      <c r="F54" s="17"/>
      <c r="G54" s="5"/>
      <c r="H54" s="5"/>
    </row>
    <row r="55" spans="1:8">
      <c r="A55" s="5"/>
      <c r="C55" s="5"/>
      <c r="D55" s="168"/>
      <c r="E55" s="5"/>
      <c r="F55" s="17"/>
      <c r="G55" s="5"/>
      <c r="H55" s="5"/>
    </row>
    <row r="56" spans="1:8">
      <c r="A56" s="5"/>
      <c r="C56" s="5"/>
      <c r="D56" s="168"/>
      <c r="E56" s="5"/>
      <c r="F56" s="17"/>
      <c r="G56" s="5"/>
      <c r="H56" s="5"/>
    </row>
    <row r="57" spans="1:8">
      <c r="A57" s="5"/>
      <c r="C57" s="5"/>
      <c r="D57" s="168"/>
      <c r="E57" s="5"/>
      <c r="F57" s="17"/>
      <c r="G57" s="5"/>
      <c r="H57" s="5"/>
    </row>
    <row r="58" spans="1:8">
      <c r="A58" s="5"/>
      <c r="C58" s="5"/>
      <c r="D58" s="168"/>
      <c r="E58" s="5"/>
      <c r="F58" s="17"/>
      <c r="G58" s="5"/>
      <c r="H58" s="5"/>
    </row>
    <row r="59" spans="1:8">
      <c r="A59" s="5"/>
      <c r="C59" s="5"/>
      <c r="D59" s="168"/>
      <c r="E59" s="5"/>
      <c r="F59" s="17"/>
      <c r="G59" s="5"/>
      <c r="H59" s="5"/>
    </row>
    <row r="60" spans="1:8">
      <c r="A60" s="5"/>
      <c r="C60" s="5"/>
      <c r="D60" s="168"/>
      <c r="E60" s="5"/>
      <c r="F60" s="17"/>
      <c r="G60" s="5"/>
      <c r="H60" s="5"/>
    </row>
    <row r="61" spans="1:8">
      <c r="A61" s="5"/>
      <c r="C61" s="5"/>
      <c r="D61" s="168"/>
      <c r="E61" s="5"/>
      <c r="F61" s="17"/>
      <c r="G61" s="5"/>
      <c r="H61" s="5"/>
    </row>
    <row r="62" spans="1:8">
      <c r="A62" s="5"/>
      <c r="C62" s="5"/>
      <c r="D62" s="168"/>
      <c r="E62" s="5"/>
      <c r="F62" s="17"/>
      <c r="G62" s="5"/>
      <c r="H62" s="5"/>
    </row>
    <row r="63" spans="1:8">
      <c r="A63" s="5"/>
      <c r="C63" s="5"/>
      <c r="D63" s="168"/>
      <c r="E63" s="5"/>
      <c r="F63" s="17"/>
      <c r="G63" s="5"/>
      <c r="H63" s="5"/>
    </row>
    <row r="64" spans="1:8">
      <c r="A64" s="5"/>
      <c r="C64" s="5"/>
      <c r="D64" s="168"/>
      <c r="E64" s="5"/>
      <c r="F64" s="17"/>
      <c r="G64" s="5"/>
      <c r="H64" s="5"/>
    </row>
    <row r="65" spans="1:8">
      <c r="A65" s="5"/>
      <c r="C65" s="5"/>
      <c r="D65" s="168"/>
      <c r="E65" s="5"/>
      <c r="F65" s="17"/>
      <c r="G65" s="5"/>
      <c r="H65" s="5"/>
    </row>
    <row r="66" spans="1:8">
      <c r="A66" s="5"/>
      <c r="C66" s="5"/>
      <c r="D66" s="168"/>
      <c r="E66" s="5"/>
      <c r="F66" s="17"/>
      <c r="G66" s="5"/>
      <c r="H66" s="5"/>
    </row>
    <row r="67" spans="1:8">
      <c r="A67" s="5"/>
      <c r="C67" s="5"/>
      <c r="D67" s="168"/>
      <c r="E67" s="5"/>
      <c r="F67" s="17"/>
      <c r="G67" s="5"/>
      <c r="H67" s="5"/>
    </row>
    <row r="68" spans="1:8">
      <c r="A68" s="5"/>
      <c r="C68" s="5"/>
      <c r="D68" s="168"/>
      <c r="E68" s="5"/>
      <c r="F68" s="17"/>
      <c r="G68" s="5"/>
      <c r="H68" s="5"/>
    </row>
    <row r="69" spans="1:8">
      <c r="A69" s="5"/>
      <c r="C69" s="5"/>
      <c r="D69" s="168"/>
      <c r="E69" s="5"/>
      <c r="F69" s="17"/>
      <c r="G69" s="5"/>
      <c r="H69" s="5"/>
    </row>
    <row r="70" spans="1:8">
      <c r="A70" s="5"/>
      <c r="C70" s="5"/>
      <c r="D70" s="168"/>
      <c r="E70" s="5"/>
      <c r="F70" s="17"/>
      <c r="G70" s="5"/>
      <c r="H70" s="5"/>
    </row>
    <row r="71" spans="1:8">
      <c r="A71" s="5"/>
      <c r="C71" s="5"/>
      <c r="D71" s="168"/>
      <c r="E71" s="5"/>
      <c r="F71" s="17"/>
      <c r="G71" s="5"/>
      <c r="H71" s="5"/>
    </row>
    <row r="72" spans="1:8">
      <c r="A72" s="5"/>
      <c r="C72" s="5"/>
      <c r="D72" s="168"/>
      <c r="E72" s="5"/>
      <c r="F72" s="17"/>
      <c r="G72" s="5"/>
      <c r="H72" s="5"/>
    </row>
    <row r="73" spans="1:8">
      <c r="A73" s="5"/>
      <c r="C73" s="5"/>
      <c r="D73" s="168"/>
      <c r="E73" s="5"/>
      <c r="F73" s="17"/>
      <c r="G73" s="5"/>
      <c r="H73" s="5"/>
    </row>
    <row r="74" spans="1:8">
      <c r="A74" s="5"/>
      <c r="C74" s="5"/>
      <c r="D74" s="168"/>
      <c r="E74" s="5"/>
      <c r="F74" s="17"/>
      <c r="G74" s="5"/>
      <c r="H74" s="5"/>
    </row>
    <row r="75" spans="1:8">
      <c r="A75" s="5"/>
      <c r="C75" s="5"/>
      <c r="D75" s="168"/>
      <c r="E75" s="5"/>
      <c r="F75" s="17"/>
      <c r="G75" s="5"/>
      <c r="H75" s="5"/>
    </row>
    <row r="76" spans="1:8">
      <c r="A76" s="5"/>
      <c r="C76" s="5"/>
      <c r="D76" s="168"/>
      <c r="E76" s="5"/>
      <c r="F76" s="17"/>
      <c r="G76" s="5"/>
      <c r="H76" s="5"/>
    </row>
    <row r="77" spans="1:8">
      <c r="C77" s="5"/>
      <c r="D77" s="168"/>
      <c r="E77" s="5"/>
      <c r="F77" s="17"/>
      <c r="G77" s="5"/>
      <c r="H77" s="5"/>
    </row>
    <row r="78" spans="1:8">
      <c r="A78" s="5"/>
      <c r="C78" s="5"/>
      <c r="D78" s="168"/>
      <c r="E78" s="5"/>
      <c r="F78" s="17"/>
      <c r="G78" s="5"/>
    </row>
    <row r="79" spans="1:8">
      <c r="C79" s="5"/>
      <c r="D79" s="168"/>
      <c r="E79" s="5"/>
      <c r="F79" s="17"/>
      <c r="H79" s="5"/>
    </row>
    <row r="80" spans="1:8">
      <c r="A80" s="5"/>
      <c r="C80" s="5"/>
      <c r="D80" s="168"/>
      <c r="E80" s="5"/>
      <c r="F80" s="17"/>
      <c r="G80" s="5"/>
    </row>
    <row r="81" spans="3:8">
      <c r="C81" s="5"/>
      <c r="D81" s="168"/>
      <c r="E81" s="5"/>
      <c r="F81" s="17"/>
      <c r="H81" s="5"/>
    </row>
    <row r="82" spans="3:8">
      <c r="C82" s="5"/>
      <c r="D82" s="168"/>
      <c r="E82" s="5"/>
      <c r="F82" s="17"/>
      <c r="G82" s="5"/>
      <c r="H82" s="5"/>
    </row>
    <row r="83" spans="3:8">
      <c r="C83" s="5"/>
      <c r="D83" s="168"/>
      <c r="E83" s="5"/>
      <c r="F83" s="17"/>
      <c r="G83" s="5"/>
      <c r="H83" s="5"/>
    </row>
    <row r="84" spans="3:8">
      <c r="C84" s="5"/>
      <c r="D84" s="168"/>
      <c r="E84" s="5"/>
      <c r="F84" s="17"/>
      <c r="G84" s="5"/>
      <c r="H84" s="5"/>
    </row>
    <row r="85" spans="3:8">
      <c r="C85" s="5"/>
      <c r="D85" s="168"/>
      <c r="E85" s="5"/>
      <c r="F85" s="17"/>
      <c r="G85" s="5"/>
      <c r="H85" s="5"/>
    </row>
    <row r="86" spans="3:8">
      <c r="C86" s="5"/>
      <c r="D86" s="168"/>
      <c r="E86" s="5"/>
      <c r="F86" s="17"/>
    </row>
    <row r="87" spans="3:8">
      <c r="C87" s="5"/>
      <c r="D87" s="168"/>
      <c r="E87" s="5"/>
      <c r="F87" s="17"/>
    </row>
    <row r="88" spans="3:8">
      <c r="C88" s="5"/>
      <c r="D88" s="168"/>
      <c r="E88" s="5"/>
      <c r="F88" s="17"/>
    </row>
    <row r="89" spans="3:8">
      <c r="C89" s="5"/>
      <c r="D89" s="168"/>
      <c r="E89" s="5"/>
      <c r="F89" s="17"/>
    </row>
    <row r="90" spans="3:8">
      <c r="C90" s="5"/>
      <c r="D90" s="168"/>
      <c r="E90" s="5"/>
      <c r="F90" s="17"/>
    </row>
    <row r="91" spans="3:8">
      <c r="C91" s="5"/>
      <c r="D91" s="168"/>
      <c r="E91" s="5"/>
      <c r="F91" s="17"/>
    </row>
    <row r="92" spans="3:8">
      <c r="C92" s="5"/>
      <c r="D92" s="168"/>
      <c r="E92" s="5"/>
      <c r="F92" s="17"/>
    </row>
    <row r="93" spans="3:8">
      <c r="C93" s="5"/>
      <c r="D93" s="168"/>
      <c r="E93" s="5"/>
      <c r="F93" s="17"/>
    </row>
    <row r="94" spans="3:8">
      <c r="C94" s="5"/>
      <c r="D94" s="168"/>
      <c r="E94" s="5"/>
      <c r="F94" s="17"/>
    </row>
    <row r="95" spans="3:8">
      <c r="C95" s="5"/>
      <c r="D95" s="168"/>
      <c r="E95" s="5"/>
      <c r="F95" s="17"/>
    </row>
    <row r="96" spans="3:8">
      <c r="C96" s="5"/>
      <c r="D96" s="168"/>
      <c r="E96" s="5"/>
      <c r="F96" s="17"/>
    </row>
    <row r="97" spans="3:6">
      <c r="C97" s="5"/>
      <c r="D97" s="168"/>
      <c r="E97" s="5"/>
      <c r="F97" s="17"/>
    </row>
    <row r="98" spans="3:6">
      <c r="C98" s="5"/>
      <c r="D98" s="168"/>
      <c r="E98" s="5"/>
      <c r="F98" s="17"/>
    </row>
    <row r="99" spans="3:6">
      <c r="C99" s="5"/>
      <c r="D99" s="168"/>
      <c r="E99" s="5"/>
      <c r="F99" s="17"/>
    </row>
    <row r="100" spans="3:6">
      <c r="C100" s="5"/>
      <c r="D100" s="168"/>
      <c r="E100" s="5"/>
      <c r="F100" s="17"/>
    </row>
    <row r="101" spans="3:6">
      <c r="C101" s="5"/>
      <c r="D101" s="168"/>
      <c r="E101" s="5"/>
      <c r="F101" s="17"/>
    </row>
    <row r="102" spans="3:6">
      <c r="C102" s="5"/>
      <c r="D102" s="168"/>
      <c r="E102" s="5"/>
      <c r="F102" s="17"/>
    </row>
    <row r="103" spans="3:6">
      <c r="C103" s="5"/>
      <c r="D103" s="168"/>
      <c r="E103" s="5"/>
      <c r="F103" s="17"/>
    </row>
    <row r="104" spans="3:6">
      <c r="C104" s="5"/>
      <c r="D104" s="168"/>
      <c r="E104" s="5"/>
      <c r="F104" s="17"/>
    </row>
    <row r="105" spans="3:6">
      <c r="C105" s="5"/>
      <c r="D105" s="168"/>
      <c r="E105" s="5"/>
      <c r="F105" s="17"/>
    </row>
    <row r="106" spans="3:6">
      <c r="C106" s="5"/>
      <c r="D106" s="168"/>
      <c r="E106" s="5"/>
      <c r="F106" s="17"/>
    </row>
    <row r="107" spans="3:6">
      <c r="C107" s="5"/>
      <c r="D107" s="168"/>
      <c r="E107" s="5"/>
      <c r="F107" s="17"/>
    </row>
    <row r="108" spans="3:6">
      <c r="C108" s="5"/>
      <c r="D108" s="168"/>
      <c r="E108" s="5"/>
      <c r="F108" s="17"/>
    </row>
    <row r="109" spans="3:6">
      <c r="C109" s="5"/>
      <c r="D109" s="168"/>
      <c r="E109" s="5"/>
      <c r="F109" s="17"/>
    </row>
    <row r="110" spans="3:6">
      <c r="C110" s="5"/>
      <c r="D110" s="168"/>
      <c r="E110" s="5"/>
      <c r="F110" s="17"/>
    </row>
    <row r="111" spans="3:6">
      <c r="C111" s="5"/>
      <c r="D111" s="168"/>
      <c r="E111" s="5"/>
      <c r="F111" s="17"/>
    </row>
    <row r="112" spans="3:6">
      <c r="C112" s="5"/>
      <c r="D112" s="168"/>
      <c r="E112" s="5"/>
      <c r="F112" s="17"/>
    </row>
    <row r="113" spans="4:4">
      <c r="D113" s="169"/>
    </row>
    <row r="114" spans="4:4">
      <c r="D114" s="169"/>
    </row>
    <row r="115" spans="4:4">
      <c r="D115" s="169"/>
    </row>
    <row r="116" spans="4:4">
      <c r="D116" s="169"/>
    </row>
    <row r="117" spans="4:4">
      <c r="D117" s="169"/>
    </row>
    <row r="118" spans="4:4">
      <c r="D118" s="169"/>
    </row>
    <row r="119" spans="4:4">
      <c r="D119" s="169"/>
    </row>
    <row r="120" spans="4:4">
      <c r="D120" s="169"/>
    </row>
    <row r="121" spans="4:4">
      <c r="D121" s="169"/>
    </row>
    <row r="122" spans="4:4">
      <c r="D122" s="169"/>
    </row>
    <row r="123" spans="4:4">
      <c r="D123" s="169"/>
    </row>
    <row r="124" spans="4:4">
      <c r="D124" s="169"/>
    </row>
    <row r="125" spans="4:4">
      <c r="D125" s="169"/>
    </row>
    <row r="126" spans="4:4">
      <c r="D126" s="169"/>
    </row>
    <row r="127" spans="4:4">
      <c r="D127" s="169"/>
    </row>
    <row r="128" spans="4:4">
      <c r="D128" s="169"/>
    </row>
    <row r="129" spans="4:4">
      <c r="D129" s="169"/>
    </row>
    <row r="130" spans="4:4">
      <c r="D130" s="169"/>
    </row>
    <row r="131" spans="4:4">
      <c r="D131" s="169"/>
    </row>
    <row r="132" spans="4:4">
      <c r="D132" s="169"/>
    </row>
    <row r="133" spans="4:4">
      <c r="D133" s="169"/>
    </row>
    <row r="134" spans="4:4">
      <c r="D134" s="169"/>
    </row>
    <row r="135" spans="4:4">
      <c r="D135" s="169"/>
    </row>
    <row r="136" spans="4:4">
      <c r="D136" s="169"/>
    </row>
    <row r="137" spans="4:4">
      <c r="D137" s="169"/>
    </row>
    <row r="138" spans="4:4">
      <c r="D138" s="169"/>
    </row>
    <row r="139" spans="4:4">
      <c r="D139" s="169"/>
    </row>
    <row r="140" spans="4:4">
      <c r="D140" s="169"/>
    </row>
    <row r="141" spans="4:4">
      <c r="D141" s="169"/>
    </row>
    <row r="142" spans="4:4">
      <c r="D142" s="169"/>
    </row>
    <row r="143" spans="4:4">
      <c r="D143" s="169"/>
    </row>
    <row r="144" spans="4:4">
      <c r="D144" s="169"/>
    </row>
    <row r="145" spans="4:4">
      <c r="D145" s="169"/>
    </row>
    <row r="146" spans="4:4">
      <c r="D146" s="169"/>
    </row>
    <row r="147" spans="4:4">
      <c r="D147" s="169"/>
    </row>
    <row r="148" spans="4:4">
      <c r="D148" s="169"/>
    </row>
    <row r="149" spans="4:4">
      <c r="D149" s="169"/>
    </row>
    <row r="150" spans="4:4">
      <c r="D150" s="169"/>
    </row>
    <row r="151" spans="4:4">
      <c r="D151" s="169"/>
    </row>
    <row r="152" spans="4:4">
      <c r="D152" s="169"/>
    </row>
    <row r="153" spans="4:4">
      <c r="D153" s="169"/>
    </row>
    <row r="154" spans="4:4">
      <c r="D154" s="169"/>
    </row>
    <row r="155" spans="4:4">
      <c r="D155" s="169"/>
    </row>
    <row r="156" spans="4:4">
      <c r="D156" s="169"/>
    </row>
    <row r="157" spans="4:4">
      <c r="D157" s="169"/>
    </row>
    <row r="158" spans="4:4">
      <c r="D158" s="169"/>
    </row>
    <row r="159" spans="4:4">
      <c r="D159" s="169"/>
    </row>
    <row r="160" spans="4:4">
      <c r="D160" s="169"/>
    </row>
    <row r="161" spans="4:4">
      <c r="D161" s="169"/>
    </row>
    <row r="162" spans="4:4">
      <c r="D162" s="169"/>
    </row>
    <row r="163" spans="4:4">
      <c r="D163" s="169"/>
    </row>
    <row r="164" spans="4:4">
      <c r="D164" s="169"/>
    </row>
    <row r="165" spans="4:4">
      <c r="D165" s="169"/>
    </row>
    <row r="166" spans="4:4">
      <c r="D166" s="169"/>
    </row>
    <row r="167" spans="4:4">
      <c r="D167" s="169"/>
    </row>
    <row r="168" spans="4:4">
      <c r="D168" s="169"/>
    </row>
    <row r="169" spans="4:4">
      <c r="D169" s="169"/>
    </row>
    <row r="170" spans="4:4">
      <c r="D170" s="169"/>
    </row>
    <row r="171" spans="4:4">
      <c r="D171" s="169"/>
    </row>
    <row r="172" spans="4:4">
      <c r="D172" s="169"/>
    </row>
  </sheetData>
  <mergeCells count="1">
    <mergeCell ref="A1:F2"/>
  </mergeCells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150" zoomScaleNormal="150" workbookViewId="0">
      <selection activeCell="L16" sqref="L16"/>
    </sheetView>
  </sheetViews>
  <sheetFormatPr defaultColWidth="8.85546875" defaultRowHeight="12.75"/>
  <cols>
    <col min="1" max="1" width="10.42578125" customWidth="1"/>
    <col min="2" max="2" width="32.140625" customWidth="1"/>
    <col min="8" max="8" width="11.7109375" customWidth="1"/>
  </cols>
  <sheetData>
    <row r="1" spans="1:8">
      <c r="A1" s="395" t="s">
        <v>163</v>
      </c>
      <c r="B1" s="396"/>
      <c r="C1" s="396"/>
      <c r="D1" s="396"/>
      <c r="E1" s="403"/>
      <c r="F1" s="403"/>
    </row>
    <row r="2" spans="1:8">
      <c r="A2" s="396"/>
      <c r="B2" s="396"/>
      <c r="C2" s="396"/>
      <c r="D2" s="396"/>
      <c r="E2" s="403"/>
      <c r="F2" s="403"/>
    </row>
    <row r="3" spans="1:8">
      <c r="A3" s="6"/>
      <c r="C3" s="6"/>
      <c r="D3" s="6"/>
      <c r="E3" s="6"/>
    </row>
    <row r="4" spans="1:8" ht="15">
      <c r="A4" s="13" t="s">
        <v>6</v>
      </c>
      <c r="B4" s="14" t="s">
        <v>1</v>
      </c>
      <c r="C4" s="15" t="s">
        <v>7</v>
      </c>
      <c r="D4" s="15" t="s">
        <v>8</v>
      </c>
      <c r="E4" s="15" t="s">
        <v>9</v>
      </c>
      <c r="F4" s="16" t="s">
        <v>10</v>
      </c>
      <c r="G4" s="15" t="s">
        <v>11</v>
      </c>
      <c r="H4" s="15" t="s">
        <v>147</v>
      </c>
    </row>
    <row r="5" spans="1:8">
      <c r="A5" s="6"/>
      <c r="B5" s="202"/>
      <c r="C5" s="203"/>
      <c r="D5" s="168"/>
      <c r="E5" s="5"/>
      <c r="F5" s="17"/>
    </row>
    <row r="6" spans="1:8">
      <c r="A6" s="6"/>
      <c r="C6" s="5"/>
      <c r="D6" s="168"/>
      <c r="E6" s="5"/>
      <c r="F6" s="17"/>
      <c r="H6" s="5"/>
    </row>
    <row r="7" spans="1:8">
      <c r="A7" s="6"/>
      <c r="C7" s="5"/>
      <c r="D7" s="168"/>
      <c r="E7" s="5"/>
      <c r="F7" s="17"/>
      <c r="G7" s="5"/>
    </row>
    <row r="8" spans="1:8">
      <c r="A8" s="6"/>
      <c r="C8" s="5"/>
      <c r="D8" s="168"/>
      <c r="E8" s="5"/>
      <c r="F8" s="17"/>
      <c r="H8" s="5"/>
    </row>
    <row r="9" spans="1:8">
      <c r="A9" s="6"/>
      <c r="C9" s="5"/>
      <c r="D9" s="168"/>
      <c r="E9" s="5"/>
      <c r="F9" s="17"/>
      <c r="G9" s="5"/>
      <c r="H9" s="5"/>
    </row>
    <row r="10" spans="1:8">
      <c r="A10" s="6"/>
      <c r="C10" s="5"/>
      <c r="D10" s="168"/>
      <c r="E10" s="5"/>
      <c r="F10" s="17"/>
      <c r="G10" s="5"/>
      <c r="H10" s="5"/>
    </row>
    <row r="11" spans="1:8">
      <c r="A11" s="6"/>
      <c r="C11" s="5"/>
      <c r="D11" s="168"/>
      <c r="E11" s="5"/>
      <c r="F11" s="17"/>
      <c r="G11" s="5"/>
      <c r="H11" s="5"/>
    </row>
    <row r="12" spans="1:8">
      <c r="A12" s="6"/>
      <c r="C12" s="5"/>
      <c r="D12" s="168"/>
      <c r="E12" s="5"/>
      <c r="F12" s="17"/>
      <c r="G12" s="5"/>
      <c r="H12" s="5"/>
    </row>
    <row r="13" spans="1:8">
      <c r="A13" s="6"/>
      <c r="C13" s="5"/>
      <c r="D13" s="168"/>
      <c r="E13" s="5"/>
      <c r="F13" s="17"/>
      <c r="G13" s="5"/>
      <c r="H13" s="5"/>
    </row>
    <row r="14" spans="1:8">
      <c r="A14" s="6"/>
      <c r="C14" s="5"/>
      <c r="D14" s="168"/>
      <c r="E14" s="5"/>
      <c r="F14" s="17"/>
      <c r="G14" s="5"/>
      <c r="H14" s="5"/>
    </row>
    <row r="15" spans="1:8">
      <c r="A15" s="6"/>
      <c r="C15" s="5"/>
      <c r="D15" s="168"/>
      <c r="E15" s="5"/>
      <c r="F15" s="17"/>
      <c r="G15" s="5"/>
      <c r="H15" s="5"/>
    </row>
    <row r="16" spans="1:8">
      <c r="A16" s="6"/>
      <c r="C16" s="5"/>
      <c r="D16" s="168"/>
      <c r="E16" s="5"/>
      <c r="F16" s="17"/>
      <c r="G16" s="5"/>
      <c r="H16" s="5"/>
    </row>
    <row r="17" spans="1:7">
      <c r="A17" s="6"/>
      <c r="C17" s="5"/>
      <c r="D17" s="168"/>
      <c r="E17" s="5"/>
      <c r="F17" s="17"/>
    </row>
    <row r="18" spans="1:7">
      <c r="A18" s="6"/>
      <c r="C18" s="5"/>
      <c r="D18" s="168"/>
      <c r="E18" s="5"/>
      <c r="F18" s="17"/>
    </row>
    <row r="19" spans="1:7">
      <c r="A19" s="6"/>
      <c r="C19" s="5"/>
      <c r="D19" s="168"/>
      <c r="E19" s="5"/>
      <c r="F19" s="17"/>
      <c r="G19" s="5"/>
    </row>
    <row r="20" spans="1:7">
      <c r="A20" s="6"/>
      <c r="C20" s="5"/>
      <c r="D20" s="168"/>
      <c r="E20" s="5"/>
      <c r="F20" s="17"/>
    </row>
    <row r="21" spans="1:7">
      <c r="A21" s="6"/>
      <c r="C21" s="5"/>
      <c r="D21" s="168"/>
      <c r="E21" s="5"/>
      <c r="F21" s="17"/>
      <c r="G21" s="5"/>
    </row>
    <row r="22" spans="1:7">
      <c r="A22" s="6"/>
      <c r="C22" s="5"/>
      <c r="D22" s="168"/>
      <c r="E22" s="5"/>
      <c r="F22" s="17"/>
    </row>
    <row r="23" spans="1:7">
      <c r="A23" s="6"/>
      <c r="C23" s="5"/>
      <c r="D23" s="168"/>
      <c r="E23" s="5"/>
      <c r="F23" s="17"/>
    </row>
    <row r="24" spans="1:7">
      <c r="A24" s="6"/>
      <c r="C24" s="5"/>
      <c r="D24" s="168"/>
      <c r="E24" s="5"/>
      <c r="F24" s="17"/>
    </row>
    <row r="25" spans="1:7">
      <c r="A25" s="6"/>
      <c r="C25" s="5"/>
      <c r="D25" s="168"/>
      <c r="E25" s="5"/>
      <c r="F25" s="17"/>
    </row>
    <row r="26" spans="1:7">
      <c r="A26" s="6"/>
      <c r="C26" s="5"/>
      <c r="D26" s="168"/>
      <c r="E26" s="5"/>
      <c r="F26" s="17"/>
    </row>
    <row r="27" spans="1:7">
      <c r="A27" s="6"/>
      <c r="C27" s="5"/>
      <c r="D27" s="168"/>
      <c r="E27" s="5"/>
      <c r="F27" s="17"/>
    </row>
    <row r="28" spans="1:7">
      <c r="A28" s="6"/>
      <c r="C28" s="5"/>
      <c r="D28" s="168"/>
      <c r="E28" s="5"/>
      <c r="F28" s="17"/>
    </row>
    <row r="29" spans="1:7">
      <c r="A29" s="6"/>
      <c r="C29" s="5"/>
      <c r="D29" s="168"/>
      <c r="E29" s="5"/>
      <c r="F29" s="17"/>
    </row>
    <row r="30" spans="1:7">
      <c r="A30" s="6"/>
      <c r="C30" s="5"/>
      <c r="D30" s="168"/>
      <c r="E30" s="5"/>
      <c r="F30" s="17"/>
    </row>
    <row r="31" spans="1:7">
      <c r="A31" s="6"/>
      <c r="C31" s="5"/>
      <c r="D31" s="168"/>
      <c r="E31" s="5"/>
      <c r="F31" s="17"/>
    </row>
    <row r="32" spans="1:7">
      <c r="A32" s="6"/>
      <c r="C32" s="5"/>
      <c r="D32" s="5"/>
      <c r="E32" s="5"/>
      <c r="F32" s="17"/>
    </row>
    <row r="33" spans="1:6">
      <c r="A33" s="6"/>
      <c r="C33" s="5"/>
      <c r="D33" s="5"/>
      <c r="E33" s="5"/>
      <c r="F33" s="17"/>
    </row>
    <row r="34" spans="1:6">
      <c r="A34" s="6"/>
      <c r="C34" s="5"/>
      <c r="D34" s="5"/>
      <c r="E34" s="5"/>
      <c r="F34" s="17"/>
    </row>
    <row r="35" spans="1:6">
      <c r="A35" s="6"/>
      <c r="C35" s="5"/>
      <c r="D35" s="5"/>
      <c r="E35" s="5"/>
      <c r="F35" s="17"/>
    </row>
    <row r="36" spans="1:6">
      <c r="A36" s="6"/>
      <c r="C36" s="5"/>
      <c r="D36" s="5"/>
      <c r="E36" s="5"/>
      <c r="F36" s="17"/>
    </row>
    <row r="37" spans="1:6">
      <c r="A37" s="6"/>
      <c r="C37" s="5"/>
      <c r="D37" s="5"/>
      <c r="E37" s="5"/>
      <c r="F37" s="17"/>
    </row>
    <row r="38" spans="1:6">
      <c r="A38" s="6"/>
      <c r="C38" s="5"/>
      <c r="D38" s="5"/>
      <c r="E38" s="5"/>
      <c r="F38" s="17"/>
    </row>
    <row r="39" spans="1:6">
      <c r="A39" s="6"/>
      <c r="C39" s="5"/>
      <c r="D39" s="5"/>
      <c r="E39" s="5"/>
      <c r="F39" s="17"/>
    </row>
    <row r="40" spans="1:6">
      <c r="A40" s="6"/>
      <c r="C40" s="5"/>
      <c r="D40" s="5"/>
      <c r="E40" s="5"/>
      <c r="F40" s="17"/>
    </row>
    <row r="41" spans="1:6">
      <c r="A41" s="6"/>
      <c r="C41" s="5"/>
      <c r="D41" s="5"/>
      <c r="E41" s="5"/>
      <c r="F41" s="17"/>
    </row>
    <row r="42" spans="1:6">
      <c r="A42" s="6"/>
      <c r="C42" s="5"/>
      <c r="D42" s="5"/>
      <c r="E42" s="5"/>
      <c r="F42" s="17"/>
    </row>
    <row r="43" spans="1:6">
      <c r="A43" s="6"/>
      <c r="C43" s="5"/>
      <c r="D43" s="5"/>
      <c r="E43" s="5"/>
      <c r="F43" s="17"/>
    </row>
    <row r="44" spans="1:6">
      <c r="A44" s="6"/>
      <c r="C44" s="5"/>
      <c r="D44" s="5"/>
      <c r="E44" s="5"/>
      <c r="F44" s="17"/>
    </row>
    <row r="45" spans="1:6">
      <c r="A45" s="6"/>
      <c r="C45" s="5"/>
      <c r="D45" s="5"/>
      <c r="E45" s="5"/>
      <c r="F45" s="17"/>
    </row>
    <row r="46" spans="1:6">
      <c r="A46" s="6"/>
      <c r="C46" s="5"/>
      <c r="D46" s="5"/>
      <c r="E46" s="5"/>
      <c r="F46" s="17"/>
    </row>
    <row r="47" spans="1:6">
      <c r="A47" s="6"/>
      <c r="C47" s="5"/>
      <c r="D47" s="5"/>
      <c r="E47" s="5"/>
      <c r="F47" s="17"/>
    </row>
    <row r="48" spans="1:6">
      <c r="A48" s="6"/>
      <c r="C48" s="5"/>
      <c r="D48" s="5"/>
      <c r="E48" s="5"/>
      <c r="F48" s="17"/>
    </row>
  </sheetData>
  <mergeCells count="1">
    <mergeCell ref="A1:F2"/>
  </mergeCells>
  <pageMargins left="0.75" right="0.75" top="1" bottom="1" header="0.5" footer="0.5"/>
  <pageSetup paperSize="9" orientation="portrait" horizontalDpi="4294967293" verticalDpi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10" zoomScale="150" zoomScaleNormal="150" workbookViewId="0">
      <selection activeCell="A4" sqref="A4"/>
    </sheetView>
  </sheetViews>
  <sheetFormatPr defaultColWidth="8.85546875" defaultRowHeight="12.75"/>
  <cols>
    <col min="1" max="1" width="20.28515625" customWidth="1"/>
    <col min="4" max="4" width="4.42578125" customWidth="1"/>
    <col min="7" max="7" width="4.42578125" customWidth="1"/>
    <col min="10" max="10" width="4.42578125" customWidth="1"/>
    <col min="11" max="11" width="5.7109375" customWidth="1"/>
    <col min="12" max="12" width="11" customWidth="1"/>
    <col min="14" max="14" width="8.85546875" customWidth="1"/>
  </cols>
  <sheetData>
    <row r="1" spans="1:14" s="6" customFormat="1" ht="18">
      <c r="A1" s="488" t="s">
        <v>122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398"/>
      <c r="M1" s="398"/>
      <c r="N1" s="398"/>
    </row>
    <row r="2" spans="1:14" s="6" customFormat="1">
      <c r="A2" s="6" t="s">
        <v>4</v>
      </c>
    </row>
    <row r="3" spans="1:14" s="6" customFormat="1" ht="15">
      <c r="A3" s="490" t="s">
        <v>162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398"/>
      <c r="M3" s="398"/>
      <c r="N3" s="398"/>
    </row>
    <row r="4" spans="1:14" s="6" customFormat="1" ht="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4" s="6" customFormat="1" ht="15">
      <c r="A5" s="494" t="s">
        <v>66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</row>
    <row r="6" spans="1:14" s="6" customFormat="1"/>
    <row r="7" spans="1:14" s="6" customFormat="1" ht="15">
      <c r="A7" s="490" t="s">
        <v>13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398"/>
      <c r="M7" s="398"/>
      <c r="N7" s="398"/>
    </row>
    <row r="9" spans="1:14">
      <c r="A9" s="18"/>
      <c r="B9" s="491" t="s">
        <v>14</v>
      </c>
      <c r="C9" s="492"/>
      <c r="D9" s="493"/>
      <c r="E9" s="491" t="s">
        <v>15</v>
      </c>
      <c r="F9" s="492"/>
      <c r="G9" s="493"/>
      <c r="H9" s="491" t="s">
        <v>16</v>
      </c>
      <c r="I9" s="492"/>
      <c r="J9" s="492"/>
      <c r="K9" s="493"/>
      <c r="L9" s="19"/>
      <c r="M9" s="30"/>
      <c r="N9" s="20"/>
    </row>
    <row r="10" spans="1:14">
      <c r="A10" s="21"/>
      <c r="B10" s="22"/>
      <c r="C10" s="23"/>
      <c r="D10" s="24"/>
      <c r="E10" s="25"/>
      <c r="F10" s="23"/>
      <c r="G10" s="24"/>
      <c r="H10" s="25"/>
      <c r="I10" s="23"/>
      <c r="J10" s="4"/>
      <c r="K10" s="26"/>
      <c r="L10" s="25" t="s">
        <v>17</v>
      </c>
      <c r="M10" s="209" t="s">
        <v>61</v>
      </c>
      <c r="N10" s="24"/>
    </row>
    <row r="11" spans="1:14">
      <c r="A11" s="21"/>
      <c r="B11" s="25" t="s">
        <v>7</v>
      </c>
      <c r="C11" s="23" t="s">
        <v>8</v>
      </c>
      <c r="D11" s="24" t="s">
        <v>18</v>
      </c>
      <c r="E11" s="25" t="s">
        <v>7</v>
      </c>
      <c r="F11" s="23" t="s">
        <v>8</v>
      </c>
      <c r="G11" s="24" t="s">
        <v>18</v>
      </c>
      <c r="H11" s="25" t="s">
        <v>7</v>
      </c>
      <c r="I11" s="23" t="s">
        <v>8</v>
      </c>
      <c r="J11" s="23" t="s">
        <v>18</v>
      </c>
      <c r="K11" s="205" t="s">
        <v>9</v>
      </c>
      <c r="L11" s="25" t="s">
        <v>8</v>
      </c>
      <c r="M11" s="23" t="s">
        <v>19</v>
      </c>
      <c r="N11" s="24" t="s">
        <v>20</v>
      </c>
    </row>
    <row r="12" spans="1:14">
      <c r="A12" s="27" t="s">
        <v>1</v>
      </c>
      <c r="B12" s="22"/>
      <c r="C12" s="23"/>
      <c r="D12" s="24"/>
      <c r="E12" s="22"/>
      <c r="F12" s="23"/>
      <c r="G12" s="24"/>
      <c r="H12" s="22"/>
      <c r="I12" s="23"/>
      <c r="J12" s="23"/>
      <c r="K12" s="24"/>
      <c r="L12" s="211"/>
      <c r="M12" s="210"/>
      <c r="N12" s="28"/>
    </row>
    <row r="13" spans="1:14">
      <c r="A13" s="22"/>
      <c r="B13" s="29"/>
      <c r="C13" s="206"/>
      <c r="D13" s="20"/>
      <c r="E13" s="29"/>
      <c r="F13" s="206"/>
      <c r="G13" s="30"/>
      <c r="H13" s="29"/>
      <c r="I13" s="206"/>
      <c r="J13" s="30"/>
      <c r="K13" s="30"/>
      <c r="L13" s="208"/>
      <c r="M13" s="23"/>
      <c r="N13" s="24"/>
    </row>
    <row r="14" spans="1:14">
      <c r="A14" s="22"/>
      <c r="B14" s="155"/>
      <c r="C14" s="157"/>
      <c r="D14" s="140"/>
      <c r="E14" s="155"/>
      <c r="F14" s="44"/>
      <c r="G14" s="162"/>
      <c r="H14" s="155"/>
      <c r="I14" s="157"/>
      <c r="J14" s="140"/>
      <c r="K14" s="162"/>
      <c r="L14" s="44"/>
      <c r="M14" s="201"/>
      <c r="N14" s="24"/>
    </row>
    <row r="15" spans="1:14">
      <c r="A15" s="22"/>
      <c r="B15" s="155"/>
      <c r="C15" s="157"/>
      <c r="D15" s="140"/>
      <c r="E15" s="155"/>
      <c r="F15" s="44"/>
      <c r="G15" s="162"/>
      <c r="H15" s="155"/>
      <c r="I15" s="157"/>
      <c r="J15" s="140"/>
      <c r="K15" s="162"/>
      <c r="L15" s="44"/>
      <c r="M15" s="201"/>
      <c r="N15" s="24"/>
    </row>
    <row r="16" spans="1:14">
      <c r="A16" s="22"/>
      <c r="B16" s="155"/>
      <c r="C16" s="157"/>
      <c r="D16" s="140"/>
      <c r="E16" s="155"/>
      <c r="F16" s="44"/>
      <c r="G16" s="162"/>
      <c r="H16" s="155"/>
      <c r="I16" s="157"/>
      <c r="J16" s="140"/>
      <c r="K16" s="162"/>
      <c r="L16" s="44"/>
      <c r="M16" s="201"/>
      <c r="N16" s="24"/>
    </row>
    <row r="17" spans="1:14">
      <c r="A17" s="22"/>
      <c r="B17" s="155"/>
      <c r="C17" s="157"/>
      <c r="D17" s="140"/>
      <c r="E17" s="155"/>
      <c r="F17" s="44"/>
      <c r="G17" s="162"/>
      <c r="H17" s="155"/>
      <c r="I17" s="157"/>
      <c r="J17" s="140"/>
      <c r="K17" s="162"/>
      <c r="L17" s="44"/>
      <c r="M17" s="201"/>
      <c r="N17" s="24"/>
    </row>
    <row r="18" spans="1:14">
      <c r="A18" s="22"/>
      <c r="B18" s="155"/>
      <c r="C18" s="157"/>
      <c r="D18" s="140"/>
      <c r="E18" s="155"/>
      <c r="F18" s="44"/>
      <c r="G18" s="162"/>
      <c r="H18" s="155"/>
      <c r="I18" s="157"/>
      <c r="J18" s="140"/>
      <c r="K18" s="162"/>
      <c r="L18" s="44"/>
      <c r="M18" s="201"/>
      <c r="N18" s="24"/>
    </row>
    <row r="19" spans="1:14">
      <c r="A19" s="22"/>
      <c r="B19" s="155"/>
      <c r="C19" s="157"/>
      <c r="D19" s="140"/>
      <c r="E19" s="155"/>
      <c r="F19" s="44"/>
      <c r="G19" s="162"/>
      <c r="H19" s="155"/>
      <c r="I19" s="157"/>
      <c r="J19" s="140"/>
      <c r="K19" s="162"/>
      <c r="L19" s="44"/>
      <c r="M19" s="201"/>
      <c r="N19" s="24"/>
    </row>
    <row r="20" spans="1:14">
      <c r="A20" s="22"/>
      <c r="B20" s="155"/>
      <c r="C20" s="157"/>
      <c r="D20" s="140"/>
      <c r="E20" s="155"/>
      <c r="F20" s="44"/>
      <c r="G20" s="162"/>
      <c r="H20" s="155"/>
      <c r="I20" s="157"/>
      <c r="J20" s="140"/>
      <c r="K20" s="162"/>
      <c r="L20" s="44"/>
      <c r="M20" s="201"/>
      <c r="N20" s="24"/>
    </row>
    <row r="21" spans="1:14">
      <c r="A21" s="22"/>
      <c r="B21" s="155"/>
      <c r="C21" s="157"/>
      <c r="D21" s="140"/>
      <c r="E21" s="155"/>
      <c r="F21" s="44"/>
      <c r="G21" s="162"/>
      <c r="H21" s="155"/>
      <c r="I21" s="157"/>
      <c r="J21" s="140"/>
      <c r="K21" s="162"/>
      <c r="L21" s="44"/>
      <c r="M21" s="201"/>
      <c r="N21" s="24"/>
    </row>
    <row r="22" spans="1:14">
      <c r="A22" s="22"/>
      <c r="B22" s="155"/>
      <c r="C22" s="157"/>
      <c r="D22" s="140"/>
      <c r="E22" s="155"/>
      <c r="F22" s="44"/>
      <c r="G22" s="162"/>
      <c r="H22" s="155"/>
      <c r="I22" s="157"/>
      <c r="J22" s="140"/>
      <c r="K22" s="162"/>
      <c r="L22" s="44"/>
      <c r="M22" s="201"/>
      <c r="N22" s="24"/>
    </row>
    <row r="23" spans="1:14">
      <c r="A23" s="22"/>
      <c r="B23" s="155"/>
      <c r="C23" s="157"/>
      <c r="D23" s="140"/>
      <c r="E23" s="155"/>
      <c r="F23" s="44"/>
      <c r="G23" s="162"/>
      <c r="H23" s="155"/>
      <c r="I23" s="157"/>
      <c r="J23" s="140"/>
      <c r="K23" s="162"/>
      <c r="L23" s="44"/>
      <c r="M23" s="201"/>
      <c r="N23" s="24"/>
    </row>
    <row r="24" spans="1:14">
      <c r="A24" s="22"/>
      <c r="B24" s="155"/>
      <c r="C24" s="157"/>
      <c r="D24" s="140"/>
      <c r="E24" s="155"/>
      <c r="F24" s="44"/>
      <c r="G24" s="162"/>
      <c r="H24" s="155"/>
      <c r="I24" s="157"/>
      <c r="J24" s="140"/>
      <c r="K24" s="162"/>
      <c r="L24" s="44"/>
      <c r="M24" s="201"/>
      <c r="N24" s="24"/>
    </row>
    <row r="25" spans="1:14">
      <c r="A25" s="22"/>
      <c r="B25" s="155"/>
      <c r="C25" s="157"/>
      <c r="D25" s="140"/>
      <c r="E25" s="155"/>
      <c r="F25" s="44"/>
      <c r="G25" s="162"/>
      <c r="H25" s="155"/>
      <c r="I25" s="157"/>
      <c r="J25" s="140"/>
      <c r="K25" s="162"/>
      <c r="L25" s="44"/>
      <c r="M25" s="201"/>
      <c r="N25" s="24"/>
    </row>
    <row r="26" spans="1:14">
      <c r="A26" s="22"/>
      <c r="B26" s="155"/>
      <c r="C26" s="157"/>
      <c r="D26" s="140"/>
      <c r="E26" s="155"/>
      <c r="F26" s="44"/>
      <c r="G26" s="162"/>
      <c r="H26" s="155"/>
      <c r="I26" s="157"/>
      <c r="J26" s="140"/>
      <c r="K26" s="162"/>
      <c r="L26" s="44"/>
      <c r="M26" s="201"/>
      <c r="N26" s="24"/>
    </row>
    <row r="27" spans="1:14">
      <c r="A27" s="22"/>
      <c r="B27" s="155"/>
      <c r="C27" s="157"/>
      <c r="D27" s="140"/>
      <c r="E27" s="155"/>
      <c r="F27" s="44"/>
      <c r="G27" s="162"/>
      <c r="H27" s="155"/>
      <c r="I27" s="157"/>
      <c r="J27" s="140"/>
      <c r="K27" s="162"/>
      <c r="L27" s="44"/>
      <c r="M27" s="201"/>
      <c r="N27" s="24"/>
    </row>
    <row r="28" spans="1:14">
      <c r="B28" s="155"/>
      <c r="C28" s="157"/>
      <c r="D28" s="140"/>
      <c r="E28" s="155"/>
      <c r="F28" s="44"/>
      <c r="G28" s="162"/>
      <c r="H28" s="155"/>
      <c r="I28" s="157"/>
      <c r="J28" s="140"/>
      <c r="K28" s="162"/>
      <c r="L28" s="44"/>
      <c r="M28" s="201"/>
      <c r="N28" s="24"/>
    </row>
    <row r="29" spans="1:14">
      <c r="A29" s="22"/>
      <c r="B29" s="155"/>
      <c r="C29" s="157"/>
      <c r="D29" s="140"/>
      <c r="E29" s="155"/>
      <c r="F29" s="44"/>
      <c r="G29" s="162"/>
      <c r="H29" s="155"/>
      <c r="I29" s="157"/>
      <c r="J29" s="140"/>
      <c r="K29" s="162"/>
      <c r="L29" s="44"/>
      <c r="M29" s="201"/>
      <c r="N29" s="24"/>
    </row>
    <row r="30" spans="1:14">
      <c r="A30" s="22"/>
      <c r="B30" s="155"/>
      <c r="C30" s="157"/>
      <c r="D30" s="140"/>
      <c r="E30" s="155"/>
      <c r="F30" s="44"/>
      <c r="G30" s="162"/>
      <c r="H30" s="155"/>
      <c r="I30" s="157"/>
      <c r="J30" s="140"/>
      <c r="K30" s="162"/>
      <c r="L30" s="44"/>
      <c r="M30" s="201"/>
      <c r="N30" s="24"/>
    </row>
    <row r="31" spans="1:14">
      <c r="A31" s="22"/>
      <c r="B31" s="155"/>
      <c r="C31" s="157"/>
      <c r="D31" s="140"/>
      <c r="E31" s="155"/>
      <c r="F31" s="44"/>
      <c r="G31" s="162"/>
      <c r="H31" s="155"/>
      <c r="I31" s="158"/>
      <c r="J31" s="140"/>
      <c r="K31" s="162"/>
      <c r="L31" s="44"/>
      <c r="M31" s="5"/>
      <c r="N31" s="24"/>
    </row>
    <row r="32" spans="1:14">
      <c r="A32" s="22"/>
      <c r="B32" s="155"/>
      <c r="C32" s="157"/>
      <c r="D32" s="140"/>
      <c r="E32" s="155"/>
      <c r="F32" s="44"/>
      <c r="G32" s="162"/>
      <c r="H32" s="155"/>
      <c r="I32" s="158"/>
      <c r="J32" s="140"/>
      <c r="K32" s="162"/>
      <c r="L32" s="44"/>
      <c r="M32" s="5"/>
      <c r="N32" s="24"/>
    </row>
    <row r="33" spans="1:14">
      <c r="A33" s="22"/>
      <c r="B33" s="155"/>
      <c r="C33" s="157"/>
      <c r="D33" s="140"/>
      <c r="E33" s="155"/>
      <c r="F33" s="44"/>
      <c r="G33" s="162"/>
      <c r="H33" s="155"/>
      <c r="I33" s="158"/>
      <c r="J33" s="140"/>
      <c r="K33" s="162"/>
      <c r="L33" s="44"/>
      <c r="M33" s="5"/>
      <c r="N33" s="24"/>
    </row>
    <row r="34" spans="1:14">
      <c r="A34" s="31"/>
      <c r="B34" s="155"/>
      <c r="C34" s="157"/>
      <c r="D34" s="156"/>
      <c r="E34" s="155"/>
      <c r="F34" s="157"/>
      <c r="G34" s="156"/>
      <c r="H34" s="155"/>
      <c r="I34" s="157"/>
      <c r="J34" s="140"/>
      <c r="K34" s="164"/>
      <c r="L34" s="44"/>
      <c r="M34" s="5"/>
      <c r="N34" s="204"/>
    </row>
    <row r="35" spans="1:14">
      <c r="A35" s="31"/>
      <c r="B35" s="155"/>
      <c r="C35" s="157"/>
      <c r="D35" s="156"/>
      <c r="E35" s="155"/>
      <c r="F35" s="157"/>
      <c r="G35" s="156"/>
      <c r="H35" s="155"/>
      <c r="I35" s="157"/>
      <c r="J35" s="140"/>
      <c r="K35" s="164"/>
      <c r="L35" s="44"/>
      <c r="M35" s="5"/>
      <c r="N35" s="204"/>
    </row>
    <row r="36" spans="1:14">
      <c r="A36" s="31"/>
      <c r="B36" s="155"/>
      <c r="C36" s="157"/>
      <c r="D36" s="156"/>
      <c r="E36" s="155"/>
      <c r="F36" s="157"/>
      <c r="G36" s="156"/>
      <c r="H36" s="155"/>
      <c r="I36" s="157"/>
      <c r="J36" s="140"/>
      <c r="K36" s="164"/>
      <c r="L36" s="44"/>
      <c r="M36" s="5"/>
      <c r="N36" s="204"/>
    </row>
    <row r="37" spans="1:14">
      <c r="A37" s="31"/>
      <c r="B37" s="155"/>
      <c r="C37" s="157"/>
      <c r="D37" s="156"/>
      <c r="E37" s="155"/>
      <c r="F37" s="157"/>
      <c r="G37" s="156"/>
      <c r="H37" s="155"/>
      <c r="I37" s="157"/>
      <c r="J37" s="140"/>
      <c r="K37" s="164"/>
      <c r="L37" s="44"/>
      <c r="M37" s="5"/>
      <c r="N37" s="204"/>
    </row>
    <row r="38" spans="1:14">
      <c r="A38" s="31"/>
      <c r="B38" s="155"/>
      <c r="C38" s="157"/>
      <c r="D38" s="156"/>
      <c r="E38" s="155"/>
      <c r="F38" s="157"/>
      <c r="G38" s="156"/>
      <c r="H38" s="155"/>
      <c r="I38" s="157"/>
      <c r="J38" s="140"/>
      <c r="K38" s="164"/>
      <c r="L38" s="44"/>
      <c r="M38" s="5"/>
      <c r="N38" s="204"/>
    </row>
    <row r="39" spans="1:14">
      <c r="A39" s="31"/>
      <c r="B39" s="155"/>
      <c r="C39" s="157"/>
      <c r="D39" s="156"/>
      <c r="E39" s="32"/>
      <c r="F39" s="35"/>
      <c r="G39" s="34"/>
      <c r="H39" s="32"/>
      <c r="I39" s="36"/>
      <c r="J39" s="37"/>
      <c r="K39" s="164"/>
      <c r="L39" s="44"/>
      <c r="M39" s="5"/>
      <c r="N39" s="38"/>
    </row>
    <row r="40" spans="1:14">
      <c r="A40" s="31"/>
      <c r="B40" s="155"/>
      <c r="C40" s="157"/>
      <c r="D40" s="156"/>
      <c r="E40" s="155"/>
      <c r="F40" s="157"/>
      <c r="G40" s="156"/>
      <c r="H40" s="32"/>
      <c r="I40" s="165"/>
      <c r="J40" s="37"/>
      <c r="K40" s="164"/>
      <c r="L40" s="44"/>
      <c r="M40" s="5"/>
      <c r="N40" s="204"/>
    </row>
    <row r="41" spans="1:14">
      <c r="A41" s="31"/>
      <c r="B41" s="155"/>
      <c r="C41" s="157"/>
      <c r="D41" s="156"/>
      <c r="E41" s="32"/>
      <c r="F41" s="35"/>
      <c r="G41" s="34"/>
      <c r="H41" s="32"/>
      <c r="I41" s="165"/>
      <c r="J41" s="37"/>
      <c r="K41" s="164"/>
      <c r="L41" s="44"/>
      <c r="M41" s="5"/>
      <c r="N41" s="38"/>
    </row>
    <row r="42" spans="1:14">
      <c r="A42" s="31"/>
      <c r="B42" s="155"/>
      <c r="C42" s="157"/>
      <c r="D42" s="156"/>
      <c r="E42" s="155"/>
      <c r="F42" s="157"/>
      <c r="G42" s="156"/>
      <c r="H42" s="155"/>
      <c r="I42" s="157"/>
      <c r="J42" s="156"/>
      <c r="K42" s="164"/>
      <c r="L42" s="44"/>
      <c r="M42" s="5"/>
      <c r="N42" s="204"/>
    </row>
    <row r="43" spans="1:14">
      <c r="A43" s="31"/>
      <c r="B43" s="155"/>
      <c r="C43" s="157"/>
      <c r="D43" s="156"/>
      <c r="E43" s="32"/>
      <c r="F43" s="35"/>
      <c r="G43" s="34"/>
      <c r="H43" s="32"/>
      <c r="I43" s="36"/>
      <c r="J43" s="37"/>
      <c r="K43" s="164"/>
      <c r="L43" s="44"/>
      <c r="M43" s="5"/>
      <c r="N43" s="38"/>
    </row>
    <row r="44" spans="1:14">
      <c r="A44" s="31"/>
      <c r="B44" s="155"/>
      <c r="C44" s="157"/>
      <c r="D44" s="156"/>
      <c r="E44" s="32"/>
      <c r="F44" s="35"/>
      <c r="G44" s="34"/>
      <c r="H44" s="32"/>
      <c r="I44" s="36"/>
      <c r="J44" s="37"/>
      <c r="K44" s="164"/>
      <c r="L44" s="44"/>
      <c r="M44" s="5"/>
      <c r="N44" s="204"/>
    </row>
    <row r="45" spans="1:14">
      <c r="A45" s="31"/>
      <c r="B45" s="155"/>
      <c r="C45" s="157"/>
      <c r="D45" s="156"/>
      <c r="E45" s="32"/>
      <c r="F45" s="35"/>
      <c r="G45" s="34"/>
      <c r="H45" s="32"/>
      <c r="I45" s="36"/>
      <c r="J45" s="37"/>
      <c r="K45" s="164"/>
      <c r="L45" s="44"/>
      <c r="M45" s="5"/>
      <c r="N45" s="38"/>
    </row>
    <row r="46" spans="1:14">
      <c r="A46" s="31"/>
      <c r="B46" s="155"/>
      <c r="C46" s="157"/>
      <c r="D46" s="156"/>
      <c r="E46" s="32"/>
      <c r="F46" s="35"/>
      <c r="G46" s="34"/>
      <c r="H46" s="32"/>
      <c r="I46" s="36"/>
      <c r="J46" s="37"/>
      <c r="K46" s="164"/>
      <c r="L46" s="44"/>
      <c r="M46" s="5"/>
      <c r="N46" s="204"/>
    </row>
    <row r="47" spans="1:14">
      <c r="A47" s="31"/>
      <c r="B47" s="155"/>
      <c r="C47" s="157"/>
      <c r="D47" s="156"/>
      <c r="E47" s="32"/>
      <c r="F47" s="35"/>
      <c r="G47" s="34"/>
      <c r="H47" s="32"/>
      <c r="I47" s="36"/>
      <c r="J47" s="37"/>
      <c r="K47" s="164"/>
      <c r="L47" s="44"/>
      <c r="M47" s="5"/>
      <c r="N47" s="38"/>
    </row>
    <row r="48" spans="1:14">
      <c r="A48" s="31"/>
      <c r="B48" s="155"/>
      <c r="C48" s="157"/>
      <c r="D48" s="156"/>
      <c r="E48" s="32"/>
      <c r="F48" s="35"/>
      <c r="G48" s="34"/>
      <c r="H48" s="32"/>
      <c r="I48" s="36"/>
      <c r="J48" s="37"/>
      <c r="K48" s="164"/>
      <c r="L48" s="44"/>
      <c r="M48" s="5"/>
      <c r="N48" s="204"/>
    </row>
    <row r="49" spans="1:14">
      <c r="A49" s="31"/>
      <c r="B49" s="155"/>
      <c r="C49" s="157"/>
      <c r="D49" s="156"/>
      <c r="E49" s="32"/>
      <c r="F49" s="35"/>
      <c r="G49" s="34"/>
      <c r="H49" s="32"/>
      <c r="I49" s="36"/>
      <c r="J49" s="37"/>
      <c r="K49" s="164"/>
      <c r="L49" s="44"/>
      <c r="M49" s="5"/>
      <c r="N49" s="38"/>
    </row>
    <row r="50" spans="1:14">
      <c r="A50" s="31"/>
      <c r="B50" s="155"/>
      <c r="C50" s="157"/>
      <c r="D50" s="156"/>
      <c r="E50" s="155"/>
      <c r="F50" s="157"/>
      <c r="G50" s="156"/>
      <c r="H50" s="155"/>
      <c r="I50" s="157"/>
      <c r="J50" s="140"/>
      <c r="K50" s="164"/>
      <c r="L50" s="44"/>
      <c r="M50" s="5"/>
      <c r="N50" s="204"/>
    </row>
    <row r="51" spans="1:14">
      <c r="A51" s="31"/>
      <c r="B51" s="155"/>
      <c r="C51" s="157"/>
      <c r="D51" s="156"/>
      <c r="E51" s="32"/>
      <c r="F51" s="35"/>
      <c r="G51" s="34"/>
      <c r="H51" s="32"/>
      <c r="I51" s="36"/>
      <c r="J51" s="37"/>
      <c r="K51" s="164"/>
      <c r="L51" s="44"/>
      <c r="M51" s="5"/>
      <c r="N51" s="38"/>
    </row>
    <row r="52" spans="1:14">
      <c r="A52" s="31"/>
      <c r="B52" s="155"/>
      <c r="C52" s="157"/>
      <c r="D52" s="156"/>
      <c r="E52" s="32"/>
      <c r="F52" s="35"/>
      <c r="G52" s="34"/>
      <c r="H52" s="155"/>
      <c r="I52" s="157"/>
      <c r="J52" s="140"/>
      <c r="K52" s="164"/>
      <c r="L52" s="44"/>
      <c r="M52" s="5"/>
      <c r="N52" s="204"/>
    </row>
    <row r="53" spans="1:14">
      <c r="A53" s="31"/>
      <c r="B53" s="155"/>
      <c r="C53" s="157"/>
      <c r="D53" s="156"/>
      <c r="E53" s="32"/>
      <c r="F53" s="35"/>
      <c r="G53" s="34"/>
      <c r="H53" s="32"/>
      <c r="I53" s="36"/>
      <c r="J53" s="37"/>
      <c r="K53" s="164"/>
      <c r="L53" s="44"/>
      <c r="M53" s="5"/>
      <c r="N53" s="38"/>
    </row>
    <row r="54" spans="1:14">
      <c r="A54" s="22"/>
      <c r="B54" s="155"/>
      <c r="C54" s="158"/>
      <c r="D54" s="156"/>
      <c r="E54" s="155"/>
      <c r="F54" s="159"/>
      <c r="G54" s="156"/>
      <c r="H54" s="155"/>
      <c r="I54" s="158"/>
      <c r="J54" s="140"/>
      <c r="K54" s="162"/>
      <c r="L54" s="44"/>
      <c r="M54" s="5"/>
      <c r="N54" s="24"/>
    </row>
    <row r="55" spans="1:14">
      <c r="A55" s="22"/>
      <c r="B55" s="155"/>
      <c r="C55" s="158"/>
      <c r="D55" s="156"/>
      <c r="E55" s="155"/>
      <c r="F55" s="159"/>
      <c r="G55" s="156"/>
      <c r="H55" s="155"/>
      <c r="I55" s="158"/>
      <c r="J55" s="140"/>
      <c r="K55" s="162"/>
      <c r="L55" s="44"/>
      <c r="M55" s="5"/>
      <c r="N55" s="24"/>
    </row>
    <row r="56" spans="1:14">
      <c r="A56" s="22"/>
      <c r="B56" s="155"/>
      <c r="C56" s="158"/>
      <c r="D56" s="156"/>
      <c r="E56" s="155"/>
      <c r="F56" s="159"/>
      <c r="G56" s="156"/>
      <c r="H56" s="155"/>
      <c r="I56" s="158"/>
      <c r="J56" s="140"/>
      <c r="K56" s="162"/>
      <c r="L56" s="44"/>
      <c r="M56" s="5"/>
      <c r="N56" s="24"/>
    </row>
    <row r="57" spans="1:14">
      <c r="A57" s="22"/>
      <c r="B57" s="155"/>
      <c r="C57" s="158"/>
      <c r="D57" s="156"/>
      <c r="E57" s="155"/>
      <c r="F57" s="159"/>
      <c r="G57" s="156"/>
      <c r="H57" s="155"/>
      <c r="I57" s="158"/>
      <c r="J57" s="140"/>
      <c r="K57" s="162"/>
      <c r="L57" s="44"/>
      <c r="M57" s="5"/>
      <c r="N57" s="24"/>
    </row>
    <row r="58" spans="1:14">
      <c r="A58" s="22"/>
      <c r="B58" s="155"/>
      <c r="C58" s="158"/>
      <c r="D58" s="156"/>
      <c r="E58" s="155"/>
      <c r="F58" s="159"/>
      <c r="G58" s="156"/>
      <c r="H58" s="155"/>
      <c r="I58" s="158"/>
      <c r="J58" s="140"/>
      <c r="K58" s="162"/>
      <c r="L58" s="44"/>
      <c r="M58" s="5"/>
      <c r="N58" s="24"/>
    </row>
    <row r="59" spans="1:14">
      <c r="A59" s="22"/>
      <c r="B59" s="155"/>
      <c r="C59" s="158"/>
      <c r="D59" s="156"/>
      <c r="E59" s="155"/>
      <c r="F59" s="159"/>
      <c r="G59" s="156"/>
      <c r="H59" s="155"/>
      <c r="I59" s="158"/>
      <c r="J59" s="140"/>
      <c r="K59" s="162"/>
      <c r="L59" s="44"/>
      <c r="M59" s="23"/>
      <c r="N59" s="24"/>
    </row>
    <row r="60" spans="1:14">
      <c r="A60" s="200"/>
      <c r="B60" s="155"/>
      <c r="C60" s="157"/>
      <c r="D60" s="156"/>
      <c r="E60" s="212"/>
      <c r="F60" s="207"/>
      <c r="G60" s="163"/>
      <c r="H60" s="155"/>
      <c r="I60" s="158"/>
      <c r="J60" s="140"/>
      <c r="K60" s="162"/>
      <c r="L60" s="44"/>
      <c r="M60" s="23"/>
      <c r="N60" s="24"/>
    </row>
    <row r="61" spans="1:14">
      <c r="A61" s="200"/>
      <c r="B61" s="155"/>
      <c r="C61" s="157"/>
      <c r="D61" s="156"/>
      <c r="E61" s="212"/>
      <c r="F61" s="207"/>
      <c r="G61" s="163"/>
      <c r="H61" s="155"/>
      <c r="I61" s="158"/>
      <c r="J61" s="140"/>
      <c r="K61" s="162"/>
      <c r="L61" s="44"/>
      <c r="M61" s="23"/>
      <c r="N61" s="24"/>
    </row>
    <row r="62" spans="1:14">
      <c r="A62" s="200"/>
      <c r="B62" s="155"/>
      <c r="C62" s="157"/>
      <c r="D62" s="156"/>
      <c r="E62" s="212"/>
      <c r="F62" s="207"/>
      <c r="G62" s="163"/>
      <c r="H62" s="155"/>
      <c r="I62" s="158"/>
      <c r="J62" s="140"/>
      <c r="K62" s="162"/>
      <c r="L62" s="44"/>
      <c r="M62" s="23"/>
      <c r="N62" s="24"/>
    </row>
    <row r="63" spans="1:14">
      <c r="A63" s="154"/>
      <c r="B63" s="155"/>
      <c r="C63" s="157"/>
      <c r="D63" s="156"/>
      <c r="E63" s="160"/>
      <c r="F63" s="207"/>
      <c r="G63" s="163"/>
      <c r="H63" s="155"/>
      <c r="I63" s="158"/>
      <c r="J63" s="140"/>
      <c r="K63" s="162"/>
      <c r="L63" s="44"/>
      <c r="M63" s="23"/>
      <c r="N63" s="24"/>
    </row>
    <row r="64" spans="1:14">
      <c r="A64" s="31"/>
      <c r="B64" s="213"/>
      <c r="C64" s="33"/>
      <c r="D64" s="34"/>
      <c r="E64" s="212"/>
      <c r="F64" s="159"/>
      <c r="G64" s="156"/>
      <c r="H64" s="155"/>
      <c r="I64" s="159"/>
      <c r="J64" s="140"/>
      <c r="K64" s="164"/>
      <c r="L64" s="44"/>
      <c r="M64" s="5"/>
      <c r="N64" s="204"/>
    </row>
    <row r="65" spans="1:14">
      <c r="A65" s="31"/>
      <c r="B65" s="161"/>
      <c r="C65" s="33"/>
      <c r="D65" s="34"/>
      <c r="E65" s="155"/>
      <c r="F65" s="159"/>
      <c r="G65" s="156"/>
      <c r="H65" s="155"/>
      <c r="I65" s="159"/>
      <c r="J65" s="140"/>
      <c r="K65" s="164"/>
      <c r="L65" s="44"/>
      <c r="M65" s="5"/>
      <c r="N65" s="40"/>
    </row>
    <row r="66" spans="1:14">
      <c r="A66" s="31"/>
      <c r="B66" s="155"/>
      <c r="C66" s="33"/>
      <c r="D66" s="34"/>
      <c r="E66" s="155"/>
      <c r="F66" s="159"/>
      <c r="G66" s="156"/>
      <c r="H66" s="155"/>
      <c r="I66" s="159"/>
      <c r="J66" s="140"/>
      <c r="K66" s="164"/>
      <c r="L66" s="44"/>
      <c r="M66" s="203"/>
      <c r="N66" s="204"/>
    </row>
    <row r="67" spans="1:14">
      <c r="A67" s="31"/>
      <c r="B67" s="155"/>
      <c r="C67" s="33"/>
      <c r="D67" s="34"/>
      <c r="E67" s="155"/>
      <c r="F67" s="159"/>
      <c r="G67" s="156"/>
      <c r="H67" s="155"/>
      <c r="I67" s="159"/>
      <c r="J67" s="140"/>
      <c r="K67" s="164"/>
      <c r="L67" s="44"/>
      <c r="M67" s="203"/>
      <c r="N67" s="204"/>
    </row>
    <row r="68" spans="1:14">
      <c r="A68" s="199"/>
      <c r="B68" s="155"/>
      <c r="C68" s="157"/>
      <c r="D68" s="156"/>
      <c r="E68" s="155"/>
      <c r="F68" s="159"/>
      <c r="G68" s="156"/>
      <c r="H68" s="155"/>
      <c r="I68" s="158"/>
      <c r="J68" s="140"/>
      <c r="K68" s="164"/>
      <c r="L68" s="44"/>
      <c r="M68" s="43"/>
      <c r="N68" s="204"/>
    </row>
    <row r="69" spans="1:14">
      <c r="A69" s="153"/>
      <c r="B69" s="155"/>
      <c r="C69" s="157"/>
      <c r="D69" s="156"/>
      <c r="E69" s="155"/>
      <c r="F69" s="159"/>
      <c r="G69" s="156"/>
      <c r="H69" s="155"/>
      <c r="I69" s="158"/>
      <c r="J69" s="140"/>
      <c r="K69" s="164"/>
      <c r="L69" s="44"/>
      <c r="M69" s="43"/>
      <c r="N69" s="40"/>
    </row>
    <row r="70" spans="1:14">
      <c r="A70" s="199"/>
      <c r="B70" s="155"/>
      <c r="C70" s="157"/>
      <c r="D70" s="156"/>
      <c r="E70" s="155"/>
      <c r="F70" s="159"/>
      <c r="G70" s="156"/>
      <c r="H70" s="155"/>
      <c r="I70" s="159"/>
      <c r="J70" s="156"/>
      <c r="K70" s="164"/>
      <c r="L70" s="44"/>
      <c r="M70" s="43"/>
      <c r="N70" s="40"/>
    </row>
    <row r="71" spans="1:14">
      <c r="A71" s="153"/>
      <c r="B71" s="155"/>
      <c r="C71" s="157"/>
      <c r="D71" s="156"/>
      <c r="E71" s="155"/>
      <c r="F71" s="159"/>
      <c r="G71" s="156"/>
      <c r="H71" s="155"/>
      <c r="I71" s="158"/>
      <c r="J71" s="140"/>
      <c r="K71" s="164"/>
      <c r="L71" s="44"/>
      <c r="M71" s="43"/>
      <c r="N71" s="38"/>
    </row>
    <row r="72" spans="1:14">
      <c r="A72" s="153"/>
      <c r="B72" s="155"/>
      <c r="C72" s="157"/>
      <c r="D72" s="156"/>
      <c r="E72" s="155"/>
      <c r="F72" s="159"/>
      <c r="G72" s="156"/>
      <c r="H72" s="155"/>
      <c r="I72" s="158"/>
      <c r="J72" s="140"/>
      <c r="K72" s="164"/>
      <c r="L72" s="44"/>
      <c r="M72" s="43"/>
      <c r="N72" s="40"/>
    </row>
    <row r="73" spans="1:14">
      <c r="A73" s="153"/>
      <c r="B73" s="155"/>
      <c r="C73" s="157"/>
      <c r="D73" s="156"/>
      <c r="E73" s="155"/>
      <c r="F73" s="159"/>
      <c r="G73" s="156"/>
      <c r="H73" s="155"/>
      <c r="I73" s="158"/>
      <c r="J73" s="140"/>
      <c r="K73" s="164"/>
      <c r="L73" s="44"/>
      <c r="M73" s="3"/>
      <c r="N73" s="40"/>
    </row>
    <row r="74" spans="1:14">
      <c r="A74" s="153"/>
      <c r="B74" s="155"/>
      <c r="C74" s="157"/>
      <c r="D74" s="156"/>
      <c r="E74" s="155"/>
      <c r="F74" s="159"/>
      <c r="G74" s="156"/>
      <c r="H74" s="155"/>
      <c r="I74" s="158"/>
      <c r="J74" s="140"/>
      <c r="K74" s="164"/>
      <c r="L74" s="44"/>
      <c r="M74" s="47"/>
      <c r="N74" s="38"/>
    </row>
    <row r="75" spans="1:14">
      <c r="A75" s="31"/>
      <c r="B75" s="32"/>
      <c r="C75" s="33"/>
      <c r="D75" s="34"/>
      <c r="E75" s="45"/>
      <c r="F75" s="39"/>
      <c r="G75" s="164"/>
      <c r="H75" s="32"/>
      <c r="I75" s="35"/>
      <c r="J75" s="37"/>
      <c r="K75" s="164"/>
      <c r="L75" s="44"/>
      <c r="M75" s="5"/>
      <c r="N75" s="40"/>
    </row>
    <row r="76" spans="1:14">
      <c r="A76" s="31"/>
      <c r="B76" s="32"/>
      <c r="C76" s="33"/>
      <c r="D76" s="34"/>
      <c r="E76" s="32"/>
      <c r="F76" s="36"/>
      <c r="G76" s="34"/>
      <c r="H76" s="32"/>
      <c r="I76" s="35"/>
      <c r="J76" s="37"/>
      <c r="K76" s="164"/>
      <c r="L76" s="44"/>
      <c r="M76" s="5"/>
      <c r="N76" s="38"/>
    </row>
    <row r="77" spans="1:14">
      <c r="B77" s="46"/>
      <c r="C77" s="39"/>
      <c r="D77" s="38"/>
      <c r="E77" s="46"/>
      <c r="F77" s="39"/>
      <c r="G77" s="164"/>
      <c r="H77" s="41"/>
      <c r="I77" s="42"/>
      <c r="J77" s="37"/>
      <c r="K77" s="164"/>
      <c r="L77" s="44"/>
      <c r="M77" s="5"/>
      <c r="N77" s="40"/>
    </row>
    <row r="78" spans="1:14">
      <c r="B78" s="5"/>
      <c r="C78" s="48"/>
      <c r="D78" s="5"/>
      <c r="E78" s="5"/>
      <c r="F78" s="48"/>
      <c r="G78" s="5"/>
      <c r="H78" s="5"/>
      <c r="I78" s="5"/>
      <c r="J78" s="5"/>
      <c r="K78" s="5"/>
      <c r="L78" s="5"/>
    </row>
    <row r="79" spans="1:14">
      <c r="A79" t="s">
        <v>21</v>
      </c>
      <c r="B79" s="5"/>
      <c r="C79" s="48"/>
      <c r="D79" s="5"/>
      <c r="E79" s="5"/>
      <c r="F79" s="48"/>
      <c r="G79" s="5"/>
      <c r="H79" s="5"/>
      <c r="I79" s="5"/>
      <c r="J79" s="5"/>
      <c r="K79" s="5"/>
      <c r="L79" s="5"/>
    </row>
    <row r="80" spans="1:14">
      <c r="B80" s="5"/>
      <c r="C80" s="5"/>
      <c r="D80" s="5"/>
      <c r="E80" s="5"/>
      <c r="F80" s="48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48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48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48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48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48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48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48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48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</sheetData>
  <mergeCells count="7">
    <mergeCell ref="A1:N1"/>
    <mergeCell ref="A3:N3"/>
    <mergeCell ref="A7:N7"/>
    <mergeCell ref="B9:D9"/>
    <mergeCell ref="E9:G9"/>
    <mergeCell ref="H9:K9"/>
    <mergeCell ref="A5:N5"/>
  </mergeCells>
  <pageMargins left="0.75" right="0.75" top="1" bottom="1" header="0.5" footer="0.5"/>
  <pageSetup paperSize="9" orientation="landscape" horizontalDpi="36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F3" sqref="A3:XFD3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/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15"/>
      <c r="C10" s="170"/>
      <c r="D10" s="116"/>
      <c r="E10" s="117"/>
      <c r="F10" s="115"/>
      <c r="G10" s="171"/>
      <c r="H10" s="116"/>
      <c r="I10" s="117"/>
      <c r="J10" s="115"/>
      <c r="K10" s="172"/>
      <c r="L10" s="116"/>
      <c r="M10" s="117"/>
      <c r="N10" s="115"/>
      <c r="O10" s="172"/>
      <c r="P10" s="116"/>
      <c r="Q10" s="117"/>
      <c r="R10" s="115"/>
      <c r="S10" s="172"/>
      <c r="T10" s="116"/>
      <c r="U10" s="117"/>
    </row>
    <row r="11" spans="1:21" ht="21.75" customHeight="1">
      <c r="A11" s="114" t="s">
        <v>27</v>
      </c>
      <c r="B11" s="115"/>
      <c r="C11" s="170"/>
      <c r="D11" s="116"/>
      <c r="E11" s="117"/>
      <c r="F11" s="115"/>
      <c r="G11" s="171"/>
      <c r="H11" s="116"/>
      <c r="I11" s="117"/>
      <c r="J11" s="115"/>
      <c r="K11" s="172"/>
      <c r="L11" s="116"/>
      <c r="M11" s="117"/>
      <c r="N11" s="115"/>
      <c r="O11" s="172"/>
      <c r="P11" s="116"/>
      <c r="Q11" s="117"/>
      <c r="R11" s="115"/>
      <c r="S11" s="172"/>
      <c r="T11" s="116"/>
      <c r="U11" s="117"/>
    </row>
    <row r="12" spans="1:21" ht="21.75" customHeight="1">
      <c r="A12" s="114" t="s">
        <v>27</v>
      </c>
      <c r="B12" s="115"/>
      <c r="C12" s="170"/>
      <c r="D12" s="116"/>
      <c r="E12" s="117"/>
      <c r="F12" s="115"/>
      <c r="G12" s="171"/>
      <c r="H12" s="116"/>
      <c r="I12" s="117"/>
      <c r="J12" s="115"/>
      <c r="K12" s="172"/>
      <c r="L12" s="116"/>
      <c r="M12" s="117"/>
      <c r="N12" s="115"/>
      <c r="O12" s="172"/>
      <c r="P12" s="116"/>
      <c r="Q12" s="117"/>
      <c r="R12" s="115"/>
      <c r="S12" s="172"/>
      <c r="T12" s="116"/>
      <c r="U12" s="117"/>
    </row>
    <row r="13" spans="1:21" ht="21.75" customHeight="1">
      <c r="A13" s="114" t="s">
        <v>27</v>
      </c>
      <c r="B13" s="115"/>
      <c r="C13" s="170"/>
      <c r="D13" s="116"/>
      <c r="E13" s="117"/>
      <c r="F13" s="115"/>
      <c r="G13" s="171"/>
      <c r="H13" s="116"/>
      <c r="I13" s="117"/>
      <c r="J13" s="115"/>
      <c r="K13" s="172"/>
      <c r="L13" s="116"/>
      <c r="M13" s="117"/>
      <c r="N13" s="115"/>
      <c r="O13" s="172"/>
      <c r="P13" s="116"/>
      <c r="Q13" s="117"/>
      <c r="R13" s="115"/>
      <c r="S13" s="172"/>
      <c r="T13" s="116"/>
      <c r="U13" s="117"/>
    </row>
    <row r="14" spans="1:21" ht="21.75" customHeight="1">
      <c r="A14" s="114" t="s">
        <v>27</v>
      </c>
      <c r="B14" s="115"/>
      <c r="C14" s="170"/>
      <c r="D14" s="116"/>
      <c r="E14" s="117"/>
      <c r="F14" s="115"/>
      <c r="G14" s="171"/>
      <c r="H14" s="116"/>
      <c r="I14" s="117"/>
      <c r="J14" s="115"/>
      <c r="K14" s="172"/>
      <c r="L14" s="116"/>
      <c r="M14" s="117"/>
      <c r="N14" s="115"/>
      <c r="O14" s="172"/>
      <c r="P14" s="116"/>
      <c r="Q14" s="117"/>
      <c r="R14" s="115"/>
      <c r="S14" s="172"/>
      <c r="T14" s="116"/>
      <c r="U14" s="117"/>
    </row>
    <row r="15" spans="1:21" ht="21.75" customHeight="1">
      <c r="A15" s="119" t="s">
        <v>79</v>
      </c>
      <c r="B15" s="120"/>
      <c r="C15" s="121">
        <f>400*(COUNTA(C10:C14))</f>
        <v>0</v>
      </c>
      <c r="D15" s="233">
        <f>COUNTA(D10:D14)</f>
        <v>0</v>
      </c>
      <c r="E15" s="122"/>
      <c r="F15" s="123"/>
      <c r="G15" s="121">
        <f>400*(COUNTA(G10:G14))</f>
        <v>0</v>
      </c>
      <c r="H15" s="233">
        <f>COUNTA(H10:H14)</f>
        <v>0</v>
      </c>
      <c r="I15" s="122"/>
      <c r="J15" s="123"/>
      <c r="K15" s="121">
        <f>400*(COUNTA(K10:K14))</f>
        <v>0</v>
      </c>
      <c r="L15" s="233">
        <f>COUNTA(L10:L14)</f>
        <v>0</v>
      </c>
      <c r="M15" s="122"/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3">
        <f>COUNTA(T10:T14)</f>
        <v>0</v>
      </c>
      <c r="U15" s="124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15"/>
      <c r="C17" s="171"/>
      <c r="D17" s="116"/>
      <c r="E17" s="117"/>
      <c r="F17" s="115"/>
      <c r="G17" s="171"/>
      <c r="H17" s="116"/>
      <c r="I17" s="117"/>
      <c r="J17" s="115"/>
      <c r="K17" s="171"/>
      <c r="L17" s="116"/>
      <c r="M17" s="117"/>
      <c r="N17" s="115"/>
      <c r="O17" s="171"/>
      <c r="P17" s="126"/>
      <c r="Q17" s="117"/>
      <c r="R17" s="115"/>
      <c r="S17" s="171"/>
      <c r="T17" s="126"/>
      <c r="U17" s="117"/>
    </row>
    <row r="18" spans="1:21" ht="21.75" customHeight="1">
      <c r="A18" s="125" t="s">
        <v>28</v>
      </c>
      <c r="B18" s="115"/>
      <c r="C18" s="171"/>
      <c r="D18" s="116"/>
      <c r="E18" s="117"/>
      <c r="F18" s="115"/>
      <c r="G18" s="171"/>
      <c r="H18" s="116"/>
      <c r="I18" s="117"/>
      <c r="J18" s="115"/>
      <c r="K18" s="171"/>
      <c r="L18" s="116"/>
      <c r="M18" s="117"/>
      <c r="N18" s="115"/>
      <c r="O18" s="171"/>
      <c r="P18" s="116"/>
      <c r="Q18" s="117"/>
      <c r="R18" s="115"/>
      <c r="S18" s="171"/>
      <c r="T18" s="116"/>
      <c r="U18" s="117"/>
    </row>
    <row r="19" spans="1:21" ht="21.75" customHeight="1">
      <c r="A19" s="125" t="s">
        <v>28</v>
      </c>
      <c r="B19" s="115"/>
      <c r="C19" s="171"/>
      <c r="D19" s="116"/>
      <c r="E19" s="117"/>
      <c r="F19" s="115"/>
      <c r="G19" s="171"/>
      <c r="H19" s="116"/>
      <c r="I19" s="117"/>
      <c r="J19" s="115"/>
      <c r="K19" s="171"/>
      <c r="L19" s="116"/>
      <c r="M19" s="117"/>
      <c r="N19" s="115"/>
      <c r="O19" s="171"/>
      <c r="P19" s="116"/>
      <c r="Q19" s="117"/>
      <c r="R19" s="115"/>
      <c r="S19" s="171"/>
      <c r="T19" s="116"/>
      <c r="U19" s="117"/>
    </row>
    <row r="20" spans="1:21" ht="21.75" customHeight="1">
      <c r="A20" s="125" t="s">
        <v>28</v>
      </c>
      <c r="B20" s="115"/>
      <c r="C20" s="171"/>
      <c r="D20" s="116"/>
      <c r="E20" s="117"/>
      <c r="F20" s="115"/>
      <c r="G20" s="171"/>
      <c r="H20" s="116"/>
      <c r="I20" s="117"/>
      <c r="J20" s="115"/>
      <c r="K20" s="171"/>
      <c r="L20" s="116"/>
      <c r="M20" s="117"/>
      <c r="N20" s="115"/>
      <c r="O20" s="171"/>
      <c r="P20" s="116"/>
      <c r="Q20" s="117"/>
      <c r="R20" s="115"/>
      <c r="S20" s="171"/>
      <c r="T20" s="116"/>
      <c r="U20" s="117"/>
    </row>
    <row r="21" spans="1:21" ht="21.75" customHeight="1">
      <c r="A21" s="125" t="s">
        <v>28</v>
      </c>
      <c r="B21" s="115"/>
      <c r="C21" s="171"/>
      <c r="D21" s="116"/>
      <c r="E21" s="117"/>
      <c r="F21" s="115"/>
      <c r="G21" s="171"/>
      <c r="H21" s="116"/>
      <c r="I21" s="117"/>
      <c r="J21" s="115"/>
      <c r="K21" s="171"/>
      <c r="L21" s="116"/>
      <c r="M21" s="117"/>
      <c r="N21" s="115"/>
      <c r="O21" s="171"/>
      <c r="P21" s="116"/>
      <c r="Q21" s="117"/>
      <c r="R21" s="115"/>
      <c r="S21" s="171"/>
      <c r="T21" s="116"/>
      <c r="U21" s="117"/>
    </row>
    <row r="22" spans="1:21" ht="21.75" customHeight="1">
      <c r="A22" s="119" t="s">
        <v>79</v>
      </c>
      <c r="B22" s="127"/>
      <c r="C22" s="121">
        <f>800*(COUNTA(C17:C21))</f>
        <v>0</v>
      </c>
      <c r="D22" s="234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4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4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0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2"/>
      <c r="D27" s="174"/>
      <c r="E27" s="117"/>
      <c r="F27" s="115"/>
      <c r="G27" s="172"/>
      <c r="H27" s="264"/>
      <c r="I27" s="117"/>
      <c r="J27" s="115"/>
      <c r="K27" s="172"/>
      <c r="L27" s="115"/>
      <c r="M27" s="117"/>
      <c r="N27" s="139"/>
      <c r="O27" s="416"/>
      <c r="P27" s="416"/>
      <c r="Q27" s="41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114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5">
        <f>SUM(D15+H15+L15+P15+T15+D22+H22+L22+P22+T22+D31+H31+L31)</f>
        <v>0</v>
      </c>
      <c r="S29" s="420" t="s">
        <v>4</v>
      </c>
      <c r="T29" s="420"/>
      <c r="U29" s="420"/>
    </row>
    <row r="30" spans="1:21" ht="21.75" customHeight="1">
      <c r="A30" s="114" t="s">
        <v>36</v>
      </c>
      <c r="B30" s="115"/>
      <c r="C30" s="142"/>
      <c r="D30" s="138"/>
      <c r="E30" s="117"/>
      <c r="F30" s="115"/>
      <c r="G30" s="142"/>
      <c r="H30" s="173"/>
      <c r="I30" s="117"/>
      <c r="J30" s="115"/>
      <c r="K30" s="142"/>
      <c r="L30" s="115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0</v>
      </c>
      <c r="D31" s="234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4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4">
        <f>COUNTA(L27:L30)</f>
        <v>0</v>
      </c>
      <c r="M31" s="147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zoomScaleNormal="100" workbookViewId="0">
      <selection activeCell="C31" sqref="C31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 t="s">
        <v>4</v>
      </c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12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114" t="s">
        <v>27</v>
      </c>
      <c r="B10" s="138" t="s">
        <v>178</v>
      </c>
      <c r="C10" s="166" t="s">
        <v>192</v>
      </c>
      <c r="D10" s="137" t="s">
        <v>134</v>
      </c>
      <c r="E10" s="117">
        <v>3</v>
      </c>
      <c r="F10" s="138" t="s">
        <v>154</v>
      </c>
      <c r="G10" s="166" t="s">
        <v>195</v>
      </c>
      <c r="H10" s="137" t="s">
        <v>134</v>
      </c>
      <c r="I10" s="117">
        <v>5</v>
      </c>
      <c r="J10" s="138" t="s">
        <v>178</v>
      </c>
      <c r="K10" s="167" t="s">
        <v>193</v>
      </c>
      <c r="L10" s="137" t="s">
        <v>134</v>
      </c>
      <c r="M10" s="117">
        <v>5</v>
      </c>
      <c r="N10" s="138"/>
      <c r="O10" s="167"/>
      <c r="P10" s="137"/>
      <c r="Q10" s="117"/>
      <c r="R10" s="138"/>
      <c r="S10" s="167"/>
      <c r="T10" s="137"/>
      <c r="U10" s="117"/>
    </row>
    <row r="11" spans="1:21" ht="21.75" customHeight="1">
      <c r="A11" s="114" t="s">
        <v>27</v>
      </c>
      <c r="B11" s="138"/>
      <c r="C11" s="166"/>
      <c r="D11" s="137"/>
      <c r="E11" s="117"/>
      <c r="F11" s="138"/>
      <c r="G11" s="166"/>
      <c r="H11" s="137"/>
      <c r="I11" s="117"/>
      <c r="J11" s="138"/>
      <c r="K11" s="167"/>
      <c r="L11" s="137"/>
      <c r="M11" s="117"/>
      <c r="N11" s="138"/>
      <c r="O11" s="167"/>
      <c r="P11" s="137"/>
      <c r="Q11" s="117"/>
      <c r="R11" s="138"/>
      <c r="S11" s="167"/>
      <c r="T11" s="137"/>
      <c r="U11" s="117"/>
    </row>
    <row r="12" spans="1:21" ht="21.75" customHeight="1">
      <c r="A12" s="114" t="s">
        <v>27</v>
      </c>
      <c r="B12" s="138"/>
      <c r="C12" s="166"/>
      <c r="D12" s="137"/>
      <c r="E12" s="117"/>
      <c r="F12" s="138"/>
      <c r="G12" s="166"/>
      <c r="H12" s="137"/>
      <c r="I12" s="117"/>
      <c r="J12" s="138"/>
      <c r="K12" s="167"/>
      <c r="L12" s="137"/>
      <c r="M12" s="117"/>
      <c r="N12" s="138"/>
      <c r="O12" s="167"/>
      <c r="P12" s="137"/>
      <c r="Q12" s="117"/>
      <c r="R12" s="138"/>
      <c r="S12" s="167"/>
      <c r="T12" s="137"/>
      <c r="U12" s="117"/>
    </row>
    <row r="13" spans="1:21" ht="21.75" customHeight="1">
      <c r="A13" s="114" t="s">
        <v>27</v>
      </c>
      <c r="B13" s="138"/>
      <c r="C13" s="166"/>
      <c r="D13" s="137"/>
      <c r="E13" s="117"/>
      <c r="F13" s="138"/>
      <c r="G13" s="166"/>
      <c r="H13" s="137"/>
      <c r="I13" s="117"/>
      <c r="J13" s="138"/>
      <c r="K13" s="166"/>
      <c r="L13" s="137"/>
      <c r="M13" s="117"/>
      <c r="N13" s="138"/>
      <c r="O13" s="167"/>
      <c r="P13" s="137"/>
      <c r="Q13" s="117"/>
      <c r="R13" s="138"/>
      <c r="S13" s="167"/>
      <c r="T13" s="137"/>
      <c r="U13" s="117"/>
    </row>
    <row r="14" spans="1:21" ht="21.75" customHeight="1">
      <c r="A14" s="114" t="s">
        <v>27</v>
      </c>
      <c r="B14" s="138"/>
      <c r="C14" s="166"/>
      <c r="D14" s="137"/>
      <c r="E14" s="117"/>
      <c r="F14" s="138"/>
      <c r="G14" s="166"/>
      <c r="H14" s="137"/>
      <c r="I14" s="117"/>
      <c r="J14" s="138"/>
      <c r="K14" s="166"/>
      <c r="L14" s="137"/>
      <c r="M14" s="117"/>
      <c r="N14" s="138"/>
      <c r="O14" s="167"/>
      <c r="P14" s="137"/>
      <c r="Q14" s="117"/>
      <c r="R14" s="138"/>
      <c r="S14" s="167"/>
      <c r="T14" s="137"/>
      <c r="U14" s="117"/>
    </row>
    <row r="15" spans="1:21" ht="21.75" customHeight="1">
      <c r="A15" s="119" t="s">
        <v>79</v>
      </c>
      <c r="B15" s="120"/>
      <c r="C15" s="121">
        <f>400*(COUNTA(C10:C14))</f>
        <v>400</v>
      </c>
      <c r="D15" s="233">
        <f>COUNTA(D10:D14)</f>
        <v>1</v>
      </c>
      <c r="E15" s="122">
        <f>SUM(E10:E14)</f>
        <v>3</v>
      </c>
      <c r="F15" s="123"/>
      <c r="G15" s="121">
        <f>400*(COUNTA(G10:G14))</f>
        <v>400</v>
      </c>
      <c r="H15" s="233">
        <f>COUNTA(H10:H14)</f>
        <v>1</v>
      </c>
      <c r="I15" s="122">
        <f>SUM(I10:I14)</f>
        <v>5</v>
      </c>
      <c r="J15" s="123"/>
      <c r="K15" s="121">
        <f>400*(COUNTA(K10:K14))</f>
        <v>400</v>
      </c>
      <c r="L15" s="233">
        <f>COUNTA(L10:L14)</f>
        <v>1</v>
      </c>
      <c r="M15" s="122">
        <f>SUM(M10:M14)</f>
        <v>5</v>
      </c>
      <c r="N15" s="123"/>
      <c r="O15" s="121">
        <f>400*(COUNTA(O10:O14))</f>
        <v>0</v>
      </c>
      <c r="P15" s="233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3">
        <f>COUNTA(T10:T14)</f>
        <v>0</v>
      </c>
      <c r="U15" s="124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125" t="s">
        <v>28</v>
      </c>
      <c r="B17" s="138" t="s">
        <v>154</v>
      </c>
      <c r="C17" s="166" t="s">
        <v>194</v>
      </c>
      <c r="D17" s="137" t="s">
        <v>134</v>
      </c>
      <c r="E17" s="117">
        <v>10</v>
      </c>
      <c r="F17" s="138"/>
      <c r="G17" s="166"/>
      <c r="H17" s="137"/>
      <c r="I17" s="117"/>
      <c r="J17" s="138"/>
      <c r="K17" s="166"/>
      <c r="L17" s="137"/>
      <c r="M17" s="117"/>
      <c r="N17" s="138"/>
      <c r="O17" s="166"/>
      <c r="P17" s="312"/>
      <c r="Q17" s="117"/>
      <c r="R17" s="138"/>
      <c r="S17" s="166"/>
      <c r="T17" s="312"/>
      <c r="U17" s="117"/>
    </row>
    <row r="18" spans="1:21" ht="21.75" customHeight="1">
      <c r="A18" s="125" t="s">
        <v>28</v>
      </c>
      <c r="B18" s="138"/>
      <c r="C18" s="166"/>
      <c r="D18" s="137"/>
      <c r="E18" s="117"/>
      <c r="F18" s="138"/>
      <c r="G18" s="166"/>
      <c r="H18" s="137"/>
      <c r="I18" s="117"/>
      <c r="J18" s="138"/>
      <c r="K18" s="166"/>
      <c r="L18" s="137"/>
      <c r="M18" s="117"/>
      <c r="N18" s="138"/>
      <c r="O18" s="166"/>
      <c r="P18" s="137"/>
      <c r="Q18" s="117"/>
      <c r="R18" s="138"/>
      <c r="S18" s="166"/>
      <c r="T18" s="137"/>
      <c r="U18" s="117"/>
    </row>
    <row r="19" spans="1:21" ht="21.75" customHeight="1">
      <c r="A19" s="125" t="s">
        <v>28</v>
      </c>
      <c r="B19" s="138"/>
      <c r="C19" s="166"/>
      <c r="D19" s="137"/>
      <c r="E19" s="117"/>
      <c r="F19" s="138"/>
      <c r="G19" s="166"/>
      <c r="H19" s="137"/>
      <c r="I19" s="117"/>
      <c r="J19" s="138"/>
      <c r="K19" s="166"/>
      <c r="L19" s="137"/>
      <c r="M19" s="117"/>
      <c r="N19" s="138"/>
      <c r="O19" s="166"/>
      <c r="P19" s="137"/>
      <c r="Q19" s="117"/>
      <c r="R19" s="138"/>
      <c r="S19" s="166"/>
      <c r="T19" s="137"/>
      <c r="U19" s="117"/>
    </row>
    <row r="20" spans="1:21" ht="21.75" customHeight="1">
      <c r="A20" s="125" t="s">
        <v>28</v>
      </c>
      <c r="B20" s="138"/>
      <c r="C20" s="166"/>
      <c r="D20" s="137"/>
      <c r="E20" s="117"/>
      <c r="F20" s="138"/>
      <c r="G20" s="166"/>
      <c r="H20" s="137"/>
      <c r="I20" s="117"/>
      <c r="J20" s="138"/>
      <c r="K20" s="166"/>
      <c r="L20" s="137"/>
      <c r="M20" s="117"/>
      <c r="N20" s="138"/>
      <c r="O20" s="166"/>
      <c r="P20" s="137"/>
      <c r="Q20" s="117"/>
      <c r="R20" s="138"/>
      <c r="S20" s="166"/>
      <c r="T20" s="137"/>
      <c r="U20" s="117"/>
    </row>
    <row r="21" spans="1:21" ht="21.75" customHeight="1">
      <c r="A21" s="125" t="s">
        <v>28</v>
      </c>
      <c r="B21" s="138"/>
      <c r="C21" s="166"/>
      <c r="D21" s="137"/>
      <c r="E21" s="117"/>
      <c r="F21" s="138"/>
      <c r="G21" s="166"/>
      <c r="H21" s="137"/>
      <c r="I21" s="117"/>
      <c r="J21" s="138"/>
      <c r="K21" s="166"/>
      <c r="L21" s="137"/>
      <c r="M21" s="117"/>
      <c r="N21" s="138"/>
      <c r="O21" s="166"/>
      <c r="P21" s="137"/>
      <c r="Q21" s="117"/>
      <c r="R21" s="138"/>
      <c r="S21" s="166"/>
      <c r="T21" s="137"/>
      <c r="U21" s="117"/>
    </row>
    <row r="22" spans="1:21" ht="21.75" customHeight="1">
      <c r="A22" s="119" t="s">
        <v>79</v>
      </c>
      <c r="B22" s="127"/>
      <c r="C22" s="121">
        <f>800*(COUNTA(C17:C21))</f>
        <v>800</v>
      </c>
      <c r="D22" s="234">
        <f>COUNTA(D17:D21)</f>
        <v>1</v>
      </c>
      <c r="E22" s="124">
        <f>SUM(E17:E21)</f>
        <v>10</v>
      </c>
      <c r="F22" s="127"/>
      <c r="G22" s="121">
        <f>800*(COUNTA(G17:G21))</f>
        <v>0</v>
      </c>
      <c r="H22" s="234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4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23</v>
      </c>
      <c r="S25" s="132"/>
      <c r="T25" s="131" t="s">
        <v>4</v>
      </c>
    </row>
    <row r="26" spans="1:21" ht="24" customHeight="1">
      <c r="A26" s="125" t="s">
        <v>26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33"/>
      <c r="N26" s="134"/>
      <c r="O26" s="416" t="s">
        <v>31</v>
      </c>
      <c r="P26" s="417"/>
      <c r="Q26" s="417"/>
      <c r="R26" s="135">
        <f>SUM((C15+G15+K15+O15+S15+C22+G22+K22+O22+S22+C31+G31+K31)/1000)</f>
        <v>2</v>
      </c>
      <c r="S26" s="136"/>
      <c r="T26" s="135" t="s">
        <v>4</v>
      </c>
    </row>
    <row r="27" spans="1:21" ht="21.75" customHeight="1">
      <c r="A27" s="114" t="s">
        <v>32</v>
      </c>
      <c r="B27" s="138"/>
      <c r="C27" s="167"/>
      <c r="D27" s="137"/>
      <c r="E27" s="117"/>
      <c r="F27" s="138"/>
      <c r="G27" s="167"/>
      <c r="H27" s="118"/>
      <c r="I27" s="117"/>
      <c r="J27" s="138"/>
      <c r="K27" s="167"/>
      <c r="L27" s="138"/>
      <c r="M27" s="117"/>
      <c r="N27" s="139"/>
      <c r="O27" s="417"/>
      <c r="P27" s="417"/>
      <c r="Q27" s="417"/>
      <c r="R27" s="140" t="s">
        <v>3</v>
      </c>
      <c r="S27" s="132"/>
      <c r="T27" s="141"/>
    </row>
    <row r="28" spans="1:21" ht="21.75" customHeight="1">
      <c r="A28" s="114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9"/>
      <c r="T28" s="146"/>
    </row>
    <row r="29" spans="1:21" ht="21.75" customHeight="1">
      <c r="A29" s="114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4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0</v>
      </c>
      <c r="D31" s="317">
        <f>COUNTA(D27:D30)</f>
        <v>0</v>
      </c>
      <c r="E31" s="117">
        <f>SUM(E27:E30)</f>
        <v>0</v>
      </c>
      <c r="F31" s="117"/>
      <c r="G31" s="121">
        <f>SUM(G30+G29+G28+(IF(COUNTBLANK(G27),0,1500)))</f>
        <v>0</v>
      </c>
      <c r="H31" s="317">
        <f>COUNTA(H27:H30)</f>
        <v>0</v>
      </c>
      <c r="I31" s="117">
        <f>SUM(I27:I30)</f>
        <v>0</v>
      </c>
      <c r="J31" s="137"/>
      <c r="K31" s="121">
        <f>SUM(K30+K29+K28+(IF(COUNTBLANK(K27),0,1500)))</f>
        <v>0</v>
      </c>
      <c r="L31" s="317">
        <f>COUNTA(L27:L30)</f>
        <v>0</v>
      </c>
      <c r="M31" s="117">
        <f>SUM(M27:M30)</f>
        <v>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honeticPr fontId="3" type="noConversion"/>
  <pageMargins left="0.74803149606299213" right="0.74803149606299213" top="0.59055118110236227" bottom="0.59055118110236227" header="0.19685039370078741" footer="0.39370078740157483"/>
  <pageSetup paperSize="9" scale="78" orientation="landscape" horizontalDpi="360" verticalDpi="36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8" sqref="P48:Q48"/>
    </sheetView>
  </sheetViews>
  <sheetFormatPr defaultRowHeight="12.7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AB25" sqref="AB2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69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41" t="s">
        <v>27</v>
      </c>
      <c r="B10" s="138" t="s">
        <v>281</v>
      </c>
      <c r="C10" s="166" t="s">
        <v>293</v>
      </c>
      <c r="D10" s="137" t="s">
        <v>134</v>
      </c>
      <c r="E10" s="117">
        <v>5</v>
      </c>
      <c r="F10" s="138" t="s">
        <v>154</v>
      </c>
      <c r="G10" s="166" t="s">
        <v>203</v>
      </c>
      <c r="H10" s="137" t="s">
        <v>134</v>
      </c>
      <c r="I10" s="117">
        <v>5</v>
      </c>
      <c r="J10" s="138" t="s">
        <v>170</v>
      </c>
      <c r="K10" s="167" t="s">
        <v>197</v>
      </c>
      <c r="L10" s="116" t="s">
        <v>155</v>
      </c>
      <c r="M10" s="256">
        <v>5</v>
      </c>
      <c r="N10" s="138" t="s">
        <v>178</v>
      </c>
      <c r="O10" s="167" t="s">
        <v>199</v>
      </c>
      <c r="P10" s="137" t="s">
        <v>134</v>
      </c>
      <c r="Q10" s="256">
        <v>5</v>
      </c>
      <c r="R10" s="138" t="s">
        <v>182</v>
      </c>
      <c r="S10" s="167" t="s">
        <v>202</v>
      </c>
      <c r="T10" s="137" t="s">
        <v>134</v>
      </c>
      <c r="U10" s="117">
        <v>5</v>
      </c>
    </row>
    <row r="11" spans="1:21" ht="21.75" customHeight="1">
      <c r="A11" s="341" t="s">
        <v>27</v>
      </c>
      <c r="B11" s="138" t="s">
        <v>412</v>
      </c>
      <c r="C11" s="166" t="s">
        <v>414</v>
      </c>
      <c r="D11" s="137" t="s">
        <v>134</v>
      </c>
      <c r="E11" s="117">
        <v>5</v>
      </c>
      <c r="F11" s="138" t="s">
        <v>358</v>
      </c>
      <c r="G11" s="166" t="s">
        <v>360</v>
      </c>
      <c r="H11" s="137" t="s">
        <v>134</v>
      </c>
      <c r="I11" s="117">
        <v>5</v>
      </c>
      <c r="J11" s="138" t="s">
        <v>326</v>
      </c>
      <c r="K11" s="167" t="s">
        <v>342</v>
      </c>
      <c r="L11" s="116" t="s">
        <v>155</v>
      </c>
      <c r="M11" s="256">
        <v>5</v>
      </c>
      <c r="N11" s="138" t="s">
        <v>444</v>
      </c>
      <c r="O11" s="167" t="s">
        <v>446</v>
      </c>
      <c r="P11" s="137" t="s">
        <v>134</v>
      </c>
      <c r="Q11" s="117">
        <v>5</v>
      </c>
      <c r="R11" s="138" t="s">
        <v>444</v>
      </c>
      <c r="S11" s="167" t="s">
        <v>446</v>
      </c>
      <c r="T11" s="137" t="s">
        <v>134</v>
      </c>
      <c r="U11" s="117">
        <v>5</v>
      </c>
    </row>
    <row r="12" spans="1:21" ht="21.75" customHeight="1">
      <c r="A12" s="341" t="s">
        <v>27</v>
      </c>
      <c r="B12" s="138" t="s">
        <v>838</v>
      </c>
      <c r="C12" s="166" t="s">
        <v>848</v>
      </c>
      <c r="D12" s="137" t="s">
        <v>134</v>
      </c>
      <c r="E12" s="117">
        <v>5</v>
      </c>
      <c r="F12" s="138" t="s">
        <v>748</v>
      </c>
      <c r="G12" s="166" t="s">
        <v>762</v>
      </c>
      <c r="H12" s="137" t="s">
        <v>134</v>
      </c>
      <c r="I12" s="117">
        <v>5</v>
      </c>
      <c r="J12" s="138" t="s">
        <v>487</v>
      </c>
      <c r="K12" s="167" t="s">
        <v>505</v>
      </c>
      <c r="L12" s="137" t="s">
        <v>155</v>
      </c>
      <c r="M12" s="117">
        <v>5</v>
      </c>
      <c r="N12" s="138" t="s">
        <v>550</v>
      </c>
      <c r="O12" s="167" t="s">
        <v>552</v>
      </c>
      <c r="P12" s="137" t="s">
        <v>134</v>
      </c>
      <c r="Q12" s="117">
        <v>5</v>
      </c>
      <c r="R12" s="138" t="s">
        <v>838</v>
      </c>
      <c r="S12" s="167" t="s">
        <v>847</v>
      </c>
      <c r="T12" s="137" t="s">
        <v>134</v>
      </c>
      <c r="U12" s="117">
        <v>5</v>
      </c>
    </row>
    <row r="13" spans="1:21" ht="21.75" customHeight="1">
      <c r="A13" s="341" t="s">
        <v>27</v>
      </c>
      <c r="B13" s="138" t="s">
        <v>897</v>
      </c>
      <c r="C13" s="166" t="s">
        <v>797</v>
      </c>
      <c r="D13" s="137" t="s">
        <v>134</v>
      </c>
      <c r="E13" s="117">
        <v>5</v>
      </c>
      <c r="F13" s="138" t="s">
        <v>888</v>
      </c>
      <c r="G13" s="166" t="s">
        <v>889</v>
      </c>
      <c r="H13" s="137" t="s">
        <v>134</v>
      </c>
      <c r="I13" s="117">
        <v>5</v>
      </c>
      <c r="J13" s="138" t="s">
        <v>838</v>
      </c>
      <c r="K13" s="167" t="s">
        <v>849</v>
      </c>
      <c r="L13" s="137" t="s">
        <v>155</v>
      </c>
      <c r="M13" s="117">
        <v>5</v>
      </c>
      <c r="N13" s="138" t="s">
        <v>888</v>
      </c>
      <c r="O13" s="167" t="s">
        <v>890</v>
      </c>
      <c r="P13" s="137" t="s">
        <v>134</v>
      </c>
      <c r="Q13" s="117">
        <v>5</v>
      </c>
      <c r="R13" s="138" t="s">
        <v>888</v>
      </c>
      <c r="S13" s="167" t="s">
        <v>891</v>
      </c>
      <c r="T13" s="137" t="s">
        <v>134</v>
      </c>
      <c r="U13" s="117">
        <v>5</v>
      </c>
    </row>
    <row r="14" spans="1:21" ht="21.75" customHeight="1">
      <c r="A14" s="341" t="s">
        <v>27</v>
      </c>
      <c r="B14" s="138" t="s">
        <v>977</v>
      </c>
      <c r="C14" s="166" t="s">
        <v>987</v>
      </c>
      <c r="D14" s="137" t="s">
        <v>134</v>
      </c>
      <c r="E14" s="117">
        <v>5</v>
      </c>
      <c r="F14" s="138" t="s">
        <v>994</v>
      </c>
      <c r="G14" s="166" t="s">
        <v>995</v>
      </c>
      <c r="H14" s="137" t="s">
        <v>134</v>
      </c>
      <c r="I14" s="117">
        <v>5</v>
      </c>
      <c r="J14" s="138" t="s">
        <v>898</v>
      </c>
      <c r="K14" s="167" t="s">
        <v>915</v>
      </c>
      <c r="L14" s="137" t="s">
        <v>155</v>
      </c>
      <c r="M14" s="117">
        <v>5</v>
      </c>
      <c r="N14" s="138" t="s">
        <v>994</v>
      </c>
      <c r="O14" s="167" t="s">
        <v>996</v>
      </c>
      <c r="P14" s="137" t="s">
        <v>134</v>
      </c>
      <c r="Q14" s="117">
        <v>5</v>
      </c>
      <c r="R14" s="138" t="s">
        <v>1022</v>
      </c>
      <c r="S14" s="167" t="s">
        <v>1023</v>
      </c>
      <c r="T14" s="137" t="s">
        <v>134</v>
      </c>
      <c r="U14" s="117">
        <v>5</v>
      </c>
    </row>
    <row r="15" spans="1:21" ht="21.75" customHeight="1">
      <c r="A15" s="340" t="s">
        <v>79</v>
      </c>
      <c r="B15" s="120"/>
      <c r="C15" s="121">
        <f>400*(COUNTA(C10:C14))</f>
        <v>2000</v>
      </c>
      <c r="D15" s="233">
        <f>COUNTA(D10:D14)</f>
        <v>5</v>
      </c>
      <c r="E15" s="256">
        <f>SUM(E10:E14)</f>
        <v>25</v>
      </c>
      <c r="F15" s="123"/>
      <c r="G15" s="121">
        <f>400*(COUNTA(G10:G14))</f>
        <v>2000</v>
      </c>
      <c r="H15" s="233">
        <f>COUNTA(H10:H14)</f>
        <v>5</v>
      </c>
      <c r="I15" s="256">
        <f>SUM(I10:I14)</f>
        <v>25</v>
      </c>
      <c r="J15" s="319"/>
      <c r="K15" s="121">
        <f>400*(COUNTA(K10:K14))</f>
        <v>2000</v>
      </c>
      <c r="L15" s="320">
        <f>COUNTA(L10:L14)</f>
        <v>5</v>
      </c>
      <c r="M15" s="256">
        <f>SUM(M10:M14)</f>
        <v>25</v>
      </c>
      <c r="N15" s="319"/>
      <c r="O15" s="121">
        <f>400*(COUNTA(O10:O14))</f>
        <v>2000</v>
      </c>
      <c r="P15" s="320">
        <f>COUNTA(P10:P14)</f>
        <v>5</v>
      </c>
      <c r="Q15" s="256">
        <f>SUM(Q10:Q14)</f>
        <v>25</v>
      </c>
      <c r="R15" s="319"/>
      <c r="S15" s="121">
        <f>400*(COUNTA(S10:S14))</f>
        <v>2000</v>
      </c>
      <c r="T15" s="320">
        <f>COUNTA(T10:T14)</f>
        <v>5</v>
      </c>
      <c r="U15" s="256">
        <f>SUM(U10:U14)</f>
        <v>25</v>
      </c>
    </row>
    <row r="16" spans="1:21" ht="21.75" customHeight="1">
      <c r="A16" s="429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245"/>
    </row>
    <row r="17" spans="1:21" ht="21.75" customHeight="1">
      <c r="A17" s="339" t="s">
        <v>28</v>
      </c>
      <c r="B17" s="138" t="s">
        <v>182</v>
      </c>
      <c r="C17" s="166" t="s">
        <v>201</v>
      </c>
      <c r="D17" s="137" t="s">
        <v>134</v>
      </c>
      <c r="E17" s="117">
        <v>10</v>
      </c>
      <c r="F17" s="138" t="s">
        <v>170</v>
      </c>
      <c r="G17" s="166" t="s">
        <v>196</v>
      </c>
      <c r="H17" s="137" t="s">
        <v>134</v>
      </c>
      <c r="I17" s="256">
        <v>10</v>
      </c>
      <c r="J17" s="138" t="s">
        <v>178</v>
      </c>
      <c r="K17" s="166" t="s">
        <v>198</v>
      </c>
      <c r="L17" s="137" t="s">
        <v>134</v>
      </c>
      <c r="M17" s="117">
        <v>10</v>
      </c>
      <c r="N17" s="138" t="s">
        <v>281</v>
      </c>
      <c r="O17" s="166" t="s">
        <v>292</v>
      </c>
      <c r="P17" s="312" t="s">
        <v>134</v>
      </c>
      <c r="Q17" s="256">
        <v>10</v>
      </c>
      <c r="R17" s="138" t="s">
        <v>154</v>
      </c>
      <c r="S17" s="166" t="s">
        <v>200</v>
      </c>
      <c r="T17" s="312" t="s">
        <v>134</v>
      </c>
      <c r="U17" s="117">
        <v>10</v>
      </c>
    </row>
    <row r="18" spans="1:21" ht="21.75" customHeight="1">
      <c r="A18" s="339" t="s">
        <v>28</v>
      </c>
      <c r="B18" s="138" t="s">
        <v>444</v>
      </c>
      <c r="C18" s="166" t="s">
        <v>445</v>
      </c>
      <c r="D18" s="137" t="s">
        <v>134</v>
      </c>
      <c r="E18" s="117">
        <v>10</v>
      </c>
      <c r="F18" s="138" t="s">
        <v>324</v>
      </c>
      <c r="G18" s="166" t="s">
        <v>325</v>
      </c>
      <c r="H18" s="137" t="s">
        <v>134</v>
      </c>
      <c r="I18" s="256">
        <v>10</v>
      </c>
      <c r="J18" s="138" t="s">
        <v>358</v>
      </c>
      <c r="K18" s="166" t="s">
        <v>359</v>
      </c>
      <c r="L18" s="137" t="s">
        <v>134</v>
      </c>
      <c r="M18" s="117">
        <v>10</v>
      </c>
      <c r="N18" s="138" t="s">
        <v>442</v>
      </c>
      <c r="O18" s="166" t="s">
        <v>443</v>
      </c>
      <c r="P18" s="379" t="s">
        <v>134</v>
      </c>
      <c r="Q18" s="117">
        <v>10</v>
      </c>
      <c r="R18" s="138" t="s">
        <v>412</v>
      </c>
      <c r="S18" s="166" t="s">
        <v>413</v>
      </c>
      <c r="T18" s="137" t="s">
        <v>134</v>
      </c>
      <c r="U18" s="117">
        <v>10</v>
      </c>
    </row>
    <row r="19" spans="1:21" ht="21.75" customHeight="1">
      <c r="A19" s="339" t="s">
        <v>28</v>
      </c>
      <c r="B19" s="138" t="s">
        <v>748</v>
      </c>
      <c r="C19" s="166" t="s">
        <v>761</v>
      </c>
      <c r="D19" s="137" t="s">
        <v>134</v>
      </c>
      <c r="E19" s="117">
        <v>10</v>
      </c>
      <c r="F19" s="138" t="s">
        <v>550</v>
      </c>
      <c r="G19" s="166" t="s">
        <v>551</v>
      </c>
      <c r="H19" s="137" t="s">
        <v>134</v>
      </c>
      <c r="I19" s="117">
        <v>10</v>
      </c>
      <c r="J19" s="138" t="s">
        <v>587</v>
      </c>
      <c r="K19" s="167" t="s">
        <v>588</v>
      </c>
      <c r="L19" s="137" t="s">
        <v>155</v>
      </c>
      <c r="M19" s="117">
        <v>10</v>
      </c>
      <c r="N19" s="138" t="s">
        <v>808</v>
      </c>
      <c r="O19" s="166" t="s">
        <v>1006</v>
      </c>
      <c r="P19" s="379" t="s">
        <v>134</v>
      </c>
      <c r="Q19" s="117">
        <v>10</v>
      </c>
      <c r="R19" s="138" t="s">
        <v>801</v>
      </c>
      <c r="S19" s="166" t="s">
        <v>802</v>
      </c>
      <c r="T19" s="137" t="s">
        <v>134</v>
      </c>
      <c r="U19" s="117">
        <v>10</v>
      </c>
    </row>
    <row r="20" spans="1:21" ht="21.75" customHeight="1">
      <c r="A20" s="339" t="s">
        <v>28</v>
      </c>
      <c r="B20" s="138" t="s">
        <v>898</v>
      </c>
      <c r="C20" s="166" t="s">
        <v>916</v>
      </c>
      <c r="D20" s="137" t="s">
        <v>134</v>
      </c>
      <c r="E20" s="117">
        <v>10</v>
      </c>
      <c r="F20" s="138" t="s">
        <v>861</v>
      </c>
      <c r="G20" s="166" t="s">
        <v>1007</v>
      </c>
      <c r="H20" s="137" t="s">
        <v>150</v>
      </c>
      <c r="I20" s="117">
        <v>10</v>
      </c>
      <c r="J20" s="138" t="s">
        <v>865</v>
      </c>
      <c r="K20" s="166" t="s">
        <v>867</v>
      </c>
      <c r="L20" s="137" t="s">
        <v>134</v>
      </c>
      <c r="M20" s="117">
        <v>10</v>
      </c>
      <c r="N20" s="138" t="s">
        <v>897</v>
      </c>
      <c r="O20" s="166" t="s">
        <v>922</v>
      </c>
      <c r="P20" s="379" t="s">
        <v>134</v>
      </c>
      <c r="Q20" s="117">
        <v>10</v>
      </c>
      <c r="R20" s="138" t="s">
        <v>865</v>
      </c>
      <c r="S20" s="166" t="s">
        <v>866</v>
      </c>
      <c r="T20" s="137" t="s">
        <v>134</v>
      </c>
      <c r="U20" s="117">
        <v>10</v>
      </c>
    </row>
    <row r="21" spans="1:21" ht="21.75" customHeight="1">
      <c r="A21" s="339" t="s">
        <v>28</v>
      </c>
      <c r="B21" s="138" t="s">
        <v>1022</v>
      </c>
      <c r="C21" s="166" t="s">
        <v>1024</v>
      </c>
      <c r="D21" s="137" t="s">
        <v>134</v>
      </c>
      <c r="E21" s="117">
        <v>10</v>
      </c>
      <c r="F21" s="138" t="s">
        <v>983</v>
      </c>
      <c r="G21" s="166" t="s">
        <v>1010</v>
      </c>
      <c r="H21" s="137" t="s">
        <v>134</v>
      </c>
      <c r="I21" s="117">
        <v>10</v>
      </c>
      <c r="J21" s="138" t="s">
        <v>957</v>
      </c>
      <c r="K21" s="166" t="s">
        <v>959</v>
      </c>
      <c r="L21" s="137" t="s">
        <v>134</v>
      </c>
      <c r="M21" s="117">
        <v>10</v>
      </c>
      <c r="N21" s="138" t="s">
        <v>977</v>
      </c>
      <c r="O21" s="166" t="s">
        <v>1008</v>
      </c>
      <c r="P21" s="379" t="s">
        <v>134</v>
      </c>
      <c r="Q21" s="117">
        <v>10</v>
      </c>
      <c r="R21" s="138" t="s">
        <v>983</v>
      </c>
      <c r="S21" s="166" t="s">
        <v>1009</v>
      </c>
      <c r="T21" s="137" t="s">
        <v>134</v>
      </c>
      <c r="U21" s="117">
        <v>10</v>
      </c>
    </row>
    <row r="22" spans="1:21" ht="21.75" customHeight="1">
      <c r="A22" s="340" t="s">
        <v>79</v>
      </c>
      <c r="B22" s="321"/>
      <c r="C22" s="121">
        <f>800*(COUNTA(C17:C21))</f>
        <v>4000</v>
      </c>
      <c r="D22" s="322">
        <f>COUNTA(D17:D21)</f>
        <v>5</v>
      </c>
      <c r="E22" s="256">
        <f>SUM(E17:E21)</f>
        <v>50</v>
      </c>
      <c r="F22" s="321"/>
      <c r="G22" s="121">
        <f>800*(COUNTA(G17:G21))</f>
        <v>4000</v>
      </c>
      <c r="H22" s="322">
        <f>COUNTA(H17:H21)</f>
        <v>5</v>
      </c>
      <c r="I22" s="256">
        <f>SUM(I17:I21)</f>
        <v>50</v>
      </c>
      <c r="J22" s="127"/>
      <c r="K22" s="121">
        <f>800*(COUNTA(K17:K21))</f>
        <v>4000</v>
      </c>
      <c r="L22" s="234">
        <f>COUNTA(L17:L21)</f>
        <v>5</v>
      </c>
      <c r="M22" s="256">
        <f>SUM(M17:M21)</f>
        <v>50</v>
      </c>
      <c r="N22" s="315"/>
      <c r="O22" s="121">
        <f>800*(COUNTA(O17:O21))</f>
        <v>4000</v>
      </c>
      <c r="P22" s="317">
        <f>COUNTA(P17:P21)</f>
        <v>5</v>
      </c>
      <c r="Q22" s="117">
        <f>SUM(Q17:Q21)</f>
        <v>50</v>
      </c>
      <c r="R22" s="127"/>
      <c r="S22" s="121">
        <f>800*(COUNTA(S17:S21))</f>
        <v>4000</v>
      </c>
      <c r="T22" s="234">
        <f>COUNTA(T17:T21)</f>
        <v>5</v>
      </c>
      <c r="U22" s="256">
        <f>SUM(U17:U21)</f>
        <v>50</v>
      </c>
    </row>
    <row r="23" spans="1:21" ht="18.75" customHeight="1">
      <c r="A23" s="128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</row>
    <row r="24" spans="1:21" ht="18.7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431" t="s">
        <v>4</v>
      </c>
      <c r="S24" s="431"/>
      <c r="T24" s="459"/>
      <c r="U24" s="245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60"/>
      <c r="H25" s="434"/>
      <c r="I25" s="435"/>
      <c r="J25" s="433" t="s">
        <v>23</v>
      </c>
      <c r="K25" s="460"/>
      <c r="L25" s="434"/>
      <c r="M25" s="435"/>
      <c r="N25" s="130"/>
      <c r="O25" s="416" t="s">
        <v>29</v>
      </c>
      <c r="P25" s="461"/>
      <c r="Q25" s="461"/>
      <c r="R25" s="145">
        <f>SUM(E15+I15+M15+Q15+U15+E22+I22+M22+Q22+U22+E31+I31+M31)</f>
        <v>1005</v>
      </c>
      <c r="S25" s="246"/>
      <c r="T25" s="131" t="s">
        <v>4</v>
      </c>
      <c r="U25" s="245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338">
        <f>SUM((C15+G15+K15+O15+S15+C22+G22+K22+O22+S22+C31+G31+K31)/1000)</f>
        <v>56.375</v>
      </c>
      <c r="T26" s="135" t="s">
        <v>4</v>
      </c>
      <c r="U26" s="245"/>
    </row>
    <row r="27" spans="1:21" ht="21.75" customHeight="1">
      <c r="A27" s="114" t="s">
        <v>32</v>
      </c>
      <c r="B27" s="115" t="s">
        <v>861</v>
      </c>
      <c r="C27" s="167" t="s">
        <v>862</v>
      </c>
      <c r="D27" s="137" t="s">
        <v>150</v>
      </c>
      <c r="E27" s="117">
        <v>40</v>
      </c>
      <c r="F27" s="138" t="s">
        <v>957</v>
      </c>
      <c r="G27" s="167" t="s">
        <v>958</v>
      </c>
      <c r="H27" s="118" t="s">
        <v>134</v>
      </c>
      <c r="I27" s="117">
        <v>40</v>
      </c>
      <c r="J27" s="138" t="s">
        <v>893</v>
      </c>
      <c r="K27" s="167" t="s">
        <v>894</v>
      </c>
      <c r="L27" s="138" t="s">
        <v>134</v>
      </c>
      <c r="M27" s="117">
        <v>40</v>
      </c>
      <c r="N27" s="139"/>
      <c r="O27" s="417"/>
      <c r="P27" s="417"/>
      <c r="Q27" s="417"/>
      <c r="R27" s="144" t="s">
        <v>3</v>
      </c>
      <c r="S27" s="246"/>
      <c r="T27" s="141"/>
      <c r="U27" s="245"/>
    </row>
    <row r="28" spans="1:21" ht="21.75" customHeight="1">
      <c r="A28" s="114" t="s">
        <v>33</v>
      </c>
      <c r="B28" s="138" t="s">
        <v>1012</v>
      </c>
      <c r="C28" s="142">
        <v>1800</v>
      </c>
      <c r="D28" s="137" t="s">
        <v>150</v>
      </c>
      <c r="E28" s="117">
        <v>40</v>
      </c>
      <c r="F28" s="138" t="s">
        <v>1012</v>
      </c>
      <c r="G28" s="142">
        <v>1550</v>
      </c>
      <c r="H28" s="142" t="s">
        <v>150</v>
      </c>
      <c r="I28" s="117">
        <v>40</v>
      </c>
      <c r="J28" s="138" t="s">
        <v>517</v>
      </c>
      <c r="K28" s="142">
        <v>1525</v>
      </c>
      <c r="L28" s="138" t="s">
        <v>134</v>
      </c>
      <c r="M28" s="117">
        <v>40</v>
      </c>
      <c r="N28" s="143"/>
      <c r="O28" s="144"/>
      <c r="P28" s="145"/>
      <c r="Q28" s="145"/>
      <c r="R28" s="418"/>
      <c r="S28" s="421"/>
      <c r="T28" s="146"/>
      <c r="U28" s="245"/>
    </row>
    <row r="29" spans="1:21" ht="21.75" customHeight="1">
      <c r="A29" s="114" t="s">
        <v>34</v>
      </c>
      <c r="B29" s="138" t="s">
        <v>939</v>
      </c>
      <c r="C29" s="142">
        <v>2625</v>
      </c>
      <c r="D29" s="175" t="s">
        <v>150</v>
      </c>
      <c r="E29" s="117">
        <v>50</v>
      </c>
      <c r="F29" s="138" t="s">
        <v>295</v>
      </c>
      <c r="G29" s="142">
        <v>2500</v>
      </c>
      <c r="H29" s="142" t="s">
        <v>134</v>
      </c>
      <c r="I29" s="117">
        <v>50</v>
      </c>
      <c r="J29" s="138" t="s">
        <v>294</v>
      </c>
      <c r="K29" s="142">
        <v>2300</v>
      </c>
      <c r="L29" s="138" t="s">
        <v>134</v>
      </c>
      <c r="M29" s="117">
        <v>50</v>
      </c>
      <c r="N29" s="143"/>
      <c r="P29" s="235">
        <f>SUM(D15+H15+L15+P15+T15+D22+H22+L22+P22+T22+D31+H31+L31)</f>
        <v>62</v>
      </c>
      <c r="S29" s="420" t="s">
        <v>4</v>
      </c>
      <c r="T29" s="421"/>
      <c r="U29" s="422"/>
    </row>
    <row r="30" spans="1:21" ht="21.75" customHeight="1">
      <c r="A30" s="114" t="s">
        <v>36</v>
      </c>
      <c r="B30" s="138" t="s">
        <v>531</v>
      </c>
      <c r="C30" s="142">
        <v>3500</v>
      </c>
      <c r="D30" s="175" t="s">
        <v>150</v>
      </c>
      <c r="E30" s="117">
        <v>80</v>
      </c>
      <c r="F30" s="138" t="s">
        <v>892</v>
      </c>
      <c r="G30" s="142">
        <v>3150</v>
      </c>
      <c r="H30" s="173" t="s">
        <v>134</v>
      </c>
      <c r="I30" s="117">
        <v>80</v>
      </c>
      <c r="J30" s="138" t="s">
        <v>864</v>
      </c>
      <c r="K30" s="142">
        <v>2925</v>
      </c>
      <c r="L30" s="138" t="s">
        <v>134</v>
      </c>
      <c r="M30" s="117">
        <v>80</v>
      </c>
      <c r="N30" s="143"/>
      <c r="R30" s="146"/>
      <c r="S30" s="420" t="s">
        <v>35</v>
      </c>
      <c r="T30" s="421"/>
      <c r="U30" s="422"/>
    </row>
    <row r="31" spans="1:21" ht="21.75" customHeight="1">
      <c r="A31" s="119" t="s">
        <v>79</v>
      </c>
      <c r="B31" s="115"/>
      <c r="C31" s="121">
        <f>SUM(C30+C29+C28+(IF(COUNTBLANK(C27),0,1500)))</f>
        <v>9425</v>
      </c>
      <c r="D31" s="234">
        <f>COUNTA(D27:D30)</f>
        <v>4</v>
      </c>
      <c r="E31" s="256">
        <f>SUM(E26:E30)</f>
        <v>210</v>
      </c>
      <c r="F31" s="117"/>
      <c r="G31" s="121">
        <f>SUM(G30+G29+G28+(IF(COUNTBLANK(G27),0,1500)))</f>
        <v>8700</v>
      </c>
      <c r="H31" s="234">
        <f>COUNTA(H27:H30)</f>
        <v>4</v>
      </c>
      <c r="I31" s="256">
        <f>SUM(I26:I30)</f>
        <v>210</v>
      </c>
      <c r="J31" s="374"/>
      <c r="K31" s="121">
        <f>SUM(K30+K29+K28+(IF(COUNTBLANK(K27),0,1500)))</f>
        <v>8250</v>
      </c>
      <c r="L31" s="322">
        <f>COUNTA(L27:L30)</f>
        <v>4</v>
      </c>
      <c r="M31" s="256">
        <f>SUM(M26:M30)</f>
        <v>210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10" workbookViewId="0">
      <selection activeCell="R25" sqref="R2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159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30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04" t="s">
        <v>27</v>
      </c>
      <c r="B10" s="138" t="s">
        <v>172</v>
      </c>
      <c r="C10" s="170" t="s">
        <v>204</v>
      </c>
      <c r="D10" s="137" t="s">
        <v>134</v>
      </c>
      <c r="E10" s="117">
        <v>3</v>
      </c>
      <c r="F10" s="138" t="s">
        <v>182</v>
      </c>
      <c r="G10" s="170" t="s">
        <v>207</v>
      </c>
      <c r="H10" s="137" t="s">
        <v>134</v>
      </c>
      <c r="I10" s="117">
        <v>2</v>
      </c>
      <c r="J10" s="138" t="s">
        <v>172</v>
      </c>
      <c r="K10" s="172" t="s">
        <v>205</v>
      </c>
      <c r="L10" s="137" t="s">
        <v>134</v>
      </c>
      <c r="M10" s="117">
        <v>2</v>
      </c>
      <c r="N10" s="138"/>
      <c r="O10" s="172"/>
      <c r="P10" s="137"/>
      <c r="Q10" s="117"/>
      <c r="R10" s="138" t="s">
        <v>295</v>
      </c>
      <c r="S10" s="172" t="s">
        <v>296</v>
      </c>
      <c r="T10" s="137" t="s">
        <v>134</v>
      </c>
      <c r="U10" s="117">
        <v>2</v>
      </c>
    </row>
    <row r="11" spans="1:21" ht="21.75" customHeight="1">
      <c r="A11" s="304" t="s">
        <v>27</v>
      </c>
      <c r="B11" s="138" t="s">
        <v>294</v>
      </c>
      <c r="C11" s="170" t="s">
        <v>298</v>
      </c>
      <c r="D11" s="137" t="s">
        <v>134</v>
      </c>
      <c r="E11" s="117">
        <v>3</v>
      </c>
      <c r="F11" s="138" t="s">
        <v>361</v>
      </c>
      <c r="G11" s="170" t="s">
        <v>362</v>
      </c>
      <c r="H11" s="137" t="s">
        <v>134</v>
      </c>
      <c r="I11" s="117">
        <v>2</v>
      </c>
      <c r="J11" s="138" t="s">
        <v>358</v>
      </c>
      <c r="K11" s="172" t="s">
        <v>363</v>
      </c>
      <c r="L11" s="137" t="s">
        <v>134</v>
      </c>
      <c r="M11" s="117">
        <v>3</v>
      </c>
      <c r="N11" s="138"/>
      <c r="O11" s="172"/>
      <c r="P11" s="137"/>
      <c r="Q11" s="117"/>
      <c r="R11" s="138"/>
      <c r="S11" s="172"/>
      <c r="T11" s="137"/>
      <c r="U11" s="117"/>
    </row>
    <row r="12" spans="1:21" ht="21.75" customHeight="1">
      <c r="A12" s="304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304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304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800</v>
      </c>
      <c r="D15" s="320">
        <f>COUNTA(D10:D14)</f>
        <v>2</v>
      </c>
      <c r="E15" s="326">
        <f>SUM(E10:E14)</f>
        <v>6</v>
      </c>
      <c r="F15" s="319"/>
      <c r="G15" s="121"/>
      <c r="H15" s="320">
        <f>COUNTA(H10:H14)</f>
        <v>2</v>
      </c>
      <c r="I15" s="326">
        <f>SUM(I10:I14)</f>
        <v>4</v>
      </c>
      <c r="J15" s="319"/>
      <c r="K15" s="121">
        <f>400*(COUNTA(C10:C14))</f>
        <v>800</v>
      </c>
      <c r="L15" s="320">
        <f>COUNTA(L10:L14)</f>
        <v>2</v>
      </c>
      <c r="M15" s="326">
        <f>SUM(M10:M14)</f>
        <v>5</v>
      </c>
      <c r="N15" s="319"/>
      <c r="O15" s="121">
        <f>400*(COUNTA(O10:O14))</f>
        <v>0</v>
      </c>
      <c r="P15" s="320">
        <f>COUNTA(P10:P14)</f>
        <v>0</v>
      </c>
      <c r="Q15" s="326">
        <f>SUM(Q10:Q14)</f>
        <v>0</v>
      </c>
      <c r="R15" s="319"/>
      <c r="S15" s="121">
        <f>400*(COUNTA(S10:S14))</f>
        <v>400</v>
      </c>
      <c r="T15" s="320">
        <f>COUNTA(T10:T14)</f>
        <v>1</v>
      </c>
      <c r="U15" s="327">
        <f>SUM(U10:U14)</f>
        <v>2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305" t="s">
        <v>28</v>
      </c>
      <c r="B17" s="138"/>
      <c r="C17" s="170"/>
      <c r="D17" s="137"/>
      <c r="E17" s="117"/>
      <c r="F17" s="138"/>
      <c r="G17" s="170"/>
      <c r="H17" s="137"/>
      <c r="I17" s="117"/>
      <c r="J17" s="138" t="s">
        <v>182</v>
      </c>
      <c r="K17" s="170" t="s">
        <v>206</v>
      </c>
      <c r="L17" s="137" t="s">
        <v>134</v>
      </c>
      <c r="M17" s="117">
        <v>6</v>
      </c>
      <c r="N17" s="138"/>
      <c r="O17" s="170"/>
      <c r="P17" s="312"/>
      <c r="Q17" s="117"/>
      <c r="R17" s="138"/>
      <c r="S17" s="170"/>
      <c r="T17" s="312"/>
      <c r="U17" s="117"/>
    </row>
    <row r="18" spans="1:21" ht="21.75" customHeight="1">
      <c r="A18" s="305" t="s">
        <v>28</v>
      </c>
      <c r="B18" s="138"/>
      <c r="C18" s="170"/>
      <c r="D18" s="137"/>
      <c r="E18" s="117"/>
      <c r="F18" s="138"/>
      <c r="G18" s="170"/>
      <c r="H18" s="137"/>
      <c r="I18" s="117"/>
      <c r="J18" s="138" t="s">
        <v>295</v>
      </c>
      <c r="K18" s="170" t="s">
        <v>297</v>
      </c>
      <c r="L18" s="137" t="s">
        <v>134</v>
      </c>
      <c r="M18" s="117">
        <v>6</v>
      </c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305" t="s">
        <v>28</v>
      </c>
      <c r="B19" s="138"/>
      <c r="C19" s="170"/>
      <c r="D19" s="137"/>
      <c r="E19" s="117"/>
      <c r="F19" s="138"/>
      <c r="G19" s="170"/>
      <c r="H19" s="137"/>
      <c r="I19" s="117"/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305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305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127"/>
      <c r="C22" s="121">
        <f>800*(COUNTA(C17:C21))</f>
        <v>0</v>
      </c>
      <c r="D22" s="234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4">
        <f>COUNTA(H17:H21)</f>
        <v>0</v>
      </c>
      <c r="I22" s="124">
        <f>SUM(I17:I21)</f>
        <v>0</v>
      </c>
      <c r="J22" s="127"/>
      <c r="K22" s="121">
        <f>800*(COUNTA(K17:K21))</f>
        <v>1600</v>
      </c>
      <c r="L22" s="234">
        <f>COUNTA(L17:L21)</f>
        <v>2</v>
      </c>
      <c r="M22" s="124">
        <f>SUM(M17:M21)</f>
        <v>12</v>
      </c>
      <c r="N22" s="127"/>
      <c r="O22" s="121">
        <f>800*(COUNTA(O17:O21))</f>
        <v>0</v>
      </c>
      <c r="P22" s="234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4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29</v>
      </c>
      <c r="S25" s="306"/>
      <c r="T25" s="131" t="s">
        <v>4</v>
      </c>
    </row>
    <row r="26" spans="1:21" ht="24" customHeight="1">
      <c r="A26" s="305" t="s">
        <v>26</v>
      </c>
      <c r="B26" s="304" t="s">
        <v>7</v>
      </c>
      <c r="C26" s="304" t="s">
        <v>30</v>
      </c>
      <c r="D26" s="304" t="s">
        <v>18</v>
      </c>
      <c r="E26" s="304" t="s">
        <v>2</v>
      </c>
      <c r="F26" s="304" t="s">
        <v>7</v>
      </c>
      <c r="G26" s="304" t="s">
        <v>30</v>
      </c>
      <c r="H26" s="304" t="s">
        <v>18</v>
      </c>
      <c r="I26" s="304" t="s">
        <v>2</v>
      </c>
      <c r="J26" s="304" t="s">
        <v>7</v>
      </c>
      <c r="K26" s="304" t="s">
        <v>30</v>
      </c>
      <c r="L26" s="304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3.6</v>
      </c>
      <c r="S26" s="136"/>
      <c r="T26" s="135" t="s">
        <v>4</v>
      </c>
    </row>
    <row r="27" spans="1:21" ht="21.75" customHeight="1">
      <c r="A27" s="304" t="s">
        <v>32</v>
      </c>
      <c r="B27" s="138"/>
      <c r="C27" s="172"/>
      <c r="D27" s="137"/>
      <c r="E27" s="117"/>
      <c r="F27" s="138"/>
      <c r="G27" s="172"/>
      <c r="H27" s="118"/>
      <c r="I27" s="117"/>
      <c r="J27" s="138"/>
      <c r="K27" s="172"/>
      <c r="L27" s="138"/>
      <c r="M27" s="117"/>
      <c r="N27" s="139"/>
      <c r="O27" s="416"/>
      <c r="P27" s="416"/>
      <c r="Q27" s="416"/>
      <c r="R27" s="140" t="s">
        <v>3</v>
      </c>
      <c r="S27" s="306"/>
      <c r="T27" s="141"/>
    </row>
    <row r="28" spans="1:21" ht="21.75" customHeight="1">
      <c r="A28" s="304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304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9</v>
      </c>
      <c r="S29" s="420" t="s">
        <v>4</v>
      </c>
      <c r="T29" s="420"/>
      <c r="U29" s="420"/>
    </row>
    <row r="30" spans="1:21" ht="21.75" customHeight="1">
      <c r="A30" s="304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0</v>
      </c>
      <c r="D31" s="322">
        <f>COUNTA(D27:D30)</f>
        <v>0</v>
      </c>
      <c r="E31" s="328">
        <f>SUM(E27:E30)</f>
        <v>0</v>
      </c>
      <c r="F31" s="117"/>
      <c r="G31" s="121">
        <f>SUM(G30+G29+G28+(IF(COUNTBLANK(G27),0,1500)))</f>
        <v>0</v>
      </c>
      <c r="H31" s="322">
        <f>COUNTA(H27:H30)</f>
        <v>0</v>
      </c>
      <c r="I31" s="328">
        <f>SUM(I27:I30)</f>
        <v>0</v>
      </c>
      <c r="J31" s="137"/>
      <c r="K31" s="121">
        <f>SUM(K30+K29+K28+(IF(COUNTBLANK(K27),0,1500)))</f>
        <v>0</v>
      </c>
      <c r="L31" s="322">
        <f>COUNTA(L27:L30)</f>
        <v>0</v>
      </c>
      <c r="M31" s="328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Zeros="0" zoomScaleNormal="100" workbookViewId="0">
      <selection activeCell="F15" sqref="F1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3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3" ht="24.75" customHeight="1">
      <c r="A2" s="444"/>
      <c r="B2" s="444"/>
      <c r="C2" s="444"/>
      <c r="D2" s="444"/>
      <c r="E2" s="445"/>
      <c r="G2" s="111"/>
      <c r="H2" s="449" t="s">
        <v>106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3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3" ht="24.75" customHeight="1">
      <c r="A4" s="444"/>
      <c r="B4" s="444"/>
      <c r="C4" s="444"/>
      <c r="D4" s="444"/>
      <c r="E4" s="445"/>
      <c r="G4" s="113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3" ht="24.75" customHeight="1">
      <c r="A5" s="446"/>
      <c r="B5" s="446"/>
      <c r="C5" s="446"/>
      <c r="D5" s="446"/>
      <c r="E5" s="447"/>
    </row>
    <row r="6" spans="1:23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3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3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3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3" ht="21.75" customHeight="1">
      <c r="A10" s="114" t="s">
        <v>27</v>
      </c>
      <c r="B10" s="138" t="s">
        <v>801</v>
      </c>
      <c r="C10" s="170" t="s">
        <v>803</v>
      </c>
      <c r="D10" s="137" t="s">
        <v>155</v>
      </c>
      <c r="E10" s="117">
        <v>3</v>
      </c>
      <c r="F10" s="138" t="s">
        <v>166</v>
      </c>
      <c r="G10" s="170" t="s">
        <v>167</v>
      </c>
      <c r="H10" s="137" t="s">
        <v>134</v>
      </c>
      <c r="I10" s="256">
        <v>5</v>
      </c>
      <c r="J10" s="138" t="s">
        <v>168</v>
      </c>
      <c r="K10" s="172" t="s">
        <v>169</v>
      </c>
      <c r="L10" s="116" t="s">
        <v>134</v>
      </c>
      <c r="M10" s="256">
        <v>5</v>
      </c>
      <c r="N10" s="138" t="s">
        <v>170</v>
      </c>
      <c r="O10" s="172" t="s">
        <v>171</v>
      </c>
      <c r="P10" s="137" t="s">
        <v>134</v>
      </c>
      <c r="Q10" s="117">
        <v>5</v>
      </c>
      <c r="R10" s="138" t="s">
        <v>172</v>
      </c>
      <c r="S10" s="172" t="s">
        <v>173</v>
      </c>
      <c r="T10" s="137" t="s">
        <v>134</v>
      </c>
      <c r="U10" s="117">
        <v>5</v>
      </c>
      <c r="V10" s="258"/>
      <c r="W10" s="258"/>
    </row>
    <row r="11" spans="1:23" ht="21.75" customHeight="1">
      <c r="A11" s="114" t="s">
        <v>27</v>
      </c>
      <c r="B11" s="138" t="s">
        <v>332</v>
      </c>
      <c r="C11" s="170" t="s">
        <v>334</v>
      </c>
      <c r="D11" s="137" t="s">
        <v>155</v>
      </c>
      <c r="E11" s="117">
        <v>3</v>
      </c>
      <c r="F11" s="138" t="s">
        <v>382</v>
      </c>
      <c r="G11" s="170" t="s">
        <v>383</v>
      </c>
      <c r="H11" s="137" t="s">
        <v>134</v>
      </c>
      <c r="I11" s="256">
        <v>5</v>
      </c>
      <c r="J11" s="138" t="s">
        <v>295</v>
      </c>
      <c r="K11" s="172" t="s">
        <v>327</v>
      </c>
      <c r="L11" s="116" t="s">
        <v>134</v>
      </c>
      <c r="M11" s="256">
        <v>5</v>
      </c>
      <c r="N11" s="138" t="s">
        <v>347</v>
      </c>
      <c r="O11" s="172" t="s">
        <v>349</v>
      </c>
      <c r="P11" s="137" t="s">
        <v>134</v>
      </c>
      <c r="Q11" s="117">
        <v>5</v>
      </c>
      <c r="R11" s="138" t="s">
        <v>281</v>
      </c>
      <c r="S11" s="172" t="s">
        <v>291</v>
      </c>
      <c r="T11" s="137" t="s">
        <v>134</v>
      </c>
      <c r="U11" s="117">
        <v>5</v>
      </c>
      <c r="V11" s="258"/>
      <c r="W11" s="258"/>
    </row>
    <row r="12" spans="1:23" ht="21.75" customHeight="1">
      <c r="A12" s="114" t="s">
        <v>27</v>
      </c>
      <c r="B12" s="138" t="s">
        <v>487</v>
      </c>
      <c r="C12" s="170" t="s">
        <v>503</v>
      </c>
      <c r="D12" s="137" t="s">
        <v>155</v>
      </c>
      <c r="E12" s="117">
        <v>3</v>
      </c>
      <c r="F12" s="138" t="s">
        <v>444</v>
      </c>
      <c r="G12" s="170" t="s">
        <v>448</v>
      </c>
      <c r="H12" s="137" t="s">
        <v>134</v>
      </c>
      <c r="I12" s="256">
        <v>5</v>
      </c>
      <c r="J12" s="138" t="s">
        <v>444</v>
      </c>
      <c r="K12" s="172" t="s">
        <v>447</v>
      </c>
      <c r="L12" s="137" t="s">
        <v>134</v>
      </c>
      <c r="M12" s="117">
        <v>5</v>
      </c>
      <c r="N12" s="138" t="s">
        <v>487</v>
      </c>
      <c r="O12" s="172" t="s">
        <v>504</v>
      </c>
      <c r="P12" s="137" t="s">
        <v>134</v>
      </c>
      <c r="Q12" s="117">
        <v>5</v>
      </c>
      <c r="R12" s="138" t="s">
        <v>431</v>
      </c>
      <c r="S12" s="172" t="s">
        <v>439</v>
      </c>
      <c r="T12" s="137" t="s">
        <v>134</v>
      </c>
      <c r="U12" s="117">
        <v>5</v>
      </c>
      <c r="V12" s="258"/>
      <c r="W12" s="258"/>
    </row>
    <row r="13" spans="1:23" ht="21.75" customHeight="1">
      <c r="A13" s="114" t="s">
        <v>27</v>
      </c>
      <c r="B13" s="352" t="s">
        <v>554</v>
      </c>
      <c r="C13" s="354" t="s">
        <v>555</v>
      </c>
      <c r="D13" s="137" t="s">
        <v>150</v>
      </c>
      <c r="E13" s="280">
        <v>3</v>
      </c>
      <c r="F13" s="138" t="s">
        <v>670</v>
      </c>
      <c r="G13" s="170" t="s">
        <v>696</v>
      </c>
      <c r="H13" s="137" t="s">
        <v>134</v>
      </c>
      <c r="I13" s="117">
        <v>5</v>
      </c>
      <c r="J13" s="352" t="s">
        <v>554</v>
      </c>
      <c r="K13" s="355" t="s">
        <v>556</v>
      </c>
      <c r="L13" s="353" t="s">
        <v>150</v>
      </c>
      <c r="M13" s="280">
        <v>5</v>
      </c>
      <c r="N13" s="138" t="s">
        <v>708</v>
      </c>
      <c r="O13" s="172" t="s">
        <v>709</v>
      </c>
      <c r="P13" s="137" t="s">
        <v>134</v>
      </c>
      <c r="Q13" s="117">
        <v>5</v>
      </c>
      <c r="R13" s="138" t="s">
        <v>662</v>
      </c>
      <c r="S13" s="172" t="s">
        <v>693</v>
      </c>
      <c r="T13" s="137" t="s">
        <v>134</v>
      </c>
      <c r="U13" s="117">
        <v>5</v>
      </c>
      <c r="V13" s="258"/>
      <c r="W13" s="258"/>
    </row>
    <row r="14" spans="1:23" ht="21.75" customHeight="1">
      <c r="A14" s="114" t="s">
        <v>27</v>
      </c>
      <c r="B14" s="138" t="s">
        <v>670</v>
      </c>
      <c r="C14" s="170" t="s">
        <v>695</v>
      </c>
      <c r="D14" s="137" t="s">
        <v>155</v>
      </c>
      <c r="E14" s="256">
        <v>3</v>
      </c>
      <c r="F14" s="138" t="s">
        <v>977</v>
      </c>
      <c r="G14" s="170" t="s">
        <v>993</v>
      </c>
      <c r="H14" s="137" t="s">
        <v>134</v>
      </c>
      <c r="I14" s="256">
        <v>5</v>
      </c>
      <c r="J14" s="115" t="s">
        <v>865</v>
      </c>
      <c r="K14" s="172" t="s">
        <v>878</v>
      </c>
      <c r="L14" s="374" t="s">
        <v>134</v>
      </c>
      <c r="M14" s="256">
        <v>5</v>
      </c>
      <c r="N14" s="138" t="s">
        <v>897</v>
      </c>
      <c r="O14" s="172" t="s">
        <v>921</v>
      </c>
      <c r="P14" s="137" t="s">
        <v>134</v>
      </c>
      <c r="Q14" s="117">
        <v>5</v>
      </c>
      <c r="R14" s="138" t="s">
        <v>741</v>
      </c>
      <c r="S14" s="172" t="s">
        <v>765</v>
      </c>
      <c r="T14" s="137" t="s">
        <v>134</v>
      </c>
      <c r="U14" s="117">
        <v>5</v>
      </c>
      <c r="V14" s="258"/>
      <c r="W14" s="258"/>
    </row>
    <row r="15" spans="1:23" ht="21.75" customHeight="1">
      <c r="A15" s="119" t="s">
        <v>79</v>
      </c>
      <c r="B15" s="318"/>
      <c r="C15" s="266"/>
      <c r="D15" s="320">
        <f>COUNTA(D10:D14)</f>
        <v>5</v>
      </c>
      <c r="E15" s="256">
        <f>SUM(E10:E14)</f>
        <v>15</v>
      </c>
      <c r="F15" s="319"/>
      <c r="G15" s="266">
        <f>400*(COUNTA(G10:G14))</f>
        <v>2000</v>
      </c>
      <c r="H15" s="320">
        <f>COUNTA(H10:H14)</f>
        <v>5</v>
      </c>
      <c r="I15" s="256">
        <f>SUM(I10:I14)</f>
        <v>25</v>
      </c>
      <c r="J15" s="123"/>
      <c r="K15" s="266">
        <f>400*(COUNTA(K10:K14))</f>
        <v>2000</v>
      </c>
      <c r="L15" s="233">
        <f>COUNTA(L10:L14)</f>
        <v>5</v>
      </c>
      <c r="M15" s="256">
        <f>SUM(M10:M14)</f>
        <v>25</v>
      </c>
      <c r="N15" s="319"/>
      <c r="O15" s="121">
        <f>400*(COUNTA(O10:O14))</f>
        <v>2000</v>
      </c>
      <c r="P15" s="320">
        <f>COUNTA(P10:P14)</f>
        <v>5</v>
      </c>
      <c r="Q15" s="117">
        <f>SUM(Q10:Q14)</f>
        <v>25</v>
      </c>
      <c r="R15" s="123"/>
      <c r="S15" s="266">
        <f>400*(COUNTA(S10:S13))</f>
        <v>1600</v>
      </c>
      <c r="T15" s="233">
        <f>COUNTA(T10:T14)</f>
        <v>5</v>
      </c>
      <c r="U15" s="274">
        <f>SUM(U10:U14)</f>
        <v>25</v>
      </c>
      <c r="V15" s="258"/>
      <c r="W15" s="258"/>
    </row>
    <row r="16" spans="1:23" ht="21.75" customHeight="1">
      <c r="A16" s="429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258"/>
    </row>
    <row r="17" spans="1:21" ht="21.75" customHeight="1">
      <c r="A17" s="125" t="s">
        <v>28</v>
      </c>
      <c r="B17" s="138" t="s">
        <v>172</v>
      </c>
      <c r="C17" s="170" t="s">
        <v>174</v>
      </c>
      <c r="D17" s="137" t="s">
        <v>134</v>
      </c>
      <c r="E17" s="117">
        <v>10</v>
      </c>
      <c r="F17" s="138" t="s">
        <v>170</v>
      </c>
      <c r="G17" s="170" t="s">
        <v>175</v>
      </c>
      <c r="H17" s="137" t="s">
        <v>134</v>
      </c>
      <c r="I17" s="117">
        <v>10</v>
      </c>
      <c r="J17" s="138" t="s">
        <v>165</v>
      </c>
      <c r="K17" s="170" t="s">
        <v>176</v>
      </c>
      <c r="L17" s="137" t="s">
        <v>134</v>
      </c>
      <c r="M17" s="117">
        <v>10</v>
      </c>
      <c r="N17" s="138" t="s">
        <v>156</v>
      </c>
      <c r="O17" s="170" t="s">
        <v>177</v>
      </c>
      <c r="P17" s="312" t="s">
        <v>134</v>
      </c>
      <c r="Q17" s="117">
        <v>10</v>
      </c>
      <c r="R17" s="138" t="s">
        <v>178</v>
      </c>
      <c r="S17" s="170" t="s">
        <v>179</v>
      </c>
      <c r="T17" s="312" t="s">
        <v>134</v>
      </c>
      <c r="U17" s="117">
        <v>10</v>
      </c>
    </row>
    <row r="18" spans="1:21" ht="21.75" customHeight="1">
      <c r="A18" s="125" t="s">
        <v>28</v>
      </c>
      <c r="B18" s="138" t="s">
        <v>347</v>
      </c>
      <c r="C18" s="170" t="s">
        <v>348</v>
      </c>
      <c r="D18" s="137" t="s">
        <v>134</v>
      </c>
      <c r="E18" s="117">
        <v>10</v>
      </c>
      <c r="F18" s="138" t="s">
        <v>281</v>
      </c>
      <c r="G18" s="170" t="s">
        <v>290</v>
      </c>
      <c r="H18" s="137" t="s">
        <v>134</v>
      </c>
      <c r="I18" s="117">
        <v>10</v>
      </c>
      <c r="J18" s="138" t="s">
        <v>332</v>
      </c>
      <c r="K18" s="170" t="s">
        <v>335</v>
      </c>
      <c r="L18" s="137" t="s">
        <v>134</v>
      </c>
      <c r="M18" s="117">
        <v>10</v>
      </c>
      <c r="N18" s="138" t="s">
        <v>449</v>
      </c>
      <c r="O18" s="170" t="s">
        <v>450</v>
      </c>
      <c r="P18" s="137" t="s">
        <v>134</v>
      </c>
      <c r="Q18" s="117">
        <v>10</v>
      </c>
      <c r="R18" s="138" t="s">
        <v>294</v>
      </c>
      <c r="S18" s="170" t="s">
        <v>299</v>
      </c>
      <c r="T18" s="137" t="s">
        <v>134</v>
      </c>
      <c r="U18" s="117">
        <v>10</v>
      </c>
    </row>
    <row r="19" spans="1:21" ht="21.75" customHeight="1">
      <c r="A19" s="125" t="s">
        <v>28</v>
      </c>
      <c r="B19" s="138" t="s">
        <v>665</v>
      </c>
      <c r="C19" s="170" t="s">
        <v>694</v>
      </c>
      <c r="D19" s="137" t="s">
        <v>134</v>
      </c>
      <c r="E19" s="117">
        <v>10</v>
      </c>
      <c r="F19" s="138" t="s">
        <v>412</v>
      </c>
      <c r="G19" s="170" t="s">
        <v>415</v>
      </c>
      <c r="H19" s="137" t="s">
        <v>134</v>
      </c>
      <c r="I19" s="117">
        <v>10</v>
      </c>
      <c r="J19" s="138" t="s">
        <v>431</v>
      </c>
      <c r="K19" s="170" t="s">
        <v>438</v>
      </c>
      <c r="L19" s="137" t="s">
        <v>134</v>
      </c>
      <c r="M19" s="117">
        <v>10</v>
      </c>
      <c r="N19" s="138" t="s">
        <v>550</v>
      </c>
      <c r="O19" s="170" t="s">
        <v>553</v>
      </c>
      <c r="P19" s="137" t="s">
        <v>134</v>
      </c>
      <c r="Q19" s="117">
        <v>10</v>
      </c>
      <c r="R19" s="138" t="s">
        <v>382</v>
      </c>
      <c r="S19" s="170" t="s">
        <v>384</v>
      </c>
      <c r="T19" s="137" t="s">
        <v>134</v>
      </c>
      <c r="U19" s="117">
        <v>10</v>
      </c>
    </row>
    <row r="20" spans="1:21" ht="21.75" customHeight="1">
      <c r="A20" s="125" t="s">
        <v>28</v>
      </c>
      <c r="B20" s="138" t="s">
        <v>741</v>
      </c>
      <c r="C20" s="170" t="s">
        <v>766</v>
      </c>
      <c r="D20" s="137" t="s">
        <v>134</v>
      </c>
      <c r="E20" s="117">
        <v>6</v>
      </c>
      <c r="F20" s="138" t="s">
        <v>599</v>
      </c>
      <c r="G20" s="170" t="s">
        <v>600</v>
      </c>
      <c r="H20" s="137" t="s">
        <v>134</v>
      </c>
      <c r="I20" s="117">
        <v>10</v>
      </c>
      <c r="J20" s="138" t="s">
        <v>545</v>
      </c>
      <c r="K20" s="170" t="s">
        <v>176</v>
      </c>
      <c r="L20" s="137" t="s">
        <v>134</v>
      </c>
      <c r="M20" s="117">
        <v>10</v>
      </c>
      <c r="N20" s="138" t="s">
        <v>747</v>
      </c>
      <c r="O20" s="170" t="s">
        <v>767</v>
      </c>
      <c r="P20" s="137" t="s">
        <v>134</v>
      </c>
      <c r="Q20" s="117">
        <v>10</v>
      </c>
      <c r="R20" s="138" t="s">
        <v>518</v>
      </c>
      <c r="S20" s="170" t="s">
        <v>519</v>
      </c>
      <c r="T20" s="137" t="s">
        <v>134</v>
      </c>
      <c r="U20" s="117">
        <v>10</v>
      </c>
    </row>
    <row r="21" spans="1:21" ht="21.75" customHeight="1">
      <c r="A21" s="125" t="s">
        <v>28</v>
      </c>
      <c r="B21" s="138" t="s">
        <v>940</v>
      </c>
      <c r="C21" s="170" t="s">
        <v>941</v>
      </c>
      <c r="D21" s="137" t="s">
        <v>134</v>
      </c>
      <c r="E21" s="117">
        <v>6</v>
      </c>
      <c r="F21" s="138" t="s">
        <v>731</v>
      </c>
      <c r="G21" s="170" t="s">
        <v>732</v>
      </c>
      <c r="H21" s="137" t="s">
        <v>134</v>
      </c>
      <c r="I21" s="117">
        <v>10</v>
      </c>
      <c r="J21" s="138" t="s">
        <v>801</v>
      </c>
      <c r="K21" s="170" t="s">
        <v>804</v>
      </c>
      <c r="L21" s="137" t="s">
        <v>134</v>
      </c>
      <c r="M21" s="117">
        <v>10</v>
      </c>
      <c r="N21" s="138" t="s">
        <v>854</v>
      </c>
      <c r="O21" s="170" t="s">
        <v>851</v>
      </c>
      <c r="P21" s="137" t="s">
        <v>134</v>
      </c>
      <c r="Q21" s="117">
        <v>6</v>
      </c>
      <c r="R21" s="138" t="s">
        <v>793</v>
      </c>
      <c r="S21" s="170" t="s">
        <v>547</v>
      </c>
      <c r="T21" s="137" t="s">
        <v>134</v>
      </c>
      <c r="U21" s="117">
        <v>10</v>
      </c>
    </row>
    <row r="22" spans="1:21" ht="21.75" customHeight="1">
      <c r="A22" s="119" t="s">
        <v>79</v>
      </c>
      <c r="B22" s="127"/>
      <c r="C22" s="266">
        <f>800*(COUNTA(C17:C20))</f>
        <v>3200</v>
      </c>
      <c r="D22" s="234">
        <f>COUNTA(D17:D21)</f>
        <v>5</v>
      </c>
      <c r="E22" s="117">
        <f>SUM(E17:E21)</f>
        <v>42</v>
      </c>
      <c r="F22" s="127"/>
      <c r="G22" s="266">
        <f>800*(COUNTA(G17:G20))</f>
        <v>3200</v>
      </c>
      <c r="H22" s="234">
        <f>COUNTA(H17:H21)</f>
        <v>5</v>
      </c>
      <c r="I22" s="117">
        <f>SUM(I17:I21)</f>
        <v>50</v>
      </c>
      <c r="J22" s="321"/>
      <c r="K22" s="121">
        <f>800*(COUNTA(K17:K20))</f>
        <v>3200</v>
      </c>
      <c r="L22" s="322">
        <f>COUNTA(L17:L21)</f>
        <v>5</v>
      </c>
      <c r="M22" s="117">
        <f>SUM(M17:M21)</f>
        <v>50</v>
      </c>
      <c r="N22" s="315"/>
      <c r="O22" s="121">
        <f>800*(COUNTA(O17:O21))</f>
        <v>4000</v>
      </c>
      <c r="P22" s="317">
        <f>COUNTA(P17:P21)</f>
        <v>5</v>
      </c>
      <c r="Q22" s="117">
        <f>SUM(Q17:Q21)</f>
        <v>46</v>
      </c>
      <c r="R22" s="315"/>
      <c r="S22" s="121">
        <f>800*(COUNTA(S17:S21))</f>
        <v>4000</v>
      </c>
      <c r="T22" s="317">
        <f>COUNTA(T17:T21)</f>
        <v>5</v>
      </c>
      <c r="U22" s="117">
        <f>SUM(U17:U21)</f>
        <v>50</v>
      </c>
    </row>
    <row r="23" spans="1:21" ht="18.75" customHeight="1">
      <c r="A23" s="12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</row>
    <row r="24" spans="1:21" ht="18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431" t="s">
        <v>4</v>
      </c>
      <c r="S24" s="431"/>
      <c r="T24" s="462"/>
      <c r="U24" s="258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63"/>
      <c r="H25" s="434"/>
      <c r="I25" s="435"/>
      <c r="J25" s="433" t="s">
        <v>23</v>
      </c>
      <c r="K25" s="463"/>
      <c r="L25" s="434"/>
      <c r="M25" s="435"/>
      <c r="N25" s="130"/>
      <c r="O25" s="416" t="s">
        <v>29</v>
      </c>
      <c r="P25" s="464"/>
      <c r="Q25" s="464"/>
      <c r="R25" s="131">
        <f>SUM(E15+I15+M15+Q15+U15+E22+I22+M22+Q22+U22+E31+I31+M31)</f>
        <v>958</v>
      </c>
      <c r="S25" s="268"/>
      <c r="T25" s="131" t="s">
        <v>4</v>
      </c>
      <c r="U25" s="258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416" t="s">
        <v>31</v>
      </c>
      <c r="P26" s="417"/>
      <c r="Q26" s="417"/>
      <c r="R26" s="135">
        <f>SUM((C15+G15+K15+O15+S15+C22+G22+K22+O22+S22+C31+G31+K31)/1000)</f>
        <v>46.424999999999997</v>
      </c>
      <c r="S26" s="136"/>
      <c r="T26" s="135" t="s">
        <v>4</v>
      </c>
      <c r="U26" s="258"/>
    </row>
    <row r="27" spans="1:21" ht="21.75" customHeight="1">
      <c r="A27" s="114">
        <v>1500</v>
      </c>
      <c r="B27" s="138" t="s">
        <v>743</v>
      </c>
      <c r="C27" s="172" t="s">
        <v>764</v>
      </c>
      <c r="D27" s="137" t="s">
        <v>134</v>
      </c>
      <c r="E27" s="117">
        <v>40</v>
      </c>
      <c r="F27" s="138" t="s">
        <v>746</v>
      </c>
      <c r="G27" s="172" t="s">
        <v>763</v>
      </c>
      <c r="H27" s="137" t="s">
        <v>134</v>
      </c>
      <c r="I27" s="117">
        <v>40</v>
      </c>
      <c r="J27" s="138" t="s">
        <v>719</v>
      </c>
      <c r="K27" s="172" t="s">
        <v>800</v>
      </c>
      <c r="L27" s="138" t="s">
        <v>134</v>
      </c>
      <c r="M27" s="117">
        <v>40</v>
      </c>
      <c r="N27" s="269"/>
      <c r="O27" s="417"/>
      <c r="P27" s="417"/>
      <c r="Q27" s="417"/>
      <c r="R27" s="140" t="s">
        <v>3</v>
      </c>
      <c r="S27" s="268"/>
      <c r="T27" s="141"/>
      <c r="U27" s="258"/>
    </row>
    <row r="28" spans="1:21" ht="21.75" customHeight="1">
      <c r="A28" s="114" t="s">
        <v>33</v>
      </c>
      <c r="B28" s="138" t="s">
        <v>358</v>
      </c>
      <c r="C28" s="142">
        <v>1350</v>
      </c>
      <c r="D28" s="137" t="s">
        <v>134</v>
      </c>
      <c r="E28" s="117">
        <v>30</v>
      </c>
      <c r="F28" s="138" t="s">
        <v>181</v>
      </c>
      <c r="G28" s="142">
        <v>1275</v>
      </c>
      <c r="H28" s="142" t="s">
        <v>134</v>
      </c>
      <c r="I28" s="117">
        <v>40</v>
      </c>
      <c r="J28" s="138" t="s">
        <v>452</v>
      </c>
      <c r="K28" s="142">
        <v>1275</v>
      </c>
      <c r="L28" s="138" t="s">
        <v>134</v>
      </c>
      <c r="M28" s="117">
        <v>40</v>
      </c>
      <c r="N28" s="270"/>
      <c r="O28" s="271"/>
      <c r="P28" s="272"/>
      <c r="Q28" s="272"/>
      <c r="R28" s="418"/>
      <c r="S28" s="465"/>
      <c r="T28" s="146"/>
      <c r="U28" s="258"/>
    </row>
    <row r="29" spans="1:21" ht="21.75" customHeight="1">
      <c r="A29" s="114" t="s">
        <v>34</v>
      </c>
      <c r="B29" s="138" t="s">
        <v>180</v>
      </c>
      <c r="C29" s="142">
        <v>1975</v>
      </c>
      <c r="D29" s="142" t="s">
        <v>150</v>
      </c>
      <c r="E29" s="117">
        <v>35</v>
      </c>
      <c r="F29" s="138" t="s">
        <v>490</v>
      </c>
      <c r="G29" s="142">
        <v>1750</v>
      </c>
      <c r="H29" s="142" t="s">
        <v>134</v>
      </c>
      <c r="I29" s="117">
        <v>50</v>
      </c>
      <c r="J29" s="138" t="s">
        <v>863</v>
      </c>
      <c r="K29" s="142">
        <v>1800</v>
      </c>
      <c r="L29" s="138" t="s">
        <v>134</v>
      </c>
      <c r="M29" s="117">
        <v>50</v>
      </c>
      <c r="N29" s="270"/>
      <c r="O29" s="258"/>
      <c r="P29" s="273">
        <f>SUM(D15+H15+L15+P15+T15+D22+H22+L22+P22+T22+D31+H31+L31)</f>
        <v>62</v>
      </c>
      <c r="Q29" s="258"/>
      <c r="R29" s="258"/>
      <c r="S29" s="420" t="s">
        <v>4</v>
      </c>
      <c r="T29" s="465"/>
      <c r="U29" s="466"/>
    </row>
    <row r="30" spans="1:21" ht="21.75" customHeight="1">
      <c r="A30" s="114" t="s">
        <v>36</v>
      </c>
      <c r="B30" s="138" t="s">
        <v>531</v>
      </c>
      <c r="C30" s="142">
        <v>2625</v>
      </c>
      <c r="D30" s="138" t="s">
        <v>150</v>
      </c>
      <c r="E30" s="117">
        <v>80</v>
      </c>
      <c r="F30" s="138" t="s">
        <v>917</v>
      </c>
      <c r="G30" s="142">
        <v>2275</v>
      </c>
      <c r="H30" s="142" t="s">
        <v>134</v>
      </c>
      <c r="I30" s="117">
        <v>80</v>
      </c>
      <c r="J30" s="138" t="s">
        <v>895</v>
      </c>
      <c r="K30" s="142">
        <v>2400</v>
      </c>
      <c r="L30" s="138" t="s">
        <v>896</v>
      </c>
      <c r="M30" s="117">
        <v>80</v>
      </c>
      <c r="N30" s="270"/>
      <c r="O30" s="258"/>
      <c r="P30" s="258"/>
      <c r="Q30" s="258"/>
      <c r="R30" s="146"/>
      <c r="S30" s="420" t="s">
        <v>35</v>
      </c>
      <c r="T30" s="465"/>
      <c r="U30" s="466"/>
    </row>
    <row r="31" spans="1:21" ht="21.75" customHeight="1">
      <c r="A31" s="119" t="s">
        <v>79</v>
      </c>
      <c r="B31" s="115"/>
      <c r="C31" s="121">
        <f>SUM(C30+C29+C28+(IF(COUNTBLANK(C27),0,1500)))</f>
        <v>7450</v>
      </c>
      <c r="D31" s="234">
        <f>COUNTA(D27:D30)</f>
        <v>4</v>
      </c>
      <c r="E31" s="147">
        <f>SUM(E27:E30)</f>
        <v>185</v>
      </c>
      <c r="F31" s="117"/>
      <c r="G31" s="121">
        <f>SUM(G30+G29+G28+(IF(COUNTBLANK(G27),0,1500)))</f>
        <v>6800</v>
      </c>
      <c r="H31" s="234">
        <f>COUNTA(H27:H30)</f>
        <v>4</v>
      </c>
      <c r="I31" s="147">
        <f>SUM(I27:I30)</f>
        <v>210</v>
      </c>
      <c r="J31" s="137"/>
      <c r="K31" s="121">
        <f>SUM(K30+K29+K28+(IF(COUNTBLANK(K27),0,1500)))</f>
        <v>6975</v>
      </c>
      <c r="L31" s="234">
        <f>COUNTA(L27:L30)</f>
        <v>4</v>
      </c>
      <c r="M31" s="147">
        <f>SUM(M27:M30)</f>
        <v>210</v>
      </c>
      <c r="N31" s="148"/>
      <c r="S31" s="420" t="s">
        <v>4</v>
      </c>
      <c r="T31" s="421"/>
      <c r="U31" s="422"/>
    </row>
    <row r="32" spans="1:21">
      <c r="R32" s="423"/>
      <c r="S32" s="424"/>
      <c r="T32" s="42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sqref="A1:E5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718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358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59" t="s">
        <v>27</v>
      </c>
      <c r="B10" s="138"/>
      <c r="C10" s="170"/>
      <c r="D10" s="137"/>
      <c r="E10" s="117"/>
      <c r="F10" s="138"/>
      <c r="G10" s="170"/>
      <c r="H10" s="137"/>
      <c r="I10" s="117"/>
      <c r="J10" s="138"/>
      <c r="K10" s="172"/>
      <c r="L10" s="137"/>
      <c r="M10" s="117"/>
      <c r="N10" s="138"/>
      <c r="O10" s="172"/>
      <c r="P10" s="137"/>
      <c r="Q10" s="117"/>
      <c r="R10" s="138"/>
      <c r="S10" s="172"/>
      <c r="T10" s="137"/>
      <c r="U10" s="117"/>
    </row>
    <row r="11" spans="1:21" ht="21.75" customHeight="1">
      <c r="A11" s="359" t="s">
        <v>27</v>
      </c>
      <c r="B11" s="138"/>
      <c r="C11" s="170"/>
      <c r="D11" s="137"/>
      <c r="E11" s="117"/>
      <c r="F11" s="138"/>
      <c r="G11" s="170"/>
      <c r="H11" s="137"/>
      <c r="I11" s="117"/>
      <c r="J11" s="138"/>
      <c r="K11" s="172"/>
      <c r="L11" s="137"/>
      <c r="M11" s="117"/>
      <c r="N11" s="138"/>
      <c r="O11" s="172"/>
      <c r="P11" s="137"/>
      <c r="Q11" s="117"/>
      <c r="R11" s="138"/>
      <c r="S11" s="172"/>
      <c r="T11" s="137"/>
      <c r="U11" s="117"/>
    </row>
    <row r="12" spans="1:21" ht="21.75" customHeight="1">
      <c r="A12" s="359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359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359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0</v>
      </c>
      <c r="D15" s="320">
        <f>COUNTA(D10:D14)</f>
        <v>0</v>
      </c>
      <c r="E15" s="326"/>
      <c r="F15" s="319"/>
      <c r="G15" s="121">
        <f>400*(COUNTA(G10:G14))</f>
        <v>0</v>
      </c>
      <c r="H15" s="320">
        <f>COUNTA(H10:H14)</f>
        <v>0</v>
      </c>
      <c r="I15" s="326"/>
      <c r="J15" s="319"/>
      <c r="K15" s="121">
        <f>400*(COUNTA(K10:K14))</f>
        <v>0</v>
      </c>
      <c r="L15" s="320">
        <f>COUNTA(L10:L14)</f>
        <v>0</v>
      </c>
      <c r="M15" s="326"/>
      <c r="N15" s="319"/>
      <c r="O15" s="121">
        <f>400*(COUNTA(O10:O14))</f>
        <v>0</v>
      </c>
      <c r="P15" s="320">
        <f>COUNTA(P10:P14)</f>
        <v>0</v>
      </c>
      <c r="Q15" s="326">
        <f>SUM(Q10:Q14)</f>
        <v>0</v>
      </c>
      <c r="R15" s="319"/>
      <c r="S15" s="121">
        <f>400*(COUNTA(S10:S14))</f>
        <v>0</v>
      </c>
      <c r="T15" s="320">
        <f>COUNTA(T10:T14)</f>
        <v>0</v>
      </c>
      <c r="U15" s="327">
        <f>SUM(U10:U14)</f>
        <v>0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360" t="s">
        <v>28</v>
      </c>
      <c r="B17" s="138"/>
      <c r="C17" s="170"/>
      <c r="D17" s="137"/>
      <c r="E17" s="117"/>
      <c r="F17" s="138"/>
      <c r="G17" s="170"/>
      <c r="H17" s="137"/>
      <c r="I17" s="117"/>
      <c r="J17" s="138"/>
      <c r="K17" s="170"/>
      <c r="L17" s="137"/>
      <c r="M17" s="117"/>
      <c r="N17" s="138"/>
      <c r="O17" s="170"/>
      <c r="P17" s="312"/>
      <c r="Q17" s="117"/>
      <c r="R17" s="138"/>
      <c r="S17" s="170"/>
      <c r="T17" s="312"/>
      <c r="U17" s="117"/>
    </row>
    <row r="18" spans="1:21" ht="21.75" customHeight="1">
      <c r="A18" s="360" t="s">
        <v>28</v>
      </c>
      <c r="B18" s="138"/>
      <c r="C18" s="170"/>
      <c r="D18" s="137"/>
      <c r="E18" s="117"/>
      <c r="F18" s="138"/>
      <c r="G18" s="170"/>
      <c r="H18" s="137"/>
      <c r="I18" s="117"/>
      <c r="J18" s="138"/>
      <c r="K18" s="170"/>
      <c r="L18" s="137"/>
      <c r="M18" s="117"/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360" t="s">
        <v>28</v>
      </c>
      <c r="B19" s="138"/>
      <c r="C19" s="170"/>
      <c r="D19" s="137"/>
      <c r="E19" s="117"/>
      <c r="F19" s="138"/>
      <c r="G19" s="170"/>
      <c r="H19" s="137"/>
      <c r="I19" s="117"/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360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360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0</v>
      </c>
      <c r="D22" s="322">
        <f>COUNTA(D17:D21)</f>
        <v>0</v>
      </c>
      <c r="E22" s="327">
        <f>SUM(E17:E21)</f>
        <v>0</v>
      </c>
      <c r="F22" s="321"/>
      <c r="G22" s="121">
        <f>800*(COUNTA(G17:G21))</f>
        <v>0</v>
      </c>
      <c r="H22" s="322">
        <f>COUNTA(H17:H21)</f>
        <v>0</v>
      </c>
      <c r="I22" s="327">
        <f>SUM(I17:I21)</f>
        <v>0</v>
      </c>
      <c r="J22" s="321"/>
      <c r="K22" s="121">
        <f>800*(COUNTA(K17:K21))</f>
        <v>0</v>
      </c>
      <c r="L22" s="322">
        <f>COUNTA(L17:L21)</f>
        <v>0</v>
      </c>
      <c r="M22" s="327">
        <f>SUM(M17:M21)</f>
        <v>0</v>
      </c>
      <c r="N22" s="321"/>
      <c r="O22" s="121">
        <f>800*(COUNTA(O17:O21))</f>
        <v>0</v>
      </c>
      <c r="P22" s="322">
        <f>COUNTA(P17:P21)</f>
        <v>0</v>
      </c>
      <c r="Q22" s="327">
        <f>SUM(Q17:Q21)</f>
        <v>0</v>
      </c>
      <c r="R22" s="321"/>
      <c r="S22" s="121">
        <f>800*(COUNTA(S17:S21))</f>
        <v>0</v>
      </c>
      <c r="T22" s="322">
        <f>COUNTA(T17:T21)</f>
        <v>0</v>
      </c>
      <c r="U22" s="327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40</v>
      </c>
      <c r="S25" s="361"/>
      <c r="T25" s="131" t="s">
        <v>4</v>
      </c>
    </row>
    <row r="26" spans="1:21" ht="24" customHeight="1">
      <c r="A26" s="360" t="s">
        <v>26</v>
      </c>
      <c r="B26" s="359" t="s">
        <v>7</v>
      </c>
      <c r="C26" s="359" t="s">
        <v>30</v>
      </c>
      <c r="D26" s="359" t="s">
        <v>18</v>
      </c>
      <c r="E26" s="359" t="s">
        <v>2</v>
      </c>
      <c r="F26" s="359" t="s">
        <v>7</v>
      </c>
      <c r="G26" s="359" t="s">
        <v>30</v>
      </c>
      <c r="H26" s="359" t="s">
        <v>18</v>
      </c>
      <c r="I26" s="359" t="s">
        <v>2</v>
      </c>
      <c r="J26" s="359" t="s">
        <v>7</v>
      </c>
      <c r="K26" s="359" t="s">
        <v>30</v>
      </c>
      <c r="L26" s="359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2.0750000000000002</v>
      </c>
      <c r="S26" s="136"/>
      <c r="T26" s="135" t="s">
        <v>4</v>
      </c>
    </row>
    <row r="27" spans="1:21" ht="21.75" customHeight="1">
      <c r="A27" s="359" t="s">
        <v>32</v>
      </c>
      <c r="B27" s="138"/>
      <c r="C27" s="172"/>
      <c r="D27" s="137"/>
      <c r="E27" s="117"/>
      <c r="F27" s="138"/>
      <c r="G27" s="172"/>
      <c r="H27" s="118"/>
      <c r="I27" s="117"/>
      <c r="J27" s="138"/>
      <c r="K27" s="172"/>
      <c r="L27" s="138"/>
      <c r="M27" s="117"/>
      <c r="N27" s="139"/>
      <c r="O27" s="416"/>
      <c r="P27" s="416"/>
      <c r="Q27" s="416"/>
      <c r="R27" s="140" t="s">
        <v>3</v>
      </c>
      <c r="S27" s="361"/>
      <c r="T27" s="141"/>
    </row>
    <row r="28" spans="1:21" ht="21.75" customHeight="1">
      <c r="A28" s="359" t="s">
        <v>33</v>
      </c>
      <c r="B28" s="138" t="s">
        <v>719</v>
      </c>
      <c r="C28" s="142">
        <v>2075</v>
      </c>
      <c r="D28" s="137" t="s">
        <v>134</v>
      </c>
      <c r="E28" s="117">
        <v>40</v>
      </c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359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1</v>
      </c>
      <c r="S29" s="420" t="s">
        <v>4</v>
      </c>
      <c r="T29" s="420"/>
      <c r="U29" s="420"/>
    </row>
    <row r="30" spans="1:21" ht="21.75" customHeight="1">
      <c r="A30" s="359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2075</v>
      </c>
      <c r="D31" s="322">
        <f>COUNTA(D27:D30)</f>
        <v>1</v>
      </c>
      <c r="E31" s="328">
        <f>SUM(E27:E30)</f>
        <v>40</v>
      </c>
      <c r="F31" s="117"/>
      <c r="G31" s="121">
        <f>SUM(G30+G29+G28+(IF(COUNTBLANK(G27),0,1500)))</f>
        <v>0</v>
      </c>
      <c r="H31" s="322">
        <f>COUNTA(H27:H30)</f>
        <v>0</v>
      </c>
      <c r="I31" s="328">
        <f>SUM(I27:I30)</f>
        <v>0</v>
      </c>
      <c r="J31" s="137"/>
      <c r="K31" s="121">
        <f>SUM(K30+K29+K28+(IF(COUNTBLANK(K27),0,1500)))</f>
        <v>0</v>
      </c>
      <c r="L31" s="322">
        <f>COUNTA(L27:L30)</f>
        <v>0</v>
      </c>
      <c r="M31" s="328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R28" sqref="R28:S28"/>
    </sheetView>
  </sheetViews>
  <sheetFormatPr defaultColWidth="8.85546875" defaultRowHeight="12.75"/>
  <cols>
    <col min="1" max="2" width="8.85546875" style="110"/>
    <col min="3" max="3" width="9.42578125" style="110" customWidth="1"/>
    <col min="4" max="4" width="4.7109375" style="110" customWidth="1"/>
    <col min="5" max="5" width="9.140625" style="110" customWidth="1"/>
    <col min="6" max="6" width="8.85546875" style="110"/>
    <col min="7" max="7" width="9.42578125" style="110" customWidth="1"/>
    <col min="8" max="8" width="4.7109375" style="110" customWidth="1"/>
    <col min="9" max="10" width="8.85546875" style="110"/>
    <col min="11" max="11" width="9.42578125" style="110" customWidth="1"/>
    <col min="12" max="12" width="4.7109375" style="110" customWidth="1"/>
    <col min="13" max="14" width="8.85546875" style="110"/>
    <col min="15" max="15" width="9.42578125" style="110" customWidth="1"/>
    <col min="16" max="16" width="4.7109375" style="110" customWidth="1"/>
    <col min="17" max="17" width="8.85546875" style="110"/>
    <col min="18" max="18" width="10.140625" style="110" bestFit="1" customWidth="1"/>
    <col min="19" max="19" width="9.42578125" style="110" customWidth="1"/>
    <col min="20" max="20" width="4.42578125" style="110" customWidth="1"/>
    <col min="21" max="21" width="9.140625" style="110" customWidth="1"/>
    <col min="22" max="22" width="3.7109375" style="110" customWidth="1"/>
    <col min="23" max="23" width="3.28515625" style="110" customWidth="1"/>
    <col min="24" max="24" width="2.85546875" style="110" customWidth="1"/>
    <col min="25" max="25" width="3.42578125" style="110" customWidth="1"/>
    <col min="26" max="26" width="3" style="110" customWidth="1"/>
    <col min="27" max="16384" width="8.85546875" style="110"/>
  </cols>
  <sheetData>
    <row r="1" spans="1:21" ht="30.75" customHeight="1">
      <c r="A1" s="444"/>
      <c r="B1" s="444"/>
      <c r="C1" s="444"/>
      <c r="D1" s="444"/>
      <c r="E1" s="445"/>
      <c r="F1" s="109"/>
      <c r="G1" s="444" t="s">
        <v>60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09"/>
      <c r="S1" s="109"/>
      <c r="T1" s="109"/>
    </row>
    <row r="2" spans="1:21" ht="24.75" customHeight="1">
      <c r="A2" s="444"/>
      <c r="B2" s="444"/>
      <c r="C2" s="444"/>
      <c r="D2" s="444"/>
      <c r="E2" s="445"/>
      <c r="G2" s="111"/>
      <c r="H2" s="449" t="s">
        <v>123</v>
      </c>
      <c r="I2" s="450"/>
      <c r="J2" s="450"/>
      <c r="K2" s="450"/>
      <c r="L2" s="450"/>
      <c r="M2" s="450"/>
      <c r="N2" s="450"/>
      <c r="O2" s="450"/>
      <c r="P2" s="450"/>
      <c r="R2" s="451" t="s">
        <v>22</v>
      </c>
      <c r="S2" s="451"/>
      <c r="T2" s="451"/>
      <c r="U2" s="451"/>
    </row>
    <row r="3" spans="1:21" ht="24.75" customHeight="1">
      <c r="A3" s="444"/>
      <c r="B3" s="444"/>
      <c r="C3" s="444"/>
      <c r="D3" s="444"/>
      <c r="E3" s="445"/>
      <c r="G3" s="111"/>
      <c r="H3" s="450"/>
      <c r="I3" s="450"/>
      <c r="J3" s="450"/>
      <c r="K3" s="450"/>
      <c r="L3" s="450"/>
      <c r="M3" s="450"/>
      <c r="N3" s="450"/>
      <c r="O3" s="450"/>
      <c r="P3" s="450"/>
      <c r="Q3" s="112"/>
      <c r="R3" s="451"/>
      <c r="S3" s="451"/>
      <c r="T3" s="451"/>
      <c r="U3" s="451"/>
    </row>
    <row r="4" spans="1:21" ht="24.75" customHeight="1">
      <c r="A4" s="444"/>
      <c r="B4" s="444"/>
      <c r="C4" s="444"/>
      <c r="D4" s="444"/>
      <c r="E4" s="445"/>
      <c r="G4" s="307"/>
      <c r="H4" s="451" t="s">
        <v>57</v>
      </c>
      <c r="I4" s="452"/>
      <c r="J4" s="452"/>
      <c r="K4" s="452"/>
      <c r="L4" s="452"/>
      <c r="M4" s="452"/>
      <c r="N4" s="452"/>
      <c r="O4" s="452"/>
      <c r="P4" s="452"/>
      <c r="S4" s="453">
        <v>2021</v>
      </c>
      <c r="T4" s="453"/>
    </row>
    <row r="5" spans="1:21" ht="24.75" customHeight="1">
      <c r="A5" s="446"/>
      <c r="B5" s="446"/>
      <c r="C5" s="446"/>
      <c r="D5" s="446"/>
      <c r="E5" s="447"/>
    </row>
    <row r="6" spans="1:21" ht="12" customHeight="1">
      <c r="A6" s="454" t="s">
        <v>4</v>
      </c>
      <c r="B6" s="438" t="s">
        <v>14</v>
      </c>
      <c r="C6" s="439"/>
      <c r="D6" s="439"/>
      <c r="E6" s="456"/>
      <c r="F6" s="438" t="s">
        <v>15</v>
      </c>
      <c r="G6" s="439"/>
      <c r="H6" s="439"/>
      <c r="I6" s="456"/>
      <c r="J6" s="438" t="s">
        <v>23</v>
      </c>
      <c r="K6" s="439"/>
      <c r="L6" s="439"/>
      <c r="M6" s="456"/>
      <c r="N6" s="438" t="s">
        <v>24</v>
      </c>
      <c r="O6" s="439"/>
      <c r="P6" s="439"/>
      <c r="Q6" s="456"/>
      <c r="R6" s="438" t="s">
        <v>25</v>
      </c>
      <c r="S6" s="439"/>
      <c r="T6" s="439"/>
      <c r="U6" s="440"/>
    </row>
    <row r="7" spans="1:21" ht="12" customHeight="1">
      <c r="A7" s="455"/>
      <c r="B7" s="441"/>
      <c r="C7" s="442"/>
      <c r="D7" s="442"/>
      <c r="E7" s="457"/>
      <c r="F7" s="441"/>
      <c r="G7" s="442"/>
      <c r="H7" s="442"/>
      <c r="I7" s="457"/>
      <c r="J7" s="441"/>
      <c r="K7" s="442"/>
      <c r="L7" s="442"/>
      <c r="M7" s="457"/>
      <c r="N7" s="441"/>
      <c r="O7" s="442"/>
      <c r="P7" s="442"/>
      <c r="Q7" s="457"/>
      <c r="R7" s="441"/>
      <c r="S7" s="442"/>
      <c r="T7" s="442"/>
      <c r="U7" s="443"/>
    </row>
    <row r="8" spans="1:21">
      <c r="A8" s="427" t="s">
        <v>26</v>
      </c>
      <c r="B8" s="426" t="s">
        <v>7</v>
      </c>
      <c r="C8" s="426" t="s">
        <v>8</v>
      </c>
      <c r="D8" s="426" t="s">
        <v>18</v>
      </c>
      <c r="E8" s="427" t="s">
        <v>2</v>
      </c>
      <c r="F8" s="426" t="s">
        <v>7</v>
      </c>
      <c r="G8" s="426" t="s">
        <v>8</v>
      </c>
      <c r="H8" s="426" t="s">
        <v>18</v>
      </c>
      <c r="I8" s="427" t="s">
        <v>2</v>
      </c>
      <c r="J8" s="426" t="s">
        <v>7</v>
      </c>
      <c r="K8" s="426" t="s">
        <v>8</v>
      </c>
      <c r="L8" s="426" t="s">
        <v>18</v>
      </c>
      <c r="M8" s="427" t="s">
        <v>2</v>
      </c>
      <c r="N8" s="426" t="s">
        <v>7</v>
      </c>
      <c r="O8" s="426" t="s">
        <v>8</v>
      </c>
      <c r="P8" s="426" t="s">
        <v>18</v>
      </c>
      <c r="Q8" s="427" t="s">
        <v>2</v>
      </c>
      <c r="R8" s="426" t="s">
        <v>7</v>
      </c>
      <c r="S8" s="426" t="s">
        <v>8</v>
      </c>
      <c r="T8" s="426" t="s">
        <v>18</v>
      </c>
      <c r="U8" s="427" t="s">
        <v>2</v>
      </c>
    </row>
    <row r="9" spans="1:21">
      <c r="A9" s="428"/>
      <c r="B9" s="426"/>
      <c r="C9" s="426"/>
      <c r="D9" s="426"/>
      <c r="E9" s="428"/>
      <c r="F9" s="426"/>
      <c r="G9" s="426"/>
      <c r="H9" s="426"/>
      <c r="I9" s="428"/>
      <c r="J9" s="426"/>
      <c r="K9" s="426"/>
      <c r="L9" s="426"/>
      <c r="M9" s="428"/>
      <c r="N9" s="426"/>
      <c r="O9" s="426"/>
      <c r="P9" s="426"/>
      <c r="Q9" s="428"/>
      <c r="R9" s="426"/>
      <c r="S9" s="426"/>
      <c r="T9" s="426"/>
      <c r="U9" s="428"/>
    </row>
    <row r="10" spans="1:21" ht="21.75" customHeight="1">
      <c r="A10" s="308" t="s">
        <v>27</v>
      </c>
      <c r="B10" s="138" t="s">
        <v>332</v>
      </c>
      <c r="C10" s="170" t="s">
        <v>336</v>
      </c>
      <c r="D10" s="137" t="s">
        <v>134</v>
      </c>
      <c r="E10" s="117">
        <v>5</v>
      </c>
      <c r="F10" s="138" t="s">
        <v>294</v>
      </c>
      <c r="G10" s="170" t="s">
        <v>300</v>
      </c>
      <c r="H10" s="137" t="s">
        <v>134</v>
      </c>
      <c r="I10" s="117">
        <v>5</v>
      </c>
      <c r="J10" s="138"/>
      <c r="K10" s="172"/>
      <c r="L10" s="137"/>
      <c r="M10" s="117"/>
      <c r="N10" s="138"/>
      <c r="O10" s="172"/>
      <c r="P10" s="137"/>
      <c r="Q10" s="117"/>
      <c r="R10" s="138" t="s">
        <v>358</v>
      </c>
      <c r="S10" s="172" t="s">
        <v>364</v>
      </c>
      <c r="T10" s="137" t="s">
        <v>134</v>
      </c>
      <c r="U10" s="117">
        <v>5</v>
      </c>
    </row>
    <row r="11" spans="1:21" ht="21.75" customHeight="1">
      <c r="A11" s="308" t="s">
        <v>27</v>
      </c>
      <c r="B11" s="138"/>
      <c r="C11" s="170"/>
      <c r="D11" s="137"/>
      <c r="E11" s="117"/>
      <c r="F11" s="138"/>
      <c r="G11" s="170"/>
      <c r="H11" s="137"/>
      <c r="I11" s="117"/>
      <c r="J11" s="138"/>
      <c r="K11" s="172"/>
      <c r="L11" s="137"/>
      <c r="M11" s="117"/>
      <c r="N11" s="138"/>
      <c r="O11" s="172"/>
      <c r="P11" s="137"/>
      <c r="Q11" s="117"/>
      <c r="R11" s="138"/>
      <c r="S11" s="172"/>
      <c r="T11" s="137"/>
      <c r="U11" s="117"/>
    </row>
    <row r="12" spans="1:21" ht="21.75" customHeight="1">
      <c r="A12" s="308" t="s">
        <v>27</v>
      </c>
      <c r="B12" s="138"/>
      <c r="C12" s="170"/>
      <c r="D12" s="137"/>
      <c r="E12" s="117"/>
      <c r="F12" s="138"/>
      <c r="G12" s="170"/>
      <c r="H12" s="137"/>
      <c r="I12" s="117"/>
      <c r="J12" s="138"/>
      <c r="K12" s="172"/>
      <c r="L12" s="137"/>
      <c r="M12" s="117"/>
      <c r="N12" s="138"/>
      <c r="O12" s="172"/>
      <c r="P12" s="137"/>
      <c r="Q12" s="117"/>
      <c r="R12" s="138"/>
      <c r="S12" s="172"/>
      <c r="T12" s="137"/>
      <c r="U12" s="117"/>
    </row>
    <row r="13" spans="1:21" ht="21.75" customHeight="1">
      <c r="A13" s="308" t="s">
        <v>27</v>
      </c>
      <c r="B13" s="138"/>
      <c r="C13" s="170"/>
      <c r="D13" s="137"/>
      <c r="E13" s="117"/>
      <c r="F13" s="138"/>
      <c r="G13" s="170"/>
      <c r="H13" s="137"/>
      <c r="I13" s="117"/>
      <c r="J13" s="138"/>
      <c r="K13" s="172"/>
      <c r="L13" s="137"/>
      <c r="M13" s="117"/>
      <c r="N13" s="138"/>
      <c r="O13" s="172"/>
      <c r="P13" s="137"/>
      <c r="Q13" s="117"/>
      <c r="R13" s="138"/>
      <c r="S13" s="172"/>
      <c r="T13" s="137"/>
      <c r="U13" s="117"/>
    </row>
    <row r="14" spans="1:21" ht="21.75" customHeight="1">
      <c r="A14" s="308" t="s">
        <v>27</v>
      </c>
      <c r="B14" s="138"/>
      <c r="C14" s="170"/>
      <c r="D14" s="137"/>
      <c r="E14" s="117"/>
      <c r="F14" s="138"/>
      <c r="G14" s="170"/>
      <c r="H14" s="137"/>
      <c r="I14" s="117"/>
      <c r="J14" s="138"/>
      <c r="K14" s="172"/>
      <c r="L14" s="137"/>
      <c r="M14" s="117"/>
      <c r="N14" s="138"/>
      <c r="O14" s="172"/>
      <c r="P14" s="137"/>
      <c r="Q14" s="117"/>
      <c r="R14" s="138"/>
      <c r="S14" s="172"/>
      <c r="T14" s="137"/>
      <c r="U14" s="117"/>
    </row>
    <row r="15" spans="1:21" ht="21.75" customHeight="1">
      <c r="A15" s="119" t="s">
        <v>79</v>
      </c>
      <c r="B15" s="318"/>
      <c r="C15" s="121">
        <f>400*(COUNTA(C10:C14))</f>
        <v>400</v>
      </c>
      <c r="D15" s="320">
        <f>COUNTA(D10:D14)</f>
        <v>1</v>
      </c>
      <c r="E15" s="326">
        <f>SUM(E10:E14)</f>
        <v>5</v>
      </c>
      <c r="F15" s="319"/>
      <c r="G15" s="121">
        <f>400*(COUNTA(G10:G14))</f>
        <v>400</v>
      </c>
      <c r="H15" s="320">
        <f>COUNTA(H10:H14)</f>
        <v>1</v>
      </c>
      <c r="I15" s="326">
        <f>SUM(I10:I14)</f>
        <v>5</v>
      </c>
      <c r="J15" s="319"/>
      <c r="K15" s="121">
        <f>400*(COUNTA(K10:K14))</f>
        <v>0</v>
      </c>
      <c r="L15" s="320">
        <f>COUNTA(L10:L14)</f>
        <v>0</v>
      </c>
      <c r="M15" s="326">
        <f>SUM(M10:M14)</f>
        <v>0</v>
      </c>
      <c r="N15" s="319"/>
      <c r="O15" s="121">
        <f>400*(COUNTA(O10:O14))</f>
        <v>0</v>
      </c>
      <c r="P15" s="320">
        <f>COUNTA(P10:P14)</f>
        <v>0</v>
      </c>
      <c r="Q15" s="326">
        <f>SUM(Q10:Q14)</f>
        <v>0</v>
      </c>
      <c r="R15" s="319"/>
      <c r="S15" s="121">
        <f>400*(COUNTA(S10:S14))</f>
        <v>400</v>
      </c>
      <c r="T15" s="320">
        <f>COUNTA(T10:T14)</f>
        <v>1</v>
      </c>
      <c r="U15" s="327">
        <f>SUM(U10:U14)</f>
        <v>5</v>
      </c>
    </row>
    <row r="16" spans="1:21" ht="21.75" customHeight="1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</row>
    <row r="17" spans="1:21" ht="21.75" customHeight="1">
      <c r="A17" s="309" t="s">
        <v>28</v>
      </c>
      <c r="B17" s="138"/>
      <c r="C17" s="170"/>
      <c r="D17" s="137"/>
      <c r="E17" s="117"/>
      <c r="F17" s="138" t="s">
        <v>326</v>
      </c>
      <c r="G17" s="170" t="s">
        <v>328</v>
      </c>
      <c r="H17" s="137" t="s">
        <v>134</v>
      </c>
      <c r="I17" s="117">
        <v>10</v>
      </c>
      <c r="J17" s="138"/>
      <c r="K17" s="170"/>
      <c r="L17" s="137"/>
      <c r="M17" s="117"/>
      <c r="N17" s="138"/>
      <c r="O17" s="170"/>
      <c r="P17" s="312"/>
      <c r="Q17" s="117"/>
      <c r="R17" s="138"/>
      <c r="S17" s="170"/>
      <c r="T17" s="312"/>
      <c r="U17" s="117"/>
    </row>
    <row r="18" spans="1:21" ht="21.75" customHeight="1">
      <c r="A18" s="309" t="s">
        <v>28</v>
      </c>
      <c r="B18" s="138"/>
      <c r="C18" s="170"/>
      <c r="D18" s="137"/>
      <c r="E18" s="117"/>
      <c r="F18" s="138"/>
      <c r="G18" s="170"/>
      <c r="H18" s="137"/>
      <c r="I18" s="117"/>
      <c r="J18" s="138"/>
      <c r="K18" s="170"/>
      <c r="L18" s="137"/>
      <c r="M18" s="117"/>
      <c r="N18" s="138"/>
      <c r="O18" s="170"/>
      <c r="P18" s="137"/>
      <c r="Q18" s="117"/>
      <c r="R18" s="138"/>
      <c r="S18" s="170"/>
      <c r="T18" s="137"/>
      <c r="U18" s="117"/>
    </row>
    <row r="19" spans="1:21" ht="21.75" customHeight="1">
      <c r="A19" s="309" t="s">
        <v>28</v>
      </c>
      <c r="B19" s="138"/>
      <c r="C19" s="170"/>
      <c r="D19" s="137"/>
      <c r="E19" s="117"/>
      <c r="F19" s="138"/>
      <c r="G19" s="170"/>
      <c r="H19" s="137"/>
      <c r="I19" s="117"/>
      <c r="J19" s="138"/>
      <c r="K19" s="170"/>
      <c r="L19" s="137"/>
      <c r="M19" s="117"/>
      <c r="N19" s="138"/>
      <c r="O19" s="170"/>
      <c r="P19" s="137"/>
      <c r="Q19" s="117"/>
      <c r="R19" s="138"/>
      <c r="S19" s="170"/>
      <c r="T19" s="137"/>
      <c r="U19" s="117"/>
    </row>
    <row r="20" spans="1:21" ht="21.75" customHeight="1">
      <c r="A20" s="309" t="s">
        <v>28</v>
      </c>
      <c r="B20" s="138"/>
      <c r="C20" s="170"/>
      <c r="D20" s="137"/>
      <c r="E20" s="117"/>
      <c r="F20" s="138"/>
      <c r="G20" s="170"/>
      <c r="H20" s="137"/>
      <c r="I20" s="117"/>
      <c r="J20" s="138"/>
      <c r="K20" s="170"/>
      <c r="L20" s="137"/>
      <c r="M20" s="117"/>
      <c r="N20" s="138"/>
      <c r="O20" s="170"/>
      <c r="P20" s="137"/>
      <c r="Q20" s="117"/>
      <c r="R20" s="138"/>
      <c r="S20" s="170"/>
      <c r="T20" s="137"/>
      <c r="U20" s="117"/>
    </row>
    <row r="21" spans="1:21" ht="21.75" customHeight="1">
      <c r="A21" s="309" t="s">
        <v>28</v>
      </c>
      <c r="B21" s="138"/>
      <c r="C21" s="170"/>
      <c r="D21" s="137"/>
      <c r="E21" s="117"/>
      <c r="F21" s="138"/>
      <c r="G21" s="170"/>
      <c r="H21" s="137"/>
      <c r="I21" s="117"/>
      <c r="J21" s="138"/>
      <c r="K21" s="170"/>
      <c r="L21" s="137"/>
      <c r="M21" s="117"/>
      <c r="N21" s="138"/>
      <c r="O21" s="170"/>
      <c r="P21" s="137"/>
      <c r="Q21" s="117"/>
      <c r="R21" s="138"/>
      <c r="S21" s="170"/>
      <c r="T21" s="137"/>
      <c r="U21" s="117"/>
    </row>
    <row r="22" spans="1:21" ht="21.75" customHeight="1">
      <c r="A22" s="119" t="s">
        <v>79</v>
      </c>
      <c r="B22" s="321"/>
      <c r="C22" s="121">
        <f>800*(COUNTA(C17:C21))</f>
        <v>0</v>
      </c>
      <c r="D22" s="322">
        <f>COUNTA(D17:D21)</f>
        <v>0</v>
      </c>
      <c r="E22" s="327">
        <f>SUM(E17:E21)</f>
        <v>0</v>
      </c>
      <c r="F22" s="321"/>
      <c r="G22" s="121">
        <f>800*(COUNTA(G17:G21))</f>
        <v>800</v>
      </c>
      <c r="H22" s="322">
        <f>COUNTA(H17:H21)</f>
        <v>1</v>
      </c>
      <c r="I22" s="327">
        <f>SUM(I17:I21)</f>
        <v>10</v>
      </c>
      <c r="J22" s="321"/>
      <c r="K22" s="121">
        <f>800*(COUNTA(K17:K21))</f>
        <v>0</v>
      </c>
      <c r="L22" s="322">
        <f>COUNTA(L17:L21)</f>
        <v>0</v>
      </c>
      <c r="M22" s="327">
        <f>SUM(M17:M21)</f>
        <v>0</v>
      </c>
      <c r="N22" s="321"/>
      <c r="O22" s="121">
        <f>800*(COUNTA(O17:O21))</f>
        <v>0</v>
      </c>
      <c r="P22" s="322">
        <f>COUNTA(P17:P21)</f>
        <v>0</v>
      </c>
      <c r="Q22" s="327">
        <f>SUM(Q17:Q21)</f>
        <v>0</v>
      </c>
      <c r="R22" s="321"/>
      <c r="S22" s="121">
        <f>800*(COUNTA(S17:S21))</f>
        <v>0</v>
      </c>
      <c r="T22" s="322">
        <f>COUNTA(T17:T21)</f>
        <v>0</v>
      </c>
      <c r="U22" s="327">
        <f>SUM(U17:U21)</f>
        <v>0</v>
      </c>
    </row>
    <row r="23" spans="1:21" ht="18.75" customHeight="1">
      <c r="A23" s="128"/>
    </row>
    <row r="24" spans="1:21" ht="18.75" customHeight="1">
      <c r="R24" s="431" t="s">
        <v>4</v>
      </c>
      <c r="S24" s="431"/>
      <c r="T24" s="432"/>
    </row>
    <row r="25" spans="1:21" ht="24" customHeight="1">
      <c r="A25" s="129" t="s">
        <v>4</v>
      </c>
      <c r="B25" s="433" t="s">
        <v>14</v>
      </c>
      <c r="C25" s="434"/>
      <c r="D25" s="434"/>
      <c r="E25" s="435"/>
      <c r="F25" s="433" t="s">
        <v>15</v>
      </c>
      <c r="G25" s="436"/>
      <c r="H25" s="434"/>
      <c r="I25" s="435"/>
      <c r="J25" s="433" t="s">
        <v>23</v>
      </c>
      <c r="K25" s="436"/>
      <c r="L25" s="434"/>
      <c r="M25" s="435"/>
      <c r="N25" s="130"/>
      <c r="O25" s="416" t="s">
        <v>29</v>
      </c>
      <c r="P25" s="437"/>
      <c r="Q25" s="437"/>
      <c r="R25" s="131">
        <f>SUM(E15+I15+M15+Q15+U15+E22+I22+M22+Q22+U22+E31+I31+M31)</f>
        <v>25</v>
      </c>
      <c r="S25" s="310"/>
      <c r="T25" s="131" t="s">
        <v>4</v>
      </c>
    </row>
    <row r="26" spans="1:21" ht="24" customHeight="1">
      <c r="A26" s="309" t="s">
        <v>26</v>
      </c>
      <c r="B26" s="308" t="s">
        <v>7</v>
      </c>
      <c r="C26" s="308" t="s">
        <v>30</v>
      </c>
      <c r="D26" s="308" t="s">
        <v>18</v>
      </c>
      <c r="E26" s="308" t="s">
        <v>2</v>
      </c>
      <c r="F26" s="308" t="s">
        <v>7</v>
      </c>
      <c r="G26" s="308" t="s">
        <v>30</v>
      </c>
      <c r="H26" s="308" t="s">
        <v>18</v>
      </c>
      <c r="I26" s="308" t="s">
        <v>2</v>
      </c>
      <c r="J26" s="308" t="s">
        <v>7</v>
      </c>
      <c r="K26" s="308" t="s">
        <v>30</v>
      </c>
      <c r="L26" s="308" t="s">
        <v>18</v>
      </c>
      <c r="M26" s="133" t="s">
        <v>2</v>
      </c>
      <c r="N26" s="134"/>
      <c r="O26" s="416" t="s">
        <v>31</v>
      </c>
      <c r="P26" s="416"/>
      <c r="Q26" s="416"/>
      <c r="R26" s="135">
        <f>SUM((C15+G15+K15+O15+S15+C22+G22+K22+O22+S22+C31+G31+K31)/1000)</f>
        <v>2</v>
      </c>
      <c r="S26" s="136"/>
      <c r="T26" s="135" t="s">
        <v>4</v>
      </c>
    </row>
    <row r="27" spans="1:21" ht="21.75" customHeight="1">
      <c r="A27" s="308" t="s">
        <v>32</v>
      </c>
      <c r="B27" s="138"/>
      <c r="C27" s="172"/>
      <c r="D27" s="137"/>
      <c r="E27" s="117"/>
      <c r="F27" s="138"/>
      <c r="G27" s="172"/>
      <c r="H27" s="118"/>
      <c r="I27" s="117"/>
      <c r="J27" s="138"/>
      <c r="K27" s="172"/>
      <c r="L27" s="138"/>
      <c r="M27" s="117"/>
      <c r="N27" s="139"/>
      <c r="O27" s="416"/>
      <c r="P27" s="416"/>
      <c r="Q27" s="416"/>
      <c r="R27" s="140" t="s">
        <v>3</v>
      </c>
      <c r="S27" s="310"/>
      <c r="T27" s="141"/>
    </row>
    <row r="28" spans="1:21" ht="21.75" customHeight="1">
      <c r="A28" s="308" t="s">
        <v>33</v>
      </c>
      <c r="B28" s="138"/>
      <c r="C28" s="142"/>
      <c r="D28" s="137"/>
      <c r="E28" s="117"/>
      <c r="F28" s="138"/>
      <c r="G28" s="142"/>
      <c r="H28" s="142"/>
      <c r="I28" s="117"/>
      <c r="J28" s="138"/>
      <c r="K28" s="142"/>
      <c r="L28" s="138"/>
      <c r="M28" s="117"/>
      <c r="N28" s="143"/>
      <c r="O28" s="144"/>
      <c r="P28" s="145"/>
      <c r="Q28" s="145"/>
      <c r="R28" s="418"/>
      <c r="S28" s="418"/>
      <c r="T28" s="146"/>
    </row>
    <row r="29" spans="1:21" ht="21.75" customHeight="1">
      <c r="A29" s="308" t="s">
        <v>34</v>
      </c>
      <c r="B29" s="138"/>
      <c r="C29" s="142"/>
      <c r="D29" s="138"/>
      <c r="E29" s="117"/>
      <c r="F29" s="138"/>
      <c r="G29" s="142"/>
      <c r="H29" s="142"/>
      <c r="I29" s="117"/>
      <c r="J29" s="138"/>
      <c r="K29" s="142"/>
      <c r="L29" s="138"/>
      <c r="M29" s="117"/>
      <c r="N29" s="143"/>
      <c r="P29" s="235">
        <f>SUM(D15+H15+L15+P15+T15+D22+H22+L22+P22+T22+D31+H31+L31)</f>
        <v>4</v>
      </c>
      <c r="S29" s="420" t="s">
        <v>4</v>
      </c>
      <c r="T29" s="420"/>
      <c r="U29" s="420"/>
    </row>
    <row r="30" spans="1:21" ht="21.75" customHeight="1">
      <c r="A30" s="308" t="s">
        <v>36</v>
      </c>
      <c r="B30" s="138"/>
      <c r="C30" s="142"/>
      <c r="D30" s="138"/>
      <c r="E30" s="117"/>
      <c r="F30" s="138"/>
      <c r="G30" s="142"/>
      <c r="H30" s="142"/>
      <c r="I30" s="117"/>
      <c r="J30" s="138"/>
      <c r="K30" s="142"/>
      <c r="L30" s="138"/>
      <c r="M30" s="117"/>
      <c r="N30" s="143"/>
      <c r="R30" s="146"/>
      <c r="S30" s="420"/>
      <c r="T30" s="421"/>
      <c r="U30" s="422"/>
    </row>
    <row r="31" spans="1:21" ht="21.75" customHeight="1">
      <c r="A31" s="119" t="s">
        <v>79</v>
      </c>
      <c r="B31" s="138"/>
      <c r="C31" s="121">
        <f>SUM(C30+C29+C28+(IF(COUNTBLANK(C27),0,1500)))</f>
        <v>0</v>
      </c>
      <c r="D31" s="322">
        <f>COUNTA(D27:D30)</f>
        <v>0</v>
      </c>
      <c r="E31" s="328">
        <f>SUM(E27:E30)</f>
        <v>0</v>
      </c>
      <c r="F31" s="117"/>
      <c r="G31" s="121">
        <f>SUM(G30+G29+G28+(IF(COUNTBLANK(G27),0,1500)))</f>
        <v>0</v>
      </c>
      <c r="H31" s="322">
        <f>COUNTA(H27:H30)</f>
        <v>0</v>
      </c>
      <c r="I31" s="328">
        <f>SUM(I27:I30)</f>
        <v>0</v>
      </c>
      <c r="J31" s="137"/>
      <c r="K31" s="121">
        <f>SUM(K30+K29+K28+(IF(COUNTBLANK(K27),0,1500)))</f>
        <v>0</v>
      </c>
      <c r="L31" s="322">
        <f>COUNTA(L27:L30)</f>
        <v>0</v>
      </c>
      <c r="M31" s="328">
        <f>SUM(M27:M30)</f>
        <v>0</v>
      </c>
      <c r="N31" s="148"/>
      <c r="S31" s="420" t="s">
        <v>35</v>
      </c>
      <c r="T31" s="421"/>
      <c r="U31" s="422"/>
    </row>
    <row r="32" spans="1:21">
      <c r="R32" s="423"/>
      <c r="S32" s="424"/>
      <c r="T32" s="42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Progress</vt:lpstr>
      <vt:lpstr>Summary</vt:lpstr>
      <vt:lpstr>Results 2012 -2021</vt:lpstr>
      <vt:lpstr>Alexander C</vt:lpstr>
      <vt:lpstr>Burgess Kat</vt:lpstr>
      <vt:lpstr>Byron A</vt:lpstr>
      <vt:lpstr>Campbell D</vt:lpstr>
      <vt:lpstr>Carter A</vt:lpstr>
      <vt:lpstr>Cass L</vt:lpstr>
      <vt:lpstr>Castles M</vt:lpstr>
      <vt:lpstr>De Lorenzo L</vt:lpstr>
      <vt:lpstr>Devonshire-Gill K</vt:lpstr>
      <vt:lpstr>Dunn R</vt:lpstr>
      <vt:lpstr>Gourley G</vt:lpstr>
      <vt:lpstr>Kaye C</vt:lpstr>
      <vt:lpstr>Kennedy K</vt:lpstr>
      <vt:lpstr>Lane K</vt:lpstr>
      <vt:lpstr>Leary C</vt:lpstr>
      <vt:lpstr>Madsen K</vt:lpstr>
      <vt:lpstr>Makin C</vt:lpstr>
      <vt:lpstr>McGowan A</vt:lpstr>
      <vt:lpstr>Murphy K</vt:lpstr>
      <vt:lpstr>O'Neill K</vt:lpstr>
      <vt:lpstr>Peters L</vt:lpstr>
      <vt:lpstr>Phillips R</vt:lpstr>
      <vt:lpstr>Piggott H</vt:lpstr>
      <vt:lpstr>Reid A</vt:lpstr>
      <vt:lpstr>Rohan P</vt:lpstr>
      <vt:lpstr>Sims D</vt:lpstr>
      <vt:lpstr>Smith D</vt:lpstr>
      <vt:lpstr>Smyth A</vt:lpstr>
      <vt:lpstr>Somerville R</vt:lpstr>
      <vt:lpstr>Stutsel G</vt:lpstr>
      <vt:lpstr>Waddleton J</vt:lpstr>
      <vt:lpstr>3000m</vt:lpstr>
      <vt:lpstr>5000m</vt:lpstr>
      <vt:lpstr>Bunbury</vt:lpstr>
      <vt:lpstr>MASTER </vt:lpstr>
      <vt:lpstr>Sheet3</vt:lpstr>
      <vt:lpstr>Sheet4</vt:lpstr>
      <vt:lpstr>Sheet5</vt:lpstr>
      <vt:lpstr>Sheet7</vt:lpstr>
      <vt:lpstr>Sheet8</vt:lpstr>
      <vt:lpstr>Sheet6</vt:lpstr>
      <vt:lpstr>Sheet10</vt:lpstr>
      <vt:lpstr>Sheet9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Ceejay</cp:lastModifiedBy>
  <cp:lastPrinted>2022-01-10T05:08:51Z</cp:lastPrinted>
  <dcterms:created xsi:type="dcterms:W3CDTF">2013-09-12T06:24:29Z</dcterms:created>
  <dcterms:modified xsi:type="dcterms:W3CDTF">2022-01-10T05:10:01Z</dcterms:modified>
</cp:coreProperties>
</file>