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1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xr:revisionPtr revIDLastSave="0" documentId="8_{604B6E40-7FC3-4838-AC91-19DC644D5D43}" xr6:coauthVersionLast="45" xr6:coauthVersionMax="45" xr10:uidLastSave="{00000000-0000-0000-0000-000000000000}"/>
  <bookViews>
    <workbookView xWindow="2900" yWindow="2020" windowWidth="19510" windowHeight="10350" firstSheet="1" activeTab="1" xr2:uid="{00000000-000D-0000-FFFF-FFFF00000000}"/>
  </bookViews>
  <sheets>
    <sheet name="Progress" sheetId="79" r:id="rId1"/>
    <sheet name="Summary" sheetId="1" r:id="rId2"/>
    <sheet name="Results 2012 -2020" sheetId="6" r:id="rId3"/>
    <sheet name="Alexander C" sheetId="56" r:id="rId4"/>
    <sheet name="Bale D" sheetId="67" r:id="rId5"/>
    <sheet name="Burgess Kat" sheetId="59" r:id="rId6"/>
    <sheet name="Byron A" sheetId="199" r:id="rId7"/>
    <sheet name="Campbell D" sheetId="110" r:id="rId8"/>
    <sheet name="Cass L" sheetId="169" r:id="rId9"/>
    <sheet name="Castles M" sheetId="65" r:id="rId10"/>
    <sheet name="Curtis B" sheetId="58" r:id="rId11"/>
    <sheet name="Dunn R" sheetId="200" r:id="rId12"/>
    <sheet name="Gourley G" sheetId="188" r:id="rId13"/>
    <sheet name="Kaye C" sheetId="71" r:id="rId14"/>
    <sheet name="Kennedy K" sheetId="175" r:id="rId15"/>
    <sheet name="Lane K" sheetId="171" r:id="rId16"/>
    <sheet name="Leary C" sheetId="193" r:id="rId17"/>
    <sheet name="Madsen K" sheetId="139" r:id="rId18"/>
    <sheet name="Makin C" sheetId="62" r:id="rId19"/>
    <sheet name="Martin, N" sheetId="191" r:id="rId20"/>
    <sheet name="Murphy K" sheetId="198" r:id="rId21"/>
    <sheet name="O'Neill K" sheetId="197" r:id="rId22"/>
    <sheet name="Phillips R" sheetId="152" r:id="rId23"/>
    <sheet name="Reid A" sheetId="61" r:id="rId24"/>
    <sheet name="Rohan P" sheetId="78" r:id="rId25"/>
    <sheet name="Sims D" sheetId="115" r:id="rId26"/>
    <sheet name="Smith D" sheetId="154" r:id="rId27"/>
    <sheet name="Smyth A" sheetId="189" r:id="rId28"/>
    <sheet name="Stutsel G" sheetId="77" r:id="rId29"/>
    <sheet name="Teunissen A" sheetId="57" r:id="rId30"/>
    <sheet name="Waddleton J" sheetId="60" r:id="rId31"/>
    <sheet name="3000m" sheetId="2" r:id="rId32"/>
    <sheet name="5000m" sheetId="3" r:id="rId33"/>
    <sheet name="Bunbury" sheetId="4" r:id="rId34"/>
    <sheet name="Master sheet" sheetId="187" r:id="rId35"/>
    <sheet name="Sheet1" sheetId="141" r:id="rId36"/>
    <sheet name="Sheet2" sheetId="142" r:id="rId37"/>
    <sheet name="Sheet3" sheetId="165" r:id="rId38"/>
    <sheet name="Sheet4" sheetId="166" r:id="rId39"/>
    <sheet name="Sheet5" sheetId="168" r:id="rId40"/>
    <sheet name="Sheet7" sheetId="179" r:id="rId41"/>
    <sheet name="Sheet8" sheetId="180" r:id="rId42"/>
    <sheet name="Sheet6" sheetId="194" r:id="rId43"/>
    <sheet name="Sheet10" sheetId="196" r:id="rId44"/>
    <sheet name="Sheet9" sheetId="195" r:id="rId45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65" l="1"/>
  <c r="I15" i="65"/>
  <c r="E15" i="65"/>
  <c r="M15" i="65"/>
  <c r="Q15" i="65"/>
  <c r="U15" i="65"/>
  <c r="I22" i="65"/>
  <c r="M22" i="65"/>
  <c r="Q22" i="65"/>
  <c r="U22" i="65"/>
  <c r="E31" i="65"/>
  <c r="I31" i="65"/>
  <c r="M31" i="65"/>
  <c r="R25" i="65"/>
  <c r="D13" i="1"/>
  <c r="I15" i="71"/>
  <c r="I22" i="71"/>
  <c r="M22" i="71"/>
  <c r="E15" i="71"/>
  <c r="M15" i="71"/>
  <c r="Q15" i="71"/>
  <c r="U15" i="71"/>
  <c r="E22" i="71"/>
  <c r="Q22" i="71"/>
  <c r="U22" i="71"/>
  <c r="E31" i="71"/>
  <c r="I31" i="71"/>
  <c r="M31" i="71"/>
  <c r="R25" i="71"/>
  <c r="D17" i="1"/>
  <c r="E22" i="139"/>
  <c r="M15" i="139"/>
  <c r="M22" i="139"/>
  <c r="E15" i="139"/>
  <c r="I15" i="139"/>
  <c r="Q15" i="139"/>
  <c r="U15" i="139"/>
  <c r="I22" i="139"/>
  <c r="Q22" i="139"/>
  <c r="U22" i="139"/>
  <c r="E31" i="139"/>
  <c r="I31" i="139"/>
  <c r="M31" i="139"/>
  <c r="R25" i="139"/>
  <c r="D21" i="1"/>
  <c r="E15" i="198"/>
  <c r="M15" i="198"/>
  <c r="E31" i="198"/>
  <c r="I15" i="198"/>
  <c r="Q15" i="198"/>
  <c r="U15" i="198"/>
  <c r="E22" i="198"/>
  <c r="I22" i="198"/>
  <c r="M22" i="198"/>
  <c r="Q22" i="198"/>
  <c r="U22" i="198"/>
  <c r="I31" i="198"/>
  <c r="M31" i="198"/>
  <c r="R25" i="198"/>
  <c r="D24" i="1"/>
  <c r="M22" i="78"/>
  <c r="I15" i="78"/>
  <c r="E22" i="78"/>
  <c r="E15" i="78"/>
  <c r="I22" i="78"/>
  <c r="M15" i="78"/>
  <c r="Q15" i="78"/>
  <c r="U15" i="78"/>
  <c r="Q22" i="78"/>
  <c r="U22" i="78"/>
  <c r="E31" i="78"/>
  <c r="I31" i="78"/>
  <c r="M31" i="78"/>
  <c r="R25" i="78"/>
  <c r="D28" i="1"/>
  <c r="I31" i="59"/>
  <c r="M31" i="59"/>
  <c r="I22" i="59"/>
  <c r="M15" i="59"/>
  <c r="E31" i="59"/>
  <c r="M22" i="59"/>
  <c r="Q15" i="59"/>
  <c r="I15" i="59"/>
  <c r="U15" i="59"/>
  <c r="U22" i="59"/>
  <c r="E22" i="59"/>
  <c r="E15" i="59"/>
  <c r="Q22" i="59"/>
  <c r="R25" i="59"/>
  <c r="D9" i="1"/>
  <c r="I22" i="110"/>
  <c r="E15" i="110"/>
  <c r="M22" i="110"/>
  <c r="U15" i="110"/>
  <c r="M31" i="110"/>
  <c r="I31" i="110"/>
  <c r="Q15" i="110"/>
  <c r="U22" i="110"/>
  <c r="I15" i="110"/>
  <c r="E22" i="110"/>
  <c r="M15" i="110"/>
  <c r="Q22" i="110"/>
  <c r="E31" i="110"/>
  <c r="R25" i="110"/>
  <c r="D11" i="1"/>
  <c r="E22" i="175"/>
  <c r="M15" i="175"/>
  <c r="I31" i="175"/>
  <c r="I22" i="175"/>
  <c r="E15" i="175"/>
  <c r="I15" i="175"/>
  <c r="Q15" i="175"/>
  <c r="U15" i="175"/>
  <c r="M22" i="175"/>
  <c r="Q22" i="175"/>
  <c r="U22" i="175"/>
  <c r="E31" i="175"/>
  <c r="M31" i="175"/>
  <c r="R25" i="175"/>
  <c r="D18" i="1"/>
  <c r="I31" i="61"/>
  <c r="U22" i="61"/>
  <c r="E15" i="61"/>
  <c r="M31" i="61"/>
  <c r="E22" i="61"/>
  <c r="I22" i="61"/>
  <c r="M22" i="61"/>
  <c r="U15" i="61"/>
  <c r="I15" i="61"/>
  <c r="M15" i="61"/>
  <c r="Q15" i="61"/>
  <c r="Q22" i="61"/>
  <c r="E31" i="61"/>
  <c r="R25" i="61"/>
  <c r="D27" i="1"/>
  <c r="D15" i="1"/>
  <c r="E15" i="56"/>
  <c r="I15" i="56"/>
  <c r="M15" i="56"/>
  <c r="Q15" i="56"/>
  <c r="U15" i="56"/>
  <c r="E22" i="56"/>
  <c r="I22" i="56"/>
  <c r="M22" i="56"/>
  <c r="Q22" i="56"/>
  <c r="U22" i="56"/>
  <c r="E31" i="56"/>
  <c r="I31" i="56"/>
  <c r="M31" i="56"/>
  <c r="R25" i="56"/>
  <c r="D7" i="1"/>
  <c r="E15" i="67"/>
  <c r="I15" i="67"/>
  <c r="M15" i="67"/>
  <c r="Q15" i="67"/>
  <c r="U15" i="67"/>
  <c r="E22" i="67"/>
  <c r="I22" i="67"/>
  <c r="M22" i="67"/>
  <c r="Q22" i="67"/>
  <c r="U22" i="67"/>
  <c r="E31" i="67"/>
  <c r="I31" i="67"/>
  <c r="M31" i="67"/>
  <c r="R25" i="67"/>
  <c r="D8" i="1"/>
  <c r="E15" i="199"/>
  <c r="I15" i="199"/>
  <c r="M15" i="199"/>
  <c r="Q15" i="199"/>
  <c r="U15" i="199"/>
  <c r="E22" i="199"/>
  <c r="I22" i="199"/>
  <c r="M22" i="199"/>
  <c r="Q22" i="199"/>
  <c r="U22" i="199"/>
  <c r="E31" i="199"/>
  <c r="I31" i="199"/>
  <c r="M31" i="199"/>
  <c r="R25" i="199"/>
  <c r="D10" i="1"/>
  <c r="E15" i="169"/>
  <c r="I15" i="169"/>
  <c r="M15" i="169"/>
  <c r="Q15" i="169"/>
  <c r="U15" i="169"/>
  <c r="E22" i="169"/>
  <c r="I22" i="169"/>
  <c r="M22" i="169"/>
  <c r="Q22" i="169"/>
  <c r="U22" i="169"/>
  <c r="E31" i="169"/>
  <c r="I31" i="169"/>
  <c r="M31" i="169"/>
  <c r="R25" i="169"/>
  <c r="D12" i="1"/>
  <c r="D14" i="1"/>
  <c r="E15" i="188"/>
  <c r="I15" i="188"/>
  <c r="M15" i="188"/>
  <c r="Q15" i="188"/>
  <c r="U15" i="188"/>
  <c r="E22" i="188"/>
  <c r="I22" i="188"/>
  <c r="M22" i="188"/>
  <c r="Q22" i="188"/>
  <c r="U22" i="188"/>
  <c r="E31" i="188"/>
  <c r="I31" i="188"/>
  <c r="M31" i="188"/>
  <c r="R25" i="188"/>
  <c r="D16" i="1"/>
  <c r="E15" i="171"/>
  <c r="I15" i="171"/>
  <c r="M15" i="171"/>
  <c r="Q15" i="171"/>
  <c r="U15" i="171"/>
  <c r="E22" i="171"/>
  <c r="I22" i="171"/>
  <c r="M22" i="171"/>
  <c r="Q22" i="171"/>
  <c r="U22" i="171"/>
  <c r="E31" i="171"/>
  <c r="I31" i="171"/>
  <c r="M31" i="171"/>
  <c r="R25" i="171"/>
  <c r="D19" i="1"/>
  <c r="E15" i="193"/>
  <c r="I15" i="193"/>
  <c r="M15" i="193"/>
  <c r="Q15" i="193"/>
  <c r="U15" i="193"/>
  <c r="E22" i="193"/>
  <c r="I22" i="193"/>
  <c r="M22" i="193"/>
  <c r="Q22" i="193"/>
  <c r="U22" i="193"/>
  <c r="E31" i="193"/>
  <c r="I31" i="193"/>
  <c r="M31" i="193"/>
  <c r="R25" i="193"/>
  <c r="D20" i="1"/>
  <c r="E15" i="62"/>
  <c r="I15" i="62"/>
  <c r="M15" i="62"/>
  <c r="Q15" i="62"/>
  <c r="U15" i="62"/>
  <c r="E22" i="62"/>
  <c r="I22" i="62"/>
  <c r="M22" i="62"/>
  <c r="Q22" i="62"/>
  <c r="U22" i="62"/>
  <c r="E31" i="62"/>
  <c r="I31" i="62"/>
  <c r="M31" i="62"/>
  <c r="R25" i="62"/>
  <c r="D22" i="1"/>
  <c r="E15" i="191"/>
  <c r="I15" i="191"/>
  <c r="M15" i="191"/>
  <c r="Q15" i="191"/>
  <c r="U15" i="191"/>
  <c r="E22" i="191"/>
  <c r="I22" i="191"/>
  <c r="M22" i="191"/>
  <c r="Q22" i="191"/>
  <c r="U22" i="191"/>
  <c r="E31" i="191"/>
  <c r="I31" i="191"/>
  <c r="M31" i="191"/>
  <c r="R25" i="191"/>
  <c r="D23" i="1"/>
  <c r="E15" i="197"/>
  <c r="Q15" i="197"/>
  <c r="U15" i="197"/>
  <c r="E22" i="197"/>
  <c r="I22" i="197"/>
  <c r="M22" i="197"/>
  <c r="Q22" i="197"/>
  <c r="U22" i="197"/>
  <c r="E31" i="197"/>
  <c r="I31" i="197"/>
  <c r="M31" i="197"/>
  <c r="R25" i="197"/>
  <c r="D25" i="1"/>
  <c r="E15" i="152"/>
  <c r="I15" i="152"/>
  <c r="M15" i="152"/>
  <c r="Q15" i="152"/>
  <c r="U15" i="152"/>
  <c r="E22" i="152"/>
  <c r="I22" i="152"/>
  <c r="M22" i="152"/>
  <c r="Q22" i="152"/>
  <c r="U22" i="152"/>
  <c r="E31" i="152"/>
  <c r="I31" i="152"/>
  <c r="M31" i="152"/>
  <c r="R25" i="152"/>
  <c r="D26" i="1"/>
  <c r="E15" i="115"/>
  <c r="I15" i="115"/>
  <c r="M15" i="115"/>
  <c r="Q15" i="115"/>
  <c r="U15" i="115"/>
  <c r="E22" i="115"/>
  <c r="I22" i="115"/>
  <c r="M22" i="115"/>
  <c r="Q22" i="115"/>
  <c r="U22" i="115"/>
  <c r="E31" i="115"/>
  <c r="I31" i="115"/>
  <c r="M31" i="115"/>
  <c r="R25" i="115"/>
  <c r="D29" i="1"/>
  <c r="E15" i="154"/>
  <c r="I15" i="154"/>
  <c r="M15" i="154"/>
  <c r="Q15" i="154"/>
  <c r="U15" i="154"/>
  <c r="E22" i="154"/>
  <c r="I22" i="154"/>
  <c r="M22" i="154"/>
  <c r="Q22" i="154"/>
  <c r="U22" i="154"/>
  <c r="E31" i="154"/>
  <c r="I31" i="154"/>
  <c r="M31" i="154"/>
  <c r="R25" i="154"/>
  <c r="D30" i="1"/>
  <c r="E15" i="189"/>
  <c r="I15" i="189"/>
  <c r="M15" i="189"/>
  <c r="Q15" i="189"/>
  <c r="U15" i="189"/>
  <c r="E22" i="189"/>
  <c r="I22" i="189"/>
  <c r="M22" i="189"/>
  <c r="Q22" i="189"/>
  <c r="U22" i="189"/>
  <c r="E31" i="189"/>
  <c r="I31" i="189"/>
  <c r="M31" i="189"/>
  <c r="R25" i="189"/>
  <c r="D31" i="1"/>
  <c r="E15" i="77"/>
  <c r="I15" i="77"/>
  <c r="M15" i="77"/>
  <c r="Q15" i="77"/>
  <c r="U15" i="77"/>
  <c r="E22" i="77"/>
  <c r="I22" i="77"/>
  <c r="M22" i="77"/>
  <c r="Q22" i="77"/>
  <c r="U22" i="77"/>
  <c r="E31" i="77"/>
  <c r="I31" i="77"/>
  <c r="M31" i="77"/>
  <c r="R25" i="77"/>
  <c r="D32" i="1"/>
  <c r="E15" i="57"/>
  <c r="I15" i="57"/>
  <c r="M15" i="57"/>
  <c r="Q15" i="57"/>
  <c r="U15" i="57"/>
  <c r="E22" i="57"/>
  <c r="I22" i="57"/>
  <c r="M22" i="57"/>
  <c r="Q22" i="57"/>
  <c r="U22" i="57"/>
  <c r="E31" i="57"/>
  <c r="I31" i="57"/>
  <c r="M31" i="57"/>
  <c r="R25" i="57"/>
  <c r="D33" i="1"/>
  <c r="E15" i="60"/>
  <c r="I15" i="60"/>
  <c r="M15" i="60"/>
  <c r="Q15" i="60"/>
  <c r="U15" i="60"/>
  <c r="E22" i="60"/>
  <c r="I22" i="60"/>
  <c r="M22" i="60"/>
  <c r="Q22" i="60"/>
  <c r="U22" i="60"/>
  <c r="E31" i="60"/>
  <c r="I31" i="60"/>
  <c r="M31" i="60"/>
  <c r="R25" i="60"/>
  <c r="D34" i="1"/>
  <c r="D36" i="1"/>
  <c r="E19" i="79"/>
  <c r="F19" i="79"/>
  <c r="F18" i="79"/>
  <c r="F17" i="79"/>
  <c r="E15" i="1"/>
  <c r="H22" i="200"/>
  <c r="P15" i="200"/>
  <c r="D31" i="200"/>
  <c r="D15" i="200"/>
  <c r="H15" i="200"/>
  <c r="L15" i="200"/>
  <c r="T15" i="200"/>
  <c r="D22" i="200"/>
  <c r="L22" i="200"/>
  <c r="P22" i="200"/>
  <c r="T22" i="200"/>
  <c r="H31" i="200"/>
  <c r="L31" i="200"/>
  <c r="P29" i="200"/>
  <c r="G15" i="1"/>
  <c r="M31" i="200"/>
  <c r="K31" i="200"/>
  <c r="I31" i="200"/>
  <c r="G31" i="200"/>
  <c r="E31" i="200"/>
  <c r="C31" i="200"/>
  <c r="C15" i="200"/>
  <c r="G15" i="200"/>
  <c r="K15" i="200"/>
  <c r="O15" i="200"/>
  <c r="S15" i="200"/>
  <c r="C22" i="200"/>
  <c r="G22" i="200"/>
  <c r="K22" i="200"/>
  <c r="O22" i="200"/>
  <c r="S22" i="200"/>
  <c r="Q15" i="200"/>
  <c r="U15" i="200"/>
  <c r="E22" i="200"/>
  <c r="I22" i="200"/>
  <c r="M22" i="200"/>
  <c r="Q22" i="200"/>
  <c r="U22" i="200"/>
  <c r="K15" i="187"/>
  <c r="G15" i="187"/>
  <c r="C15" i="187"/>
  <c r="L15" i="187"/>
  <c r="H15" i="187"/>
  <c r="D15" i="187"/>
  <c r="D15" i="199"/>
  <c r="H15" i="199"/>
  <c r="L15" i="199"/>
  <c r="L22" i="199"/>
  <c r="P15" i="199"/>
  <c r="T15" i="199"/>
  <c r="D22" i="199"/>
  <c r="H22" i="199"/>
  <c r="P22" i="199"/>
  <c r="T22" i="199"/>
  <c r="D31" i="199"/>
  <c r="H31" i="199"/>
  <c r="L31" i="199"/>
  <c r="P29" i="199"/>
  <c r="G10" i="1"/>
  <c r="C15" i="197"/>
  <c r="O15" i="197"/>
  <c r="S15" i="197"/>
  <c r="C22" i="197"/>
  <c r="G22" i="197"/>
  <c r="K22" i="197"/>
  <c r="O22" i="197"/>
  <c r="S22" i="197"/>
  <c r="C31" i="197"/>
  <c r="G31" i="197"/>
  <c r="K31" i="197"/>
  <c r="R26" i="197"/>
  <c r="G15" i="198"/>
  <c r="K31" i="198"/>
  <c r="K15" i="198"/>
  <c r="C22" i="198"/>
  <c r="C15" i="198"/>
  <c r="K22" i="198"/>
  <c r="C31" i="198"/>
  <c r="O15" i="198"/>
  <c r="S15" i="198"/>
  <c r="G22" i="198"/>
  <c r="O22" i="198"/>
  <c r="S22" i="198"/>
  <c r="G31" i="198"/>
  <c r="R26" i="198"/>
  <c r="E24" i="1"/>
  <c r="S15" i="59"/>
  <c r="S22" i="59"/>
  <c r="O15" i="59"/>
  <c r="K31" i="59"/>
  <c r="K22" i="59"/>
  <c r="G22" i="59"/>
  <c r="C22" i="59"/>
  <c r="G15" i="59"/>
  <c r="K15" i="59"/>
  <c r="C15" i="59"/>
  <c r="G31" i="59"/>
  <c r="C31" i="59"/>
  <c r="O22" i="59"/>
  <c r="R26" i="59"/>
  <c r="K22" i="199"/>
  <c r="C15" i="199"/>
  <c r="K15" i="199"/>
  <c r="O15" i="199"/>
  <c r="S15" i="199"/>
  <c r="C22" i="199"/>
  <c r="G22" i="199"/>
  <c r="O22" i="199"/>
  <c r="S22" i="199"/>
  <c r="C31" i="199"/>
  <c r="G31" i="199"/>
  <c r="K31" i="199"/>
  <c r="R26" i="199"/>
  <c r="K15" i="65"/>
  <c r="C15" i="65"/>
  <c r="C31" i="65"/>
  <c r="S15" i="65"/>
  <c r="C22" i="65"/>
  <c r="G15" i="65"/>
  <c r="O15" i="65"/>
  <c r="G22" i="65"/>
  <c r="K22" i="65"/>
  <c r="O22" i="65"/>
  <c r="S22" i="65"/>
  <c r="G31" i="65"/>
  <c r="K31" i="65"/>
  <c r="R26" i="65"/>
  <c r="E10" i="1"/>
  <c r="L31" i="198"/>
  <c r="H31" i="198"/>
  <c r="D31" i="198"/>
  <c r="P15" i="198"/>
  <c r="T15" i="198"/>
  <c r="D22" i="198"/>
  <c r="H22" i="198"/>
  <c r="L22" i="198"/>
  <c r="P22" i="198"/>
  <c r="T22" i="198"/>
  <c r="P29" i="198"/>
  <c r="F16" i="79"/>
  <c r="F10" i="79"/>
  <c r="D31" i="197"/>
  <c r="D22" i="197"/>
  <c r="D15" i="197"/>
  <c r="P15" i="197"/>
  <c r="T15" i="197"/>
  <c r="H22" i="197"/>
  <c r="L22" i="197"/>
  <c r="P22" i="197"/>
  <c r="T22" i="197"/>
  <c r="H31" i="197"/>
  <c r="L31" i="197"/>
  <c r="P29" i="197"/>
  <c r="G25" i="1"/>
  <c r="E25" i="1"/>
  <c r="D22" i="58"/>
  <c r="D15" i="58"/>
  <c r="H15" i="58"/>
  <c r="L15" i="58"/>
  <c r="P15" i="58"/>
  <c r="T15" i="58"/>
  <c r="H22" i="58"/>
  <c r="L22" i="58"/>
  <c r="P22" i="58"/>
  <c r="T22" i="58"/>
  <c r="D31" i="58"/>
  <c r="H31" i="58"/>
  <c r="L31" i="58"/>
  <c r="P29" i="58"/>
  <c r="G14" i="1"/>
  <c r="E14" i="1"/>
  <c r="F9" i="79"/>
  <c r="H15" i="115"/>
  <c r="L15" i="115"/>
  <c r="T15" i="115"/>
  <c r="D15" i="115"/>
  <c r="L31" i="115"/>
  <c r="P15" i="115"/>
  <c r="D22" i="115"/>
  <c r="H22" i="115"/>
  <c r="L22" i="115"/>
  <c r="P22" i="115"/>
  <c r="T22" i="115"/>
  <c r="D31" i="115"/>
  <c r="H31" i="115"/>
  <c r="P29" i="115"/>
  <c r="G29" i="1"/>
  <c r="G15" i="115"/>
  <c r="K15" i="115"/>
  <c r="S15" i="115"/>
  <c r="C15" i="115"/>
  <c r="K31" i="115"/>
  <c r="O15" i="115"/>
  <c r="C22" i="115"/>
  <c r="G22" i="115"/>
  <c r="K22" i="115"/>
  <c r="O22" i="115"/>
  <c r="S22" i="115"/>
  <c r="C31" i="115"/>
  <c r="G31" i="115"/>
  <c r="R26" i="115"/>
  <c r="E29" i="1"/>
  <c r="D46" i="1"/>
  <c r="D15" i="56"/>
  <c r="H15" i="56"/>
  <c r="H22" i="56"/>
  <c r="D31" i="56"/>
  <c r="L15" i="56"/>
  <c r="L22" i="56"/>
  <c r="P15" i="56"/>
  <c r="T15" i="56"/>
  <c r="D22" i="56"/>
  <c r="P22" i="56"/>
  <c r="T22" i="56"/>
  <c r="H31" i="56"/>
  <c r="L31" i="56"/>
  <c r="P29" i="56"/>
  <c r="G7" i="1"/>
  <c r="H22" i="59"/>
  <c r="T15" i="59"/>
  <c r="L22" i="59"/>
  <c r="D15" i="59"/>
  <c r="H31" i="59"/>
  <c r="D22" i="59"/>
  <c r="H15" i="59"/>
  <c r="L31" i="59"/>
  <c r="T22" i="59"/>
  <c r="L15" i="59"/>
  <c r="D31" i="59"/>
  <c r="P15" i="59"/>
  <c r="P22" i="59"/>
  <c r="P29" i="59"/>
  <c r="G9" i="1"/>
  <c r="D31" i="65"/>
  <c r="H15" i="65"/>
  <c r="D15" i="65"/>
  <c r="D22" i="65"/>
  <c r="L15" i="65"/>
  <c r="T15" i="65"/>
  <c r="H22" i="65"/>
  <c r="P15" i="65"/>
  <c r="L22" i="65"/>
  <c r="P22" i="65"/>
  <c r="T22" i="65"/>
  <c r="H31" i="65"/>
  <c r="L31" i="65"/>
  <c r="P29" i="65"/>
  <c r="G13" i="1"/>
  <c r="H31" i="60"/>
  <c r="H15" i="60"/>
  <c r="L15" i="60"/>
  <c r="D15" i="60"/>
  <c r="L31" i="60"/>
  <c r="L22" i="60"/>
  <c r="P15" i="60"/>
  <c r="T15" i="60"/>
  <c r="D22" i="60"/>
  <c r="H22" i="60"/>
  <c r="P22" i="60"/>
  <c r="T22" i="60"/>
  <c r="D31" i="60"/>
  <c r="P29" i="60"/>
  <c r="G34" i="1"/>
  <c r="P22" i="67"/>
  <c r="H15" i="67"/>
  <c r="H31" i="67"/>
  <c r="T22" i="67"/>
  <c r="L15" i="67"/>
  <c r="D31" i="67"/>
  <c r="P15" i="67"/>
  <c r="D22" i="67"/>
  <c r="L22" i="67"/>
  <c r="D15" i="67"/>
  <c r="T15" i="67"/>
  <c r="H22" i="67"/>
  <c r="L31" i="67"/>
  <c r="P29" i="67"/>
  <c r="G8" i="1"/>
  <c r="L22" i="110"/>
  <c r="H31" i="110"/>
  <c r="H22" i="110"/>
  <c r="T15" i="110"/>
  <c r="D22" i="110"/>
  <c r="D15" i="110"/>
  <c r="T22" i="110"/>
  <c r="H15" i="110"/>
  <c r="L31" i="110"/>
  <c r="D31" i="110"/>
  <c r="L15" i="110"/>
  <c r="P15" i="110"/>
  <c r="P22" i="110"/>
  <c r="P29" i="110"/>
  <c r="G11" i="1"/>
  <c r="H15" i="169"/>
  <c r="T15" i="169"/>
  <c r="D15" i="169"/>
  <c r="L15" i="169"/>
  <c r="P15" i="169"/>
  <c r="D22" i="169"/>
  <c r="H22" i="169"/>
  <c r="L22" i="169"/>
  <c r="P22" i="169"/>
  <c r="T22" i="169"/>
  <c r="D31" i="169"/>
  <c r="H31" i="169"/>
  <c r="L31" i="169"/>
  <c r="P29" i="169"/>
  <c r="G12" i="1"/>
  <c r="H15" i="71"/>
  <c r="L15" i="71"/>
  <c r="H22" i="71"/>
  <c r="L22" i="71"/>
  <c r="H31" i="71"/>
  <c r="T15" i="71"/>
  <c r="L31" i="71"/>
  <c r="D22" i="71"/>
  <c r="D15" i="71"/>
  <c r="D31" i="71"/>
  <c r="P15" i="71"/>
  <c r="P22" i="71"/>
  <c r="T22" i="71"/>
  <c r="P29" i="71"/>
  <c r="G17" i="1"/>
  <c r="L22" i="175"/>
  <c r="H15" i="175"/>
  <c r="D31" i="175"/>
  <c r="H22" i="175"/>
  <c r="T15" i="175"/>
  <c r="H31" i="175"/>
  <c r="L31" i="175"/>
  <c r="L15" i="175"/>
  <c r="D15" i="175"/>
  <c r="D22" i="175"/>
  <c r="P15" i="175"/>
  <c r="P22" i="175"/>
  <c r="T22" i="175"/>
  <c r="P29" i="175"/>
  <c r="G18" i="1"/>
  <c r="H22" i="193"/>
  <c r="L15" i="193"/>
  <c r="H15" i="193"/>
  <c r="L22" i="193"/>
  <c r="T15" i="193"/>
  <c r="T22" i="193"/>
  <c r="D31" i="193"/>
  <c r="P15" i="193"/>
  <c r="D15" i="193"/>
  <c r="D22" i="193"/>
  <c r="P22" i="193"/>
  <c r="H31" i="193"/>
  <c r="L31" i="193"/>
  <c r="P29" i="193"/>
  <c r="G20" i="1"/>
  <c r="H31" i="62"/>
  <c r="L31" i="62"/>
  <c r="D15" i="62"/>
  <c r="D31" i="62"/>
  <c r="H22" i="62"/>
  <c r="L15" i="62"/>
  <c r="T15" i="62"/>
  <c r="T22" i="62"/>
  <c r="P15" i="62"/>
  <c r="H15" i="62"/>
  <c r="L22" i="62"/>
  <c r="P22" i="62"/>
  <c r="D22" i="62"/>
  <c r="P29" i="62"/>
  <c r="G22" i="1"/>
  <c r="H31" i="152"/>
  <c r="P22" i="152"/>
  <c r="L15" i="152"/>
  <c r="H22" i="152"/>
  <c r="T15" i="152"/>
  <c r="D15" i="152"/>
  <c r="P15" i="152"/>
  <c r="D22" i="152"/>
  <c r="T22" i="152"/>
  <c r="L22" i="152"/>
  <c r="L31" i="152"/>
  <c r="D31" i="152"/>
  <c r="H15" i="152"/>
  <c r="P29" i="152"/>
  <c r="G26" i="1"/>
  <c r="H15" i="61"/>
  <c r="D15" i="61"/>
  <c r="L22" i="61"/>
  <c r="T15" i="61"/>
  <c r="H22" i="61"/>
  <c r="T22" i="61"/>
  <c r="L15" i="61"/>
  <c r="L31" i="61"/>
  <c r="H31" i="61"/>
  <c r="P15" i="61"/>
  <c r="D31" i="61"/>
  <c r="D22" i="61"/>
  <c r="P22" i="61"/>
  <c r="P29" i="61"/>
  <c r="G27" i="1"/>
  <c r="D15" i="78"/>
  <c r="H22" i="78"/>
  <c r="L22" i="78"/>
  <c r="L15" i="78"/>
  <c r="D31" i="78"/>
  <c r="D22" i="78"/>
  <c r="H15" i="78"/>
  <c r="L31" i="78"/>
  <c r="H31" i="78"/>
  <c r="P15" i="78"/>
  <c r="T15" i="78"/>
  <c r="P22" i="78"/>
  <c r="T22" i="78"/>
  <c r="P29" i="78"/>
  <c r="G28" i="1"/>
  <c r="D22" i="154"/>
  <c r="L22" i="154"/>
  <c r="D15" i="154"/>
  <c r="L31" i="154"/>
  <c r="L15" i="154"/>
  <c r="H15" i="154"/>
  <c r="P15" i="154"/>
  <c r="T15" i="154"/>
  <c r="H22" i="154"/>
  <c r="P22" i="154"/>
  <c r="T22" i="154"/>
  <c r="D31" i="154"/>
  <c r="H31" i="154"/>
  <c r="P29" i="154"/>
  <c r="G30" i="1"/>
  <c r="H22" i="57"/>
  <c r="D22" i="57"/>
  <c r="H15" i="57"/>
  <c r="T22" i="57"/>
  <c r="L31" i="57"/>
  <c r="D15" i="57"/>
  <c r="L15" i="57"/>
  <c r="P22" i="57"/>
  <c r="L22" i="57"/>
  <c r="T15" i="57"/>
  <c r="P15" i="57"/>
  <c r="D31" i="57"/>
  <c r="H31" i="57"/>
  <c r="P29" i="57"/>
  <c r="G33" i="1"/>
  <c r="L15" i="188"/>
  <c r="H22" i="188"/>
  <c r="H15" i="188"/>
  <c r="H31" i="188"/>
  <c r="L22" i="188"/>
  <c r="D15" i="188"/>
  <c r="D31" i="188"/>
  <c r="P15" i="188"/>
  <c r="T15" i="188"/>
  <c r="D22" i="188"/>
  <c r="P22" i="188"/>
  <c r="T22" i="188"/>
  <c r="L31" i="188"/>
  <c r="P29" i="188"/>
  <c r="G16" i="1"/>
  <c r="D31" i="171"/>
  <c r="T22" i="171"/>
  <c r="H22" i="171"/>
  <c r="D15" i="171"/>
  <c r="T15" i="171"/>
  <c r="P15" i="171"/>
  <c r="H15" i="171"/>
  <c r="D22" i="171"/>
  <c r="L15" i="171"/>
  <c r="L22" i="171"/>
  <c r="P22" i="171"/>
  <c r="H31" i="171"/>
  <c r="L31" i="171"/>
  <c r="P29" i="171"/>
  <c r="G19" i="1"/>
  <c r="L15" i="139"/>
  <c r="L22" i="139"/>
  <c r="D15" i="139"/>
  <c r="D22" i="139"/>
  <c r="L31" i="139"/>
  <c r="D31" i="139"/>
  <c r="H15" i="139"/>
  <c r="P15" i="139"/>
  <c r="T15" i="139"/>
  <c r="H22" i="139"/>
  <c r="P22" i="139"/>
  <c r="T22" i="139"/>
  <c r="H31" i="139"/>
  <c r="P29" i="139"/>
  <c r="G21" i="1"/>
  <c r="D22" i="191"/>
  <c r="T15" i="191"/>
  <c r="D15" i="191"/>
  <c r="H15" i="191"/>
  <c r="L15" i="191"/>
  <c r="P15" i="191"/>
  <c r="H22" i="191"/>
  <c r="L22" i="191"/>
  <c r="P22" i="191"/>
  <c r="T22" i="191"/>
  <c r="D31" i="191"/>
  <c r="H31" i="191"/>
  <c r="L31" i="191"/>
  <c r="P29" i="191"/>
  <c r="G23" i="1"/>
  <c r="D15" i="189"/>
  <c r="D31" i="189"/>
  <c r="H22" i="189"/>
  <c r="T15" i="189"/>
  <c r="H15" i="189"/>
  <c r="L15" i="189"/>
  <c r="P15" i="189"/>
  <c r="D22" i="189"/>
  <c r="L22" i="189"/>
  <c r="P22" i="189"/>
  <c r="T22" i="189"/>
  <c r="H31" i="189"/>
  <c r="L31" i="189"/>
  <c r="P29" i="189"/>
  <c r="G31" i="1"/>
  <c r="D15" i="77"/>
  <c r="H15" i="77"/>
  <c r="L15" i="77"/>
  <c r="P15" i="77"/>
  <c r="T15" i="77"/>
  <c r="D22" i="77"/>
  <c r="H22" i="77"/>
  <c r="L22" i="77"/>
  <c r="P22" i="77"/>
  <c r="T22" i="77"/>
  <c r="D31" i="77"/>
  <c r="H31" i="77"/>
  <c r="L31" i="77"/>
  <c r="P29" i="77"/>
  <c r="G32" i="1"/>
  <c r="G36" i="1"/>
  <c r="K13" i="6"/>
  <c r="C22" i="78"/>
  <c r="C22" i="61"/>
  <c r="C22" i="152"/>
  <c r="J13" i="6"/>
  <c r="D13" i="6"/>
  <c r="G13" i="6"/>
  <c r="C15" i="56"/>
  <c r="G15" i="56"/>
  <c r="G22" i="56"/>
  <c r="C31" i="56"/>
  <c r="K15" i="56"/>
  <c r="K22" i="56"/>
  <c r="O15" i="56"/>
  <c r="S15" i="56"/>
  <c r="C22" i="56"/>
  <c r="O22" i="56"/>
  <c r="S22" i="56"/>
  <c r="G31" i="56"/>
  <c r="K31" i="56"/>
  <c r="R26" i="56"/>
  <c r="E7" i="1"/>
  <c r="O22" i="67"/>
  <c r="G15" i="67"/>
  <c r="G31" i="67"/>
  <c r="S22" i="67"/>
  <c r="K15" i="67"/>
  <c r="C31" i="67"/>
  <c r="O15" i="67"/>
  <c r="C22" i="67"/>
  <c r="K22" i="67"/>
  <c r="C15" i="67"/>
  <c r="S15" i="67"/>
  <c r="G22" i="67"/>
  <c r="K31" i="67"/>
  <c r="R26" i="67"/>
  <c r="E8" i="1"/>
  <c r="K22" i="110"/>
  <c r="G31" i="110"/>
  <c r="G22" i="110"/>
  <c r="S15" i="110"/>
  <c r="C22" i="110"/>
  <c r="S22" i="110"/>
  <c r="G15" i="110"/>
  <c r="K31" i="110"/>
  <c r="C31" i="110"/>
  <c r="K15" i="110"/>
  <c r="O15" i="110"/>
  <c r="O22" i="110"/>
  <c r="R26" i="110"/>
  <c r="E11" i="1"/>
  <c r="G15" i="169"/>
  <c r="S15" i="169"/>
  <c r="C15" i="169"/>
  <c r="K15" i="169"/>
  <c r="O15" i="169"/>
  <c r="C22" i="169"/>
  <c r="G22" i="169"/>
  <c r="K22" i="169"/>
  <c r="O22" i="169"/>
  <c r="S22" i="169"/>
  <c r="C31" i="169"/>
  <c r="G31" i="169"/>
  <c r="K31" i="169"/>
  <c r="R26" i="169"/>
  <c r="E12" i="1"/>
  <c r="E13" i="1"/>
  <c r="K15" i="188"/>
  <c r="G22" i="188"/>
  <c r="G15" i="188"/>
  <c r="G31" i="188"/>
  <c r="K22" i="188"/>
  <c r="C15" i="188"/>
  <c r="C31" i="188"/>
  <c r="O15" i="188"/>
  <c r="S15" i="188"/>
  <c r="C22" i="188"/>
  <c r="O22" i="188"/>
  <c r="S22" i="188"/>
  <c r="K31" i="188"/>
  <c r="R26" i="188"/>
  <c r="E16" i="1"/>
  <c r="G15" i="71"/>
  <c r="K15" i="71"/>
  <c r="G22" i="71"/>
  <c r="K22" i="71"/>
  <c r="G31" i="71"/>
  <c r="S15" i="71"/>
  <c r="K31" i="71"/>
  <c r="C22" i="71"/>
  <c r="C15" i="71"/>
  <c r="C31" i="71"/>
  <c r="O15" i="71"/>
  <c r="O22" i="71"/>
  <c r="S22" i="71"/>
  <c r="R26" i="71"/>
  <c r="E17" i="1"/>
  <c r="K22" i="175"/>
  <c r="G15" i="175"/>
  <c r="C31" i="175"/>
  <c r="G22" i="175"/>
  <c r="S15" i="175"/>
  <c r="G31" i="175"/>
  <c r="K31" i="175"/>
  <c r="K15" i="175"/>
  <c r="C15" i="175"/>
  <c r="C22" i="175"/>
  <c r="O15" i="175"/>
  <c r="O22" i="175"/>
  <c r="S22" i="175"/>
  <c r="R26" i="175"/>
  <c r="E18" i="1"/>
  <c r="C31" i="171"/>
  <c r="S22" i="171"/>
  <c r="G22" i="171"/>
  <c r="C15" i="171"/>
  <c r="S15" i="171"/>
  <c r="O15" i="171"/>
  <c r="G15" i="171"/>
  <c r="C22" i="171"/>
  <c r="K15" i="171"/>
  <c r="K22" i="171"/>
  <c r="O22" i="171"/>
  <c r="G31" i="171"/>
  <c r="K31" i="171"/>
  <c r="R26" i="171"/>
  <c r="E19" i="1"/>
  <c r="G22" i="193"/>
  <c r="K15" i="193"/>
  <c r="G15" i="193"/>
  <c r="K22" i="193"/>
  <c r="S15" i="193"/>
  <c r="S22" i="193"/>
  <c r="C31" i="193"/>
  <c r="O15" i="193"/>
  <c r="C15" i="193"/>
  <c r="C22" i="193"/>
  <c r="O22" i="193"/>
  <c r="G31" i="193"/>
  <c r="K31" i="193"/>
  <c r="R26" i="193"/>
  <c r="E20" i="1"/>
  <c r="K15" i="139"/>
  <c r="K22" i="139"/>
  <c r="C15" i="139"/>
  <c r="C22" i="139"/>
  <c r="K31" i="139"/>
  <c r="C31" i="139"/>
  <c r="G15" i="139"/>
  <c r="O15" i="139"/>
  <c r="S15" i="139"/>
  <c r="G22" i="139"/>
  <c r="O22" i="139"/>
  <c r="S22" i="139"/>
  <c r="G31" i="139"/>
  <c r="R26" i="139"/>
  <c r="E21" i="1"/>
  <c r="G31" i="62"/>
  <c r="K31" i="62"/>
  <c r="C15" i="62"/>
  <c r="C31" i="62"/>
  <c r="G22" i="62"/>
  <c r="K15" i="62"/>
  <c r="S15" i="62"/>
  <c r="S22" i="62"/>
  <c r="G15" i="62"/>
  <c r="O15" i="62"/>
  <c r="K22" i="62"/>
  <c r="O22" i="62"/>
  <c r="C22" i="62"/>
  <c r="R26" i="62"/>
  <c r="E22" i="1"/>
  <c r="C22" i="191"/>
  <c r="S15" i="191"/>
  <c r="C15" i="191"/>
  <c r="G15" i="191"/>
  <c r="K15" i="191"/>
  <c r="O15" i="191"/>
  <c r="G22" i="191"/>
  <c r="K22" i="191"/>
  <c r="O22" i="191"/>
  <c r="S22" i="191"/>
  <c r="C31" i="191"/>
  <c r="G31" i="191"/>
  <c r="K31" i="191"/>
  <c r="R26" i="191"/>
  <c r="E23" i="1"/>
  <c r="G31" i="152"/>
  <c r="O22" i="152"/>
  <c r="K15" i="152"/>
  <c r="G22" i="152"/>
  <c r="S15" i="152"/>
  <c r="C15" i="152"/>
  <c r="O15" i="152"/>
  <c r="S22" i="152"/>
  <c r="K22" i="152"/>
  <c r="K31" i="152"/>
  <c r="C31" i="152"/>
  <c r="G15" i="152"/>
  <c r="R26" i="152"/>
  <c r="E26" i="1"/>
  <c r="G15" i="61"/>
  <c r="C15" i="61"/>
  <c r="K22" i="61"/>
  <c r="S15" i="61"/>
  <c r="G22" i="61"/>
  <c r="S22" i="61"/>
  <c r="K15" i="61"/>
  <c r="K31" i="61"/>
  <c r="G31" i="61"/>
  <c r="O15" i="61"/>
  <c r="C31" i="61"/>
  <c r="O22" i="61"/>
  <c r="R26" i="61"/>
  <c r="E27" i="1"/>
  <c r="C15" i="78"/>
  <c r="G22" i="78"/>
  <c r="K22" i="78"/>
  <c r="K15" i="78"/>
  <c r="C31" i="78"/>
  <c r="G15" i="78"/>
  <c r="K31" i="78"/>
  <c r="G31" i="78"/>
  <c r="O15" i="78"/>
  <c r="S15" i="78"/>
  <c r="O22" i="78"/>
  <c r="S22" i="78"/>
  <c r="R26" i="78"/>
  <c r="E28" i="1"/>
  <c r="C22" i="154"/>
  <c r="K22" i="154"/>
  <c r="C15" i="154"/>
  <c r="K31" i="154"/>
  <c r="K15" i="154"/>
  <c r="G15" i="154"/>
  <c r="O15" i="154"/>
  <c r="S15" i="154"/>
  <c r="G22" i="154"/>
  <c r="O22" i="154"/>
  <c r="S22" i="154"/>
  <c r="C31" i="154"/>
  <c r="G31" i="154"/>
  <c r="R26" i="154"/>
  <c r="E30" i="1"/>
  <c r="C15" i="189"/>
  <c r="C31" i="189"/>
  <c r="G22" i="189"/>
  <c r="S15" i="189"/>
  <c r="G15" i="189"/>
  <c r="K15" i="189"/>
  <c r="O15" i="189"/>
  <c r="C22" i="189"/>
  <c r="K22" i="189"/>
  <c r="O22" i="189"/>
  <c r="S22" i="189"/>
  <c r="G31" i="189"/>
  <c r="K31" i="189"/>
  <c r="R26" i="189"/>
  <c r="E31" i="1"/>
  <c r="C15" i="77"/>
  <c r="G15" i="77"/>
  <c r="K15" i="77"/>
  <c r="O15" i="77"/>
  <c r="S15" i="77"/>
  <c r="C22" i="77"/>
  <c r="G22" i="77"/>
  <c r="K22" i="77"/>
  <c r="O22" i="77"/>
  <c r="S22" i="77"/>
  <c r="C31" i="77"/>
  <c r="G31" i="77"/>
  <c r="K31" i="77"/>
  <c r="R26" i="77"/>
  <c r="E32" i="1"/>
  <c r="G22" i="57"/>
  <c r="C22" i="57"/>
  <c r="G15" i="57"/>
  <c r="S22" i="57"/>
  <c r="K31" i="57"/>
  <c r="C15" i="57"/>
  <c r="K15" i="57"/>
  <c r="O22" i="57"/>
  <c r="K22" i="57"/>
  <c r="S15" i="57"/>
  <c r="O15" i="57"/>
  <c r="C31" i="57"/>
  <c r="G31" i="57"/>
  <c r="R26" i="57"/>
  <c r="E33" i="1"/>
  <c r="G31" i="60"/>
  <c r="G15" i="60"/>
  <c r="K15" i="60"/>
  <c r="C15" i="60"/>
  <c r="K31" i="60"/>
  <c r="K22" i="60"/>
  <c r="O15" i="60"/>
  <c r="S15" i="60"/>
  <c r="C22" i="60"/>
  <c r="G22" i="60"/>
  <c r="O22" i="60"/>
  <c r="S22" i="60"/>
  <c r="C31" i="60"/>
  <c r="R26" i="60"/>
  <c r="E34" i="1"/>
  <c r="E36" i="1"/>
  <c r="L13" i="6"/>
  <c r="O15" i="187"/>
  <c r="P15" i="187"/>
  <c r="Q15" i="187"/>
  <c r="S15" i="187"/>
  <c r="T15" i="187"/>
  <c r="U15" i="187"/>
  <c r="C22" i="187"/>
  <c r="D22" i="187"/>
  <c r="E22" i="187"/>
  <c r="G22" i="187"/>
  <c r="H22" i="187"/>
  <c r="I22" i="187"/>
  <c r="K22" i="187"/>
  <c r="L22" i="187"/>
  <c r="M22" i="187"/>
  <c r="O22" i="187"/>
  <c r="P22" i="187"/>
  <c r="Q22" i="187"/>
  <c r="S22" i="187"/>
  <c r="T22" i="187"/>
  <c r="U22" i="187"/>
  <c r="E31" i="187"/>
  <c r="I31" i="187"/>
  <c r="M31" i="187"/>
  <c r="R25" i="187"/>
  <c r="C31" i="187"/>
  <c r="G31" i="187"/>
  <c r="K31" i="187"/>
  <c r="R26" i="187"/>
  <c r="D31" i="187"/>
  <c r="H31" i="187"/>
  <c r="L31" i="187"/>
  <c r="P29" i="187"/>
  <c r="C15" i="58"/>
  <c r="E15" i="58"/>
  <c r="G15" i="58"/>
  <c r="I15" i="58"/>
  <c r="K15" i="58"/>
  <c r="M15" i="58"/>
  <c r="O15" i="58"/>
  <c r="Q15" i="58"/>
  <c r="S15" i="58"/>
  <c r="U15" i="58"/>
  <c r="C22" i="58"/>
  <c r="E22" i="58"/>
  <c r="G22" i="58"/>
  <c r="I22" i="58"/>
  <c r="K22" i="58"/>
  <c r="M22" i="58"/>
  <c r="O22" i="58"/>
  <c r="Q22" i="58"/>
  <c r="S22" i="58"/>
  <c r="U22" i="58"/>
  <c r="E31" i="58"/>
  <c r="I31" i="58"/>
  <c r="M31" i="58"/>
  <c r="R25" i="58"/>
  <c r="C31" i="58"/>
  <c r="G31" i="58"/>
  <c r="K31" i="58"/>
  <c r="R26" i="58"/>
  <c r="J5" i="6"/>
  <c r="G6" i="6"/>
  <c r="J6" i="6"/>
  <c r="G8" i="6"/>
  <c r="J8" i="6"/>
  <c r="G9" i="6"/>
  <c r="J9" i="6"/>
  <c r="G10" i="6"/>
  <c r="J10" i="6"/>
  <c r="G11" i="6"/>
  <c r="J11" i="6"/>
  <c r="J12" i="6"/>
  <c r="J25" i="6"/>
  <c r="D42" i="1"/>
  <c r="D43" i="1"/>
  <c r="F8" i="7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Jane Lindsay</author>
  </authors>
  <commentList>
    <comment ref="S30" authorId="0" shapeId="0" xr:uid="{00000000-0006-0000-0900-000001000000}">
      <text>
        <r>
          <rPr>
            <b/>
            <sz val="9"/>
            <color indexed="81"/>
            <rFont val="Arial"/>
            <family val="2"/>
          </rPr>
          <t>Jane Lindsay: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S31" authorId="0" shapeId="0" xr:uid="{00000000-0006-0000-0900-000002000000}">
      <text>
        <r>
          <rPr>
            <b/>
            <sz val="9"/>
            <color indexed="81"/>
            <rFont val="Arial"/>
            <family val="2"/>
          </rPr>
          <t>Jane Lindsay:</t>
        </r>
        <r>
          <rPr>
            <sz val="9"/>
            <color indexed="81"/>
            <rFont val="Arial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<sst xmlns="http://schemas.openxmlformats.org/spreadsheetml/2006/main" count="3448" uniqueCount="284">
  <si>
    <t>Age Group</t>
  </si>
  <si>
    <t>Name</t>
  </si>
  <si>
    <t>Points</t>
  </si>
  <si>
    <t>Km</t>
  </si>
  <si>
    <t xml:space="preserve"> </t>
  </si>
  <si>
    <t>Total points/distance</t>
  </si>
  <si>
    <t>Reg No</t>
  </si>
  <si>
    <t>Date</t>
  </si>
  <si>
    <t>Time</t>
  </si>
  <si>
    <t>Stroke</t>
  </si>
  <si>
    <t>SC/LC</t>
  </si>
  <si>
    <t>Split</t>
  </si>
  <si>
    <t>Catherine Alexander</t>
  </si>
  <si>
    <t>Entry fee $10</t>
  </si>
  <si>
    <t>Freestyle</t>
  </si>
  <si>
    <t>Backstroke</t>
  </si>
  <si>
    <t>Breaststroke/Butterfly</t>
  </si>
  <si>
    <t>Total</t>
  </si>
  <si>
    <t>S/L</t>
  </si>
  <si>
    <t>No</t>
  </si>
  <si>
    <t>Age</t>
  </si>
  <si>
    <t xml:space="preserve">     *    Indicates a split time</t>
  </si>
  <si>
    <t>Award Year</t>
  </si>
  <si>
    <t>Breaststroke</t>
  </si>
  <si>
    <t>Butterfly</t>
  </si>
  <si>
    <t>Individual Medley</t>
  </si>
  <si>
    <t>Event</t>
  </si>
  <si>
    <t>400m</t>
  </si>
  <si>
    <t>800m</t>
  </si>
  <si>
    <t>Total Points</t>
  </si>
  <si>
    <t>Time/Dist</t>
  </si>
  <si>
    <t>Total Distance</t>
  </si>
  <si>
    <t>1500m</t>
  </si>
  <si>
    <t>30 min</t>
  </si>
  <si>
    <t>45 min</t>
  </si>
  <si>
    <t>Endurance 1000 Recorder</t>
  </si>
  <si>
    <t>60 min</t>
  </si>
  <si>
    <t>Year</t>
  </si>
  <si>
    <t>Champion Club</t>
  </si>
  <si>
    <t>Average Points</t>
  </si>
  <si>
    <t>Participation</t>
  </si>
  <si>
    <t>National Placing</t>
  </si>
  <si>
    <t>NSW Placing</t>
  </si>
  <si>
    <t>Points per Member</t>
  </si>
  <si>
    <t>Number of Members</t>
  </si>
  <si>
    <t>Number of Participants</t>
  </si>
  <si>
    <t>Participation Rate (%)</t>
  </si>
  <si>
    <t>Distance Swum  (Km)</t>
  </si>
  <si>
    <t>TUGGERANONG AEROBIC SWIMS 2003-2011</t>
  </si>
  <si>
    <t>-</t>
  </si>
  <si>
    <t>2007**</t>
  </si>
  <si>
    <t>15</t>
  </si>
  <si>
    <t>6</t>
  </si>
  <si>
    <t>9</t>
  </si>
  <si>
    <t>5</t>
  </si>
  <si>
    <t>7</t>
  </si>
  <si>
    <t>**</t>
  </si>
  <si>
    <t>ENDURANCE 1000 SWIMS</t>
  </si>
  <si>
    <t>60-64</t>
  </si>
  <si>
    <t>Alexander, Catherine</t>
  </si>
  <si>
    <t>TUGGERANONG MASTERS SWIMMING ACT INC</t>
  </si>
  <si>
    <t>Member</t>
  </si>
  <si>
    <t>Teunissen, Andrea</t>
  </si>
  <si>
    <t>Andrea Teunissen</t>
  </si>
  <si>
    <t>55-59</t>
  </si>
  <si>
    <t>Click on your name to go to your sheet</t>
  </si>
  <si>
    <t>These are the correct totals for 2007; next line is official results, where 45 points were "lost" by the national recorder.</t>
  </si>
  <si>
    <t>Note:   Any times recorded in red on your sheet were swum at meets</t>
  </si>
  <si>
    <t>Potential Entries</t>
  </si>
  <si>
    <t>(Old scoring system)</t>
  </si>
  <si>
    <t>65-69</t>
  </si>
  <si>
    <t>Katrina Burgess</t>
  </si>
  <si>
    <t>Burgess, Katrina</t>
  </si>
  <si>
    <t>Bale, David</t>
  </si>
  <si>
    <t>Reid, Ann</t>
  </si>
  <si>
    <t>Waddleton, Jane</t>
  </si>
  <si>
    <t>50-54</t>
  </si>
  <si>
    <t>40-44</t>
  </si>
  <si>
    <t>Jane Waddleton</t>
  </si>
  <si>
    <t>Ann Reid</t>
  </si>
  <si>
    <t>Caroline Makin</t>
  </si>
  <si>
    <t>Maria Castles</t>
  </si>
  <si>
    <t>David Bale</t>
  </si>
  <si>
    <t>Distance</t>
  </si>
  <si>
    <t>Cecelia Kaye</t>
  </si>
  <si>
    <t>Kaye, Cecelia</t>
  </si>
  <si>
    <t>Rohan, Pauline</t>
  </si>
  <si>
    <t>Pauline Rohan</t>
  </si>
  <si>
    <t>Gary Stutsel</t>
  </si>
  <si>
    <t>Stutsel, Gary</t>
  </si>
  <si>
    <t>December</t>
  </si>
  <si>
    <t>November</t>
  </si>
  <si>
    <t>October</t>
  </si>
  <si>
    <t>September</t>
  </si>
  <si>
    <t>July</t>
  </si>
  <si>
    <t>June</t>
  </si>
  <si>
    <t>May</t>
  </si>
  <si>
    <t>April</t>
  </si>
  <si>
    <t>March</t>
  </si>
  <si>
    <t>February</t>
  </si>
  <si>
    <t>January</t>
  </si>
  <si>
    <t>Difference</t>
  </si>
  <si>
    <t>Month</t>
  </si>
  <si>
    <t>✔</t>
  </si>
  <si>
    <t>★</t>
  </si>
  <si>
    <t>Total male points:</t>
  </si>
  <si>
    <t>F</t>
  </si>
  <si>
    <t>M</t>
  </si>
  <si>
    <t>Total female points:</t>
  </si>
  <si>
    <t>✖</t>
  </si>
  <si>
    <t>Keeping up?</t>
  </si>
  <si>
    <t>Campbell, Donna</t>
  </si>
  <si>
    <t>Donna Campbell</t>
  </si>
  <si>
    <t>?</t>
  </si>
  <si>
    <t>August</t>
  </si>
  <si>
    <t>Swims</t>
  </si>
  <si>
    <t>Total Number of Swims</t>
  </si>
  <si>
    <t>Total male swimmers</t>
  </si>
  <si>
    <t>Total female swimmers</t>
  </si>
  <si>
    <t>How are we going?</t>
  </si>
  <si>
    <t>- - - - -   Cumulative  - - - - -</t>
  </si>
  <si>
    <t xml:space="preserve">Kirsten Madsen </t>
  </si>
  <si>
    <t>Madsen Kirsten</t>
  </si>
  <si>
    <t>70-74</t>
  </si>
  <si>
    <t>Richard Phillips</t>
  </si>
  <si>
    <t xml:space="preserve">Phillips, Richard </t>
  </si>
  <si>
    <t xml:space="preserve">Don Smith </t>
  </si>
  <si>
    <t>Smith, Don</t>
  </si>
  <si>
    <t>2018</t>
  </si>
  <si>
    <t xml:space="preserve">Bunbury AUSSI Stingers </t>
  </si>
  <si>
    <t>Leisa Cass</t>
  </si>
  <si>
    <t>Cass, Leisa</t>
  </si>
  <si>
    <t xml:space="preserve">Kylie Lane </t>
  </si>
  <si>
    <t>Lane, Kylie</t>
  </si>
  <si>
    <t>Kristine Kennedy</t>
  </si>
  <si>
    <t>Kennedy, Kristine</t>
  </si>
  <si>
    <t>45-49</t>
  </si>
  <si>
    <t>Greg Gourley</t>
  </si>
  <si>
    <t xml:space="preserve">Gourley, Greg </t>
  </si>
  <si>
    <t>60-65</t>
  </si>
  <si>
    <t>Castles , Maria</t>
  </si>
  <si>
    <t>2019</t>
  </si>
  <si>
    <t>80-84</t>
  </si>
  <si>
    <t>SC</t>
  </si>
  <si>
    <t>Anne Smyth</t>
  </si>
  <si>
    <t xml:space="preserve">Smyth, Anne </t>
  </si>
  <si>
    <t>Martin, Nicolee</t>
  </si>
  <si>
    <t>Nicolee Martin</t>
  </si>
  <si>
    <t>Total participants</t>
  </si>
  <si>
    <t>Christine Leary</t>
  </si>
  <si>
    <t>Leary,Chris</t>
  </si>
  <si>
    <t>*</t>
  </si>
  <si>
    <t xml:space="preserve">Makin Caroline </t>
  </si>
  <si>
    <t xml:space="preserve">  </t>
  </si>
  <si>
    <t>2020 Winter 3 X 400m Postal Swim</t>
  </si>
  <si>
    <t>5000m Swims 2020</t>
  </si>
  <si>
    <t>3000m Swims 2020</t>
  </si>
  <si>
    <t>TUGGERANONG ENDURANCE SWIMS from 2012 - 2020</t>
  </si>
  <si>
    <t xml:space="preserve">Endurance 2020  -  Points Progress </t>
  </si>
  <si>
    <t>2020</t>
  </si>
  <si>
    <t>7 JAN</t>
  </si>
  <si>
    <t>Gender</t>
  </si>
  <si>
    <t>Swum in 2020</t>
  </si>
  <si>
    <t xml:space="preserve">Age </t>
  </si>
  <si>
    <t>03 Jan</t>
  </si>
  <si>
    <t>Back</t>
  </si>
  <si>
    <t>58</t>
  </si>
  <si>
    <t>11 JAN</t>
  </si>
  <si>
    <t>14 JAN</t>
  </si>
  <si>
    <t>11  JAN</t>
  </si>
  <si>
    <t>21 JAN</t>
  </si>
  <si>
    <t>Donna Sims</t>
  </si>
  <si>
    <t xml:space="preserve">Sims, D </t>
  </si>
  <si>
    <t>14 Jan</t>
  </si>
  <si>
    <t>BR</t>
  </si>
  <si>
    <t>52</t>
  </si>
  <si>
    <t>21 Jan</t>
  </si>
  <si>
    <t>3 JAN</t>
  </si>
  <si>
    <t>Kris Kennedy</t>
  </si>
  <si>
    <t>Free</t>
  </si>
  <si>
    <t>55</t>
  </si>
  <si>
    <t>25 JAN</t>
  </si>
  <si>
    <t>1 FEB</t>
  </si>
  <si>
    <t>28 JAN</t>
  </si>
  <si>
    <t>N</t>
  </si>
  <si>
    <t>4 FEB</t>
  </si>
  <si>
    <t>4  FEB</t>
  </si>
  <si>
    <t>18 JAN</t>
  </si>
  <si>
    <t>LC</t>
  </si>
  <si>
    <t xml:space="preserve">Brian Curtis </t>
  </si>
  <si>
    <t>Curtis, Brian</t>
  </si>
  <si>
    <t>P29</t>
  </si>
  <si>
    <t>11 FEB</t>
  </si>
  <si>
    <t>8 FEB</t>
  </si>
  <si>
    <t>8 Feb</t>
  </si>
  <si>
    <t>Kerry O'Neill</t>
  </si>
  <si>
    <t>O'Neill Kerry</t>
  </si>
  <si>
    <t>15 FEB</t>
  </si>
  <si>
    <t>15 Feb</t>
  </si>
  <si>
    <t>47</t>
  </si>
  <si>
    <t>25 FEB</t>
  </si>
  <si>
    <t>25 Feb</t>
  </si>
  <si>
    <t>22 FEB</t>
  </si>
  <si>
    <t>22 Feb</t>
  </si>
  <si>
    <t>21 FEB</t>
  </si>
  <si>
    <t>24 FEB</t>
  </si>
  <si>
    <t>15.10.31</t>
  </si>
  <si>
    <t>29 FEB</t>
  </si>
  <si>
    <t>7 MAR</t>
  </si>
  <si>
    <t>3 MAR</t>
  </si>
  <si>
    <t>17 MAR</t>
  </si>
  <si>
    <t>11 MAR</t>
  </si>
  <si>
    <t>12 MAR</t>
  </si>
  <si>
    <t>13 MAR</t>
  </si>
  <si>
    <t>14 MAR</t>
  </si>
  <si>
    <t>14 Mar</t>
  </si>
  <si>
    <t>60:03:91</t>
  </si>
  <si>
    <t>Breast</t>
  </si>
  <si>
    <t>21 MAR</t>
  </si>
  <si>
    <t>12 JAN</t>
  </si>
  <si>
    <t xml:space="preserve">SC </t>
  </si>
  <si>
    <t>1 SEPT</t>
  </si>
  <si>
    <t>9 SEPT</t>
  </si>
  <si>
    <t>5 SEPT</t>
  </si>
  <si>
    <t>12 SEPT</t>
  </si>
  <si>
    <t>22 SEPT</t>
  </si>
  <si>
    <t>8 SEPT</t>
  </si>
  <si>
    <t>15 SEPT</t>
  </si>
  <si>
    <t>19 SEPT</t>
  </si>
  <si>
    <t>5  SEPT</t>
  </si>
  <si>
    <t>12  SEPT</t>
  </si>
  <si>
    <t xml:space="preserve">22 SEPT </t>
  </si>
  <si>
    <t>26 JAN</t>
  </si>
  <si>
    <t>31 JAN</t>
  </si>
  <si>
    <t xml:space="preserve">31 JAN </t>
  </si>
  <si>
    <t>31  JAN</t>
  </si>
  <si>
    <t>2 FEB</t>
  </si>
  <si>
    <t>18 FEB</t>
  </si>
  <si>
    <t>11 SEPT</t>
  </si>
  <si>
    <t>Kate Murphy</t>
  </si>
  <si>
    <t>Murphy, Kate</t>
  </si>
  <si>
    <t>29 SEPT</t>
  </si>
  <si>
    <t>26 SEPT</t>
  </si>
  <si>
    <t>6 OCT</t>
  </si>
  <si>
    <t>Annette Byron</t>
  </si>
  <si>
    <t xml:space="preserve">Byron, Annette </t>
  </si>
  <si>
    <t>13 OCT</t>
  </si>
  <si>
    <t>10 OCT</t>
  </si>
  <si>
    <t>3 OCT</t>
  </si>
  <si>
    <t>20 OCT</t>
  </si>
  <si>
    <t>20 0CT</t>
  </si>
  <si>
    <t>31 OCT</t>
  </si>
  <si>
    <t>27 OCT</t>
  </si>
  <si>
    <t>17 OCT</t>
  </si>
  <si>
    <t>24 OCT</t>
  </si>
  <si>
    <t>Rebecca Dunn</t>
  </si>
  <si>
    <t>Dunn, R</t>
  </si>
  <si>
    <t>30-34</t>
  </si>
  <si>
    <t xml:space="preserve">31 OCT </t>
  </si>
  <si>
    <t>17 0CT</t>
  </si>
  <si>
    <t>sc</t>
  </si>
  <si>
    <t>3 NOV</t>
  </si>
  <si>
    <t>7 NOV</t>
  </si>
  <si>
    <t>10 NOV</t>
  </si>
  <si>
    <t>14 NOV</t>
  </si>
  <si>
    <t>17 NOV</t>
  </si>
  <si>
    <t>24 NOV</t>
  </si>
  <si>
    <t>21 NOV</t>
  </si>
  <si>
    <t xml:space="preserve">17 NOV </t>
  </si>
  <si>
    <t>28 NOV</t>
  </si>
  <si>
    <t>1 DEC</t>
  </si>
  <si>
    <t>8 DEC</t>
  </si>
  <si>
    <t>5 DEC</t>
  </si>
  <si>
    <t>18 DEC</t>
  </si>
  <si>
    <t>15 DEC</t>
  </si>
  <si>
    <t>12 DEC</t>
  </si>
  <si>
    <t>22 DEC</t>
  </si>
  <si>
    <t>22DEC</t>
  </si>
  <si>
    <t>POINTS AND DISTANCE SUMMARY to 31 Dec 2020</t>
  </si>
  <si>
    <t>27 DEC</t>
  </si>
  <si>
    <t>28 DEC</t>
  </si>
  <si>
    <t>28 Dec</t>
  </si>
  <si>
    <t xml:space="preserve">Back </t>
  </si>
  <si>
    <t>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</si>
</sst>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00"/>
    <numFmt numFmtId="165" formatCode="#,##0.000"/>
    <numFmt numFmtId="166" formatCode="mm:ss.00"/>
    <numFmt numFmtId="167" formatCode="00&quot;:&quot;00&quot;:&quot;00"/>
    <numFmt numFmtId="168" formatCode="00&quot;:&quot;00&quot;.&quot;00"/>
    <numFmt numFmtId="169" formatCode="#,##0_ ;[Red]\-#,##0\ "/>
    <numFmt numFmtId="170" formatCode=";;;"/>
  </numFmts>
  <fonts count="62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"/>
      <family val="2"/>
    </font>
    <font>
      <u/>
      <sz val="10"/>
      <color indexed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8"/>
      <name val="Algerian"/>
      <family val="5"/>
    </font>
    <font>
      <sz val="18"/>
      <color indexed="10"/>
      <name val="Algerian"/>
      <family val="5"/>
    </font>
    <font>
      <sz val="16"/>
      <name val="Algerian"/>
      <family val="5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color indexed="10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0"/>
      <color indexed="11"/>
      <name val="Arial"/>
      <family val="2"/>
    </font>
    <font>
      <b/>
      <sz val="16"/>
      <color indexed="11"/>
      <name val="Arial"/>
      <family val="2"/>
    </font>
    <font>
      <sz val="9"/>
      <color indexed="81"/>
      <name val="Arial"/>
      <family val="2"/>
    </font>
    <font>
      <b/>
      <sz val="9"/>
      <color indexed="81"/>
      <name val="Arial"/>
      <family val="2"/>
    </font>
    <font>
      <sz val="12"/>
      <name val="Wingdings"/>
      <charset val="2"/>
    </font>
    <font>
      <sz val="9"/>
      <name val="Arial"/>
      <family val="2"/>
    </font>
    <font>
      <sz val="10"/>
      <name val="Apple Chancery"/>
    </font>
    <font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theme="0"/>
      <name val="Times New Roman"/>
      <family val="1"/>
    </font>
    <font>
      <sz val="10"/>
      <color theme="0"/>
      <name val="Times New Roman"/>
      <family val="1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sz val="12"/>
      <color rgb="FF0000FF"/>
      <name val="Zapf Dingbats"/>
    </font>
    <font>
      <sz val="10"/>
      <color rgb="FF008000"/>
      <name val="Arial"/>
      <family val="2"/>
    </font>
    <font>
      <sz val="10"/>
      <color rgb="FFFABB73"/>
      <name val="Zapf Dingbats"/>
    </font>
    <font>
      <sz val="12"/>
      <color rgb="FFFABB73"/>
      <name val="Libian SC Regular"/>
    </font>
    <font>
      <sz val="12"/>
      <color rgb="FF0000FF"/>
      <name val="Arial"/>
      <family val="2"/>
    </font>
    <font>
      <b/>
      <sz val="12"/>
      <color rgb="FFFF770C"/>
      <name val="Arial"/>
      <family val="2"/>
    </font>
    <font>
      <sz val="10"/>
      <color theme="8" tint="0.39997558519241921"/>
      <name val="Arial"/>
      <family val="2"/>
    </font>
    <font>
      <sz val="12"/>
      <color rgb="FFFF0000"/>
      <name val="Zapf Dingbats"/>
    </font>
    <font>
      <b/>
      <sz val="14"/>
      <color rgb="FF8F4999"/>
      <name val="Apple Chancery"/>
    </font>
    <font>
      <b/>
      <sz val="10"/>
      <color rgb="FF8F4999"/>
      <name val="Arial"/>
      <family val="2"/>
    </font>
    <font>
      <sz val="10"/>
      <color rgb="FF8F4999"/>
      <name val="Arial"/>
      <family val="2"/>
    </font>
    <font>
      <b/>
      <sz val="14"/>
      <color rgb="FFFF0000"/>
      <name val="Apple Chancery"/>
    </font>
    <font>
      <sz val="14"/>
      <color rgb="FFFF0000"/>
      <name val="Arial"/>
      <family val="2"/>
    </font>
    <font>
      <b/>
      <sz val="12"/>
      <color rgb="FF008000"/>
      <name val="Arial"/>
      <family val="2"/>
    </font>
    <font>
      <sz val="10"/>
      <color rgb="FFFF0000"/>
      <name val="Times New Roman"/>
      <family val="1"/>
    </font>
    <font>
      <sz val="11"/>
      <color rgb="FF008000"/>
      <name val="Arial"/>
      <family val="2"/>
    </font>
    <font>
      <sz val="12"/>
      <color rgb="FF39AD12"/>
      <name val="Arial"/>
      <family val="2"/>
    </font>
    <font>
      <b/>
      <sz val="10"/>
      <color rgb="FFFF0000"/>
      <name val="Arial"/>
      <family val="2"/>
    </font>
    <font>
      <b/>
      <sz val="11"/>
      <color rgb="FF4EB913"/>
      <name val="Arial"/>
      <family val="2"/>
    </font>
    <font>
      <sz val="20"/>
      <color rgb="FFC00000"/>
      <name val="Lucida Calligraphy"/>
      <family val="4"/>
    </font>
    <font>
      <sz val="16"/>
      <color rgb="FFC00000"/>
      <name val="Algerian"/>
      <family val="5"/>
    </font>
    <font>
      <sz val="12"/>
      <color rgb="FFFF0000"/>
      <name val="Arial"/>
      <family val="2"/>
    </font>
    <font>
      <sz val="10"/>
      <name val="Zapf Dingbats"/>
    </font>
    <font>
      <b/>
      <sz val="8"/>
      <name val="Arial"/>
      <family val="2"/>
    </font>
    <font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" fillId="0" borderId="0"/>
  </cellStyleXfs>
  <cellXfs count="427">
    <xf numFmtId="0" fontId="0" fillId="0" borderId="0" xfId="0"/>
    <xf numFmtId="0" fontId="0" fillId="0" borderId="0" xfId="0" applyAlignment="1"/>
    <xf numFmtId="0" fontId="2" fillId="0" borderId="0" xfId="0" applyFont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0" fillId="0" borderId="0" xfId="0" applyBorder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6" fillId="0" borderId="0" xfId="1" applyAlignment="1" applyProtection="1"/>
    <xf numFmtId="1" fontId="0" fillId="0" borderId="0" xfId="0" applyNumberFormat="1"/>
    <xf numFmtId="0" fontId="3" fillId="0" borderId="0" xfId="0" applyFont="1"/>
    <xf numFmtId="1" fontId="0" fillId="0" borderId="0" xfId="0" applyNumberFormat="1" applyAlignment="1">
      <alignment horizontal="center"/>
    </xf>
    <xf numFmtId="165" fontId="0" fillId="0" borderId="0" xfId="0" applyNumberFormat="1"/>
    <xf numFmtId="0" fontId="8" fillId="0" borderId="0" xfId="0" applyFont="1" applyAlignment="1">
      <alignment horizontal="center"/>
    </xf>
    <xf numFmtId="0" fontId="9" fillId="0" borderId="0" xfId="0" applyFont="1"/>
    <xf numFmtId="49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2" xfId="0" applyBorder="1"/>
    <xf numFmtId="0" fontId="0" fillId="0" borderId="9" xfId="0" applyBorder="1" applyAlignment="1">
      <alignment horizontal="center"/>
    </xf>
    <xf numFmtId="49" fontId="0" fillId="0" borderId="5" xfId="0" applyNumberFormat="1" applyBorder="1"/>
    <xf numFmtId="49" fontId="11" fillId="0" borderId="5" xfId="0" applyNumberFormat="1" applyFont="1" applyBorder="1" applyAlignment="1">
      <alignment horizontal="center" vertical="center" wrapText="1"/>
    </xf>
    <xf numFmtId="166" fontId="12" fillId="0" borderId="0" xfId="0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/>
    </xf>
    <xf numFmtId="166" fontId="12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12" fillId="0" borderId="5" xfId="0" applyNumberFormat="1" applyFont="1" applyBorder="1" applyAlignment="1">
      <alignment horizontal="center" vertical="center" wrapText="1"/>
    </xf>
    <xf numFmtId="166" fontId="1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166" fontId="0" fillId="0" borderId="0" xfId="0" applyNumberFormat="1" applyBorder="1" applyAlignment="1">
      <alignment horizontal="center"/>
    </xf>
    <xf numFmtId="49" fontId="12" fillId="0" borderId="5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top" wrapText="1"/>
    </xf>
    <xf numFmtId="0" fontId="20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0" fillId="0" borderId="20" xfId="0" applyBorder="1"/>
    <xf numFmtId="0" fontId="0" fillId="0" borderId="0" xfId="0" applyFill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0" fontId="22" fillId="0" borderId="20" xfId="0" applyFont="1" applyBorder="1"/>
    <xf numFmtId="0" fontId="0" fillId="0" borderId="14" xfId="0" applyBorder="1"/>
    <xf numFmtId="0" fontId="0" fillId="0" borderId="21" xfId="0" applyBorder="1"/>
    <xf numFmtId="0" fontId="0" fillId="0" borderId="22" xfId="0" applyBorder="1"/>
    <xf numFmtId="0" fontId="23" fillId="0" borderId="20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49" fontId="23" fillId="0" borderId="16" xfId="0" applyNumberFormat="1" applyFon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2" fontId="12" fillId="0" borderId="16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20" fillId="0" borderId="0" xfId="0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4" fontId="12" fillId="0" borderId="20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2" fontId="0" fillId="0" borderId="22" xfId="0" applyNumberForma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24" fillId="0" borderId="0" xfId="0" applyFont="1"/>
    <xf numFmtId="3" fontId="0" fillId="0" borderId="16" xfId="0" applyNumberFormat="1" applyBorder="1" applyAlignment="1">
      <alignment horizontal="center"/>
    </xf>
    <xf numFmtId="3" fontId="0" fillId="0" borderId="23" xfId="0" applyNumberFormat="1" applyBorder="1"/>
    <xf numFmtId="2" fontId="0" fillId="0" borderId="23" xfId="0" applyNumberFormat="1" applyBorder="1"/>
    <xf numFmtId="2" fontId="0" fillId="0" borderId="22" xfId="0" applyNumberFormat="1" applyBorder="1"/>
    <xf numFmtId="2" fontId="22" fillId="0" borderId="14" xfId="0" applyNumberFormat="1" applyFont="1" applyBorder="1" applyAlignment="1">
      <alignment horizontal="center"/>
    </xf>
    <xf numFmtId="0" fontId="13" fillId="0" borderId="0" xfId="3" applyFont="1" applyAlignment="1">
      <alignment horizontal="left" vertical="center"/>
    </xf>
    <xf numFmtId="0" fontId="1" fillId="0" borderId="0" xfId="3"/>
    <xf numFmtId="0" fontId="14" fillId="0" borderId="0" xfId="3" applyFont="1" applyAlignment="1">
      <alignment horizontal="center" vertical="center"/>
    </xf>
    <xf numFmtId="0" fontId="1" fillId="0" borderId="0" xfId="3" applyBorder="1" applyAlignment="1">
      <alignment horizontal="center"/>
    </xf>
    <xf numFmtId="0" fontId="15" fillId="0" borderId="0" xfId="3" applyFont="1" applyAlignment="1">
      <alignment horizontal="center" vertical="center"/>
    </xf>
    <xf numFmtId="0" fontId="18" fillId="0" borderId="24" xfId="3" applyFont="1" applyBorder="1" applyAlignment="1">
      <alignment horizontal="center" vertical="center" wrapText="1"/>
    </xf>
    <xf numFmtId="49" fontId="11" fillId="0" borderId="24" xfId="3" applyNumberFormat="1" applyFont="1" applyBorder="1" applyAlignment="1">
      <alignment horizontal="center" vertical="center" wrapText="1"/>
    </xf>
    <xf numFmtId="0" fontId="11" fillId="0" borderId="24" xfId="3" applyFont="1" applyBorder="1" applyAlignment="1">
      <alignment horizontal="center" vertical="center" wrapText="1"/>
    </xf>
    <xf numFmtId="1" fontId="1" fillId="0" borderId="24" xfId="3" applyNumberFormat="1" applyFont="1" applyBorder="1" applyAlignment="1">
      <alignment horizontal="center" vertical="center" wrapText="1"/>
    </xf>
    <xf numFmtId="166" fontId="1" fillId="0" borderId="24" xfId="3" applyNumberFormat="1" applyFont="1" applyBorder="1" applyAlignment="1">
      <alignment horizontal="center" vertical="center" wrapText="1"/>
    </xf>
    <xf numFmtId="0" fontId="16" fillId="0" borderId="24" xfId="3" applyFont="1" applyBorder="1" applyAlignment="1">
      <alignment horizontal="center" vertical="center" wrapText="1"/>
    </xf>
    <xf numFmtId="1" fontId="19" fillId="0" borderId="2" xfId="3" applyNumberFormat="1" applyFont="1" applyBorder="1" applyAlignment="1">
      <alignment horizontal="left" vertical="center" wrapText="1"/>
    </xf>
    <xf numFmtId="3" fontId="1" fillId="0" borderId="24" xfId="3" applyNumberFormat="1" applyFont="1" applyFill="1" applyBorder="1" applyAlignment="1">
      <alignment horizontal="center" vertical="center"/>
    </xf>
    <xf numFmtId="1" fontId="33" fillId="0" borderId="3" xfId="3" applyNumberFormat="1" applyFont="1" applyBorder="1" applyAlignment="1">
      <alignment vertical="center" wrapText="1"/>
    </xf>
    <xf numFmtId="1" fontId="19" fillId="0" borderId="1" xfId="3" applyNumberFormat="1" applyFont="1" applyBorder="1" applyAlignment="1">
      <alignment vertical="center" wrapText="1"/>
    </xf>
    <xf numFmtId="1" fontId="33" fillId="0" borderId="24" xfId="3" applyNumberFormat="1" applyFont="1" applyBorder="1" applyAlignment="1">
      <alignment vertical="center" wrapText="1"/>
    </xf>
    <xf numFmtId="0" fontId="18" fillId="0" borderId="7" xfId="3" applyFont="1" applyBorder="1" applyAlignment="1">
      <alignment horizontal="center" vertical="center" wrapText="1"/>
    </xf>
    <xf numFmtId="0" fontId="11" fillId="0" borderId="7" xfId="3" applyFont="1" applyBorder="1" applyAlignment="1">
      <alignment horizontal="center" vertical="center" wrapText="1"/>
    </xf>
    <xf numFmtId="1" fontId="19" fillId="0" borderId="24" xfId="3" applyNumberFormat="1" applyFont="1" applyBorder="1" applyAlignment="1">
      <alignment vertical="center" wrapText="1"/>
    </xf>
    <xf numFmtId="0" fontId="11" fillId="0" borderId="0" xfId="3" applyFont="1"/>
    <xf numFmtId="0" fontId="11" fillId="0" borderId="1" xfId="3" applyFont="1" applyBorder="1" applyAlignment="1">
      <alignment horizontal="center" wrapText="1"/>
    </xf>
    <xf numFmtId="0" fontId="17" fillId="0" borderId="5" xfId="3" applyFont="1" applyBorder="1" applyAlignment="1">
      <alignment horizontal="center" vertical="center" wrapText="1"/>
    </xf>
    <xf numFmtId="1" fontId="17" fillId="0" borderId="0" xfId="3" applyNumberFormat="1" applyFont="1" applyBorder="1" applyAlignment="1">
      <alignment horizontal="center" vertical="center" wrapText="1"/>
    </xf>
    <xf numFmtId="0" fontId="1" fillId="0" borderId="0" xfId="3" applyAlignment="1">
      <alignment horizontal="center" vertical="center" wrapText="1"/>
    </xf>
    <xf numFmtId="0" fontId="18" fillId="0" borderId="25" xfId="3" applyFont="1" applyBorder="1" applyAlignment="1">
      <alignment horizontal="center" vertical="center" wrapText="1"/>
    </xf>
    <xf numFmtId="0" fontId="18" fillId="0" borderId="5" xfId="3" applyFont="1" applyBorder="1" applyAlignment="1">
      <alignment horizontal="center" vertical="center" wrapText="1"/>
    </xf>
    <xf numFmtId="2" fontId="17" fillId="0" borderId="0" xfId="3" applyNumberFormat="1" applyFont="1" applyBorder="1" applyAlignment="1">
      <alignment horizontal="center" wrapText="1"/>
    </xf>
    <xf numFmtId="0" fontId="11" fillId="0" borderId="0" xfId="3" applyFont="1" applyAlignment="1">
      <alignment horizontal="center" vertical="center" wrapText="1"/>
    </xf>
    <xf numFmtId="0" fontId="1" fillId="0" borderId="24" xfId="3" applyFont="1" applyBorder="1" applyAlignment="1">
      <alignment horizontal="center" vertical="center" wrapText="1"/>
    </xf>
    <xf numFmtId="49" fontId="1" fillId="0" borderId="24" xfId="3" applyNumberFormat="1" applyFont="1" applyBorder="1" applyAlignment="1">
      <alignment horizontal="center" vertical="center" wrapText="1"/>
    </xf>
    <xf numFmtId="166" fontId="1" fillId="0" borderId="5" xfId="3" applyNumberFormat="1" applyFont="1" applyBorder="1" applyAlignment="1">
      <alignment horizontal="center" vertical="center" wrapText="1"/>
    </xf>
    <xf numFmtId="0" fontId="11" fillId="0" borderId="0" xfId="3" applyFont="1" applyBorder="1" applyAlignment="1">
      <alignment horizontal="center" vertical="center" wrapText="1"/>
    </xf>
    <xf numFmtId="0" fontId="11" fillId="0" borderId="0" xfId="3" applyFont="1" applyAlignment="1">
      <alignment horizontal="center" vertical="top" wrapText="1"/>
    </xf>
    <xf numFmtId="3" fontId="1" fillId="0" borderId="24" xfId="3" applyNumberFormat="1" applyFont="1" applyBorder="1" applyAlignment="1">
      <alignment horizontal="center" vertical="center" wrapText="1"/>
    </xf>
    <xf numFmtId="3" fontId="1" fillId="0" borderId="5" xfId="3" applyNumberFormat="1" applyFont="1" applyBorder="1" applyAlignment="1">
      <alignment horizontal="center" vertical="center" wrapText="1"/>
    </xf>
    <xf numFmtId="0" fontId="1" fillId="0" borderId="0" xfId="3" applyFont="1" applyBorder="1" applyAlignment="1">
      <alignment horizontal="center" vertical="center" wrapText="1"/>
    </xf>
    <xf numFmtId="1" fontId="1" fillId="0" borderId="0" xfId="3" applyNumberFormat="1" applyFont="1" applyBorder="1" applyAlignment="1">
      <alignment horizontal="center" vertical="center" wrapText="1"/>
    </xf>
    <xf numFmtId="0" fontId="3" fillId="0" borderId="0" xfId="3" applyFont="1" applyBorder="1" applyAlignment="1">
      <alignment wrapText="1"/>
    </xf>
    <xf numFmtId="1" fontId="34" fillId="0" borderId="24" xfId="3" applyNumberFormat="1" applyFont="1" applyBorder="1" applyAlignment="1">
      <alignment horizontal="center" vertical="center" wrapText="1"/>
    </xf>
    <xf numFmtId="3" fontId="1" fillId="0" borderId="5" xfId="3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49" fontId="35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49" fontId="1" fillId="0" borderId="5" xfId="0" applyNumberFormat="1" applyFont="1" applyBorder="1"/>
    <xf numFmtId="0" fontId="1" fillId="0" borderId="5" xfId="0" applyFont="1" applyBorder="1"/>
    <xf numFmtId="49" fontId="11" fillId="0" borderId="5" xfId="3" applyNumberFormat="1" applyFont="1" applyBorder="1" applyAlignment="1">
      <alignment horizontal="center" vertical="center" wrapText="1"/>
    </xf>
    <xf numFmtId="0" fontId="11" fillId="0" borderId="6" xfId="3" applyFont="1" applyBorder="1" applyAlignment="1">
      <alignment horizontal="center" vertical="center" wrapText="1"/>
    </xf>
    <xf numFmtId="166" fontId="1" fillId="0" borderId="0" xfId="3" applyNumberFormat="1" applyFont="1" applyFill="1" applyBorder="1" applyAlignment="1">
      <alignment horizontal="center" vertical="center"/>
    </xf>
    <xf numFmtId="166" fontId="1" fillId="0" borderId="0" xfId="3" applyNumberFormat="1" applyFill="1" applyBorder="1" applyAlignment="1">
      <alignment horizontal="center" vertical="center"/>
    </xf>
    <xf numFmtId="166" fontId="1" fillId="0" borderId="0" xfId="3" applyNumberFormat="1" applyFont="1" applyBorder="1" applyAlignment="1">
      <alignment horizontal="center" vertical="center" wrapText="1"/>
    </xf>
    <xf numFmtId="1" fontId="1" fillId="0" borderId="5" xfId="3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/>
    </xf>
    <xf numFmtId="166" fontId="11" fillId="0" borderId="6" xfId="3" applyNumberFormat="1" applyFont="1" applyFill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 vertical="center" wrapText="1"/>
    </xf>
    <xf numFmtId="168" fontId="1" fillId="0" borderId="24" xfId="3" applyNumberFormat="1" applyFont="1" applyFill="1" applyBorder="1" applyAlignment="1">
      <alignment horizontal="center" vertical="center"/>
    </xf>
    <xf numFmtId="168" fontId="1" fillId="0" borderId="24" xfId="3" applyNumberFormat="1" applyFill="1" applyBorder="1" applyAlignment="1">
      <alignment horizontal="center" vertical="center"/>
    </xf>
    <xf numFmtId="168" fontId="1" fillId="0" borderId="24" xfId="3" applyNumberFormat="1" applyFont="1" applyBorder="1" applyAlignment="1">
      <alignment horizontal="center" vertical="center" wrapText="1"/>
    </xf>
    <xf numFmtId="168" fontId="0" fillId="0" borderId="0" xfId="0" applyNumberFormat="1" applyAlignment="1">
      <alignment horizontal="center"/>
    </xf>
    <xf numFmtId="168" fontId="0" fillId="0" borderId="0" xfId="0" applyNumberFormat="1"/>
    <xf numFmtId="167" fontId="1" fillId="0" borderId="24" xfId="3" applyNumberFormat="1" applyFont="1" applyFill="1" applyBorder="1" applyAlignment="1">
      <alignment horizontal="center" vertical="center"/>
    </xf>
    <xf numFmtId="167" fontId="1" fillId="0" borderId="24" xfId="3" applyNumberFormat="1" applyFill="1" applyBorder="1" applyAlignment="1">
      <alignment horizontal="center" vertical="center"/>
    </xf>
    <xf numFmtId="167" fontId="1" fillId="0" borderId="24" xfId="3" applyNumberFormat="1" applyFont="1" applyBorder="1" applyAlignment="1">
      <alignment horizontal="center" vertical="center" wrapText="1"/>
    </xf>
    <xf numFmtId="3" fontId="0" fillId="0" borderId="24" xfId="3" applyNumberFormat="1" applyFont="1" applyBorder="1" applyAlignment="1">
      <alignment horizontal="center" vertical="center" wrapText="1"/>
    </xf>
    <xf numFmtId="0" fontId="0" fillId="0" borderId="24" xfId="3" applyFont="1" applyBorder="1" applyAlignment="1">
      <alignment horizontal="center" vertical="center" wrapText="1"/>
    </xf>
    <xf numFmtId="166" fontId="0" fillId="0" borderId="24" xfId="3" applyNumberFormat="1" applyFont="1" applyBorder="1" applyAlignment="1">
      <alignment horizontal="center" vertical="center" wrapText="1"/>
    </xf>
    <xf numFmtId="49" fontId="0" fillId="0" borderId="24" xfId="3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right"/>
    </xf>
    <xf numFmtId="164" fontId="0" fillId="0" borderId="0" xfId="0" applyNumberFormat="1" applyFont="1" applyFill="1" applyAlignment="1">
      <alignment horizontal="right"/>
    </xf>
    <xf numFmtId="164" fontId="0" fillId="0" borderId="0" xfId="0" applyNumberFormat="1" applyFont="1" applyAlignment="1">
      <alignment horizontal="right"/>
    </xf>
    <xf numFmtId="169" fontId="0" fillId="0" borderId="0" xfId="0" applyNumberFormat="1" applyAlignment="1">
      <alignment horizontal="center"/>
    </xf>
    <xf numFmtId="169" fontId="0" fillId="0" borderId="0" xfId="0" applyNumberFormat="1"/>
    <xf numFmtId="169" fontId="0" fillId="0" borderId="0" xfId="0" applyNumberFormat="1" applyAlignment="1"/>
    <xf numFmtId="169" fontId="36" fillId="0" borderId="0" xfId="0" applyNumberFormat="1" applyFont="1" applyAlignment="1">
      <alignment horizontal="center"/>
    </xf>
    <xf numFmtId="3" fontId="0" fillId="0" borderId="0" xfId="0" applyNumberFormat="1"/>
    <xf numFmtId="0" fontId="27" fillId="0" borderId="0" xfId="0" applyFont="1" applyAlignment="1">
      <alignment horizontal="center"/>
    </xf>
    <xf numFmtId="0" fontId="37" fillId="0" borderId="0" xfId="0" applyFont="1" applyFill="1" applyAlignment="1">
      <alignment horizontal="center"/>
    </xf>
    <xf numFmtId="0" fontId="0" fillId="0" borderId="0" xfId="0" applyFill="1"/>
    <xf numFmtId="169" fontId="38" fillId="0" borderId="0" xfId="0" applyNumberFormat="1" applyFont="1" applyFill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9" fillId="0" borderId="0" xfId="0" applyFont="1"/>
    <xf numFmtId="0" fontId="40" fillId="0" borderId="0" xfId="0" applyFont="1"/>
    <xf numFmtId="49" fontId="0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/>
    </xf>
    <xf numFmtId="49" fontId="0" fillId="0" borderId="5" xfId="0" applyNumberFormat="1" applyFont="1" applyBorder="1"/>
    <xf numFmtId="0" fontId="0" fillId="0" borderId="5" xfId="0" applyFont="1" applyBorder="1"/>
    <xf numFmtId="0" fontId="0" fillId="0" borderId="0" xfId="0" applyFont="1" applyAlignment="1">
      <alignment horizontal="center"/>
    </xf>
    <xf numFmtId="0" fontId="0" fillId="0" borderId="0" xfId="0" applyFont="1"/>
    <xf numFmtId="49" fontId="0" fillId="0" borderId="0" xfId="0" applyNumberFormat="1" applyFont="1" applyAlignment="1">
      <alignment horizontal="center"/>
    </xf>
    <xf numFmtId="49" fontId="0" fillId="0" borderId="6" xfId="0" applyNumberFormat="1" applyFont="1" applyBorder="1" applyAlignment="1">
      <alignment horizontal="center"/>
    </xf>
    <xf numFmtId="0" fontId="28" fillId="0" borderId="6" xfId="0" applyFon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166" fontId="11" fillId="0" borderId="0" xfId="3" applyNumberFormat="1" applyFont="1" applyBorder="1" applyAlignment="1">
      <alignment horizontal="center" vertical="center" wrapText="1"/>
    </xf>
    <xf numFmtId="166" fontId="0" fillId="0" borderId="2" xfId="0" applyNumberFormat="1" applyBorder="1"/>
    <xf numFmtId="0" fontId="1" fillId="0" borderId="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/>
    <xf numFmtId="49" fontId="0" fillId="0" borderId="5" xfId="3" applyNumberFormat="1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43" fillId="0" borderId="0" xfId="0" applyFont="1"/>
    <xf numFmtId="0" fontId="20" fillId="0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49" fontId="45" fillId="0" borderId="0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/>
    <xf numFmtId="0" fontId="47" fillId="0" borderId="0" xfId="0" applyFont="1" applyBorder="1" applyAlignment="1"/>
    <xf numFmtId="0" fontId="48" fillId="0" borderId="0" xfId="0" applyFont="1" applyAlignment="1">
      <alignment horizontal="center" vertical="center" wrapText="1"/>
    </xf>
    <xf numFmtId="0" fontId="35" fillId="0" borderId="0" xfId="0" applyFont="1" applyAlignment="1"/>
    <xf numFmtId="0" fontId="49" fillId="0" borderId="0" xfId="0" applyFont="1"/>
    <xf numFmtId="0" fontId="50" fillId="0" borderId="0" xfId="0" applyNumberFormat="1" applyFont="1" applyAlignment="1">
      <alignment horizontal="center"/>
    </xf>
    <xf numFmtId="0" fontId="7" fillId="0" borderId="0" xfId="0" applyFont="1" applyAlignment="1"/>
    <xf numFmtId="0" fontId="0" fillId="0" borderId="0" xfId="0" applyAlignment="1">
      <alignment wrapText="1"/>
    </xf>
    <xf numFmtId="0" fontId="6" fillId="0" borderId="0" xfId="1" applyAlignment="1" applyProtection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1" applyAlignment="1" applyProtection="1">
      <alignment vertical="center"/>
    </xf>
    <xf numFmtId="0" fontId="3" fillId="0" borderId="0" xfId="0" applyFont="1" applyAlignment="1">
      <alignment vertical="center"/>
    </xf>
    <xf numFmtId="1" fontId="0" fillId="0" borderId="0" xfId="0" applyNumberFormat="1" applyFont="1" applyAlignment="1">
      <alignment vertical="center"/>
    </xf>
    <xf numFmtId="170" fontId="19" fillId="0" borderId="3" xfId="3" applyNumberFormat="1" applyFont="1" applyBorder="1" applyAlignment="1">
      <alignment vertical="center" wrapText="1"/>
    </xf>
    <xf numFmtId="170" fontId="19" fillId="0" borderId="24" xfId="3" applyNumberFormat="1" applyFont="1" applyBorder="1" applyAlignment="1">
      <alignment vertical="center" wrapText="1"/>
    </xf>
    <xf numFmtId="170" fontId="1" fillId="0" borderId="0" xfId="3" applyNumberFormat="1"/>
    <xf numFmtId="49" fontId="0" fillId="0" borderId="14" xfId="0" applyNumberFormat="1" applyFont="1" applyBorder="1"/>
    <xf numFmtId="0" fontId="0" fillId="0" borderId="1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49" fontId="11" fillId="0" borderId="24" xfId="0" applyNumberFormat="1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0" fillId="0" borderId="20" xfId="0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0" fontId="30" fillId="0" borderId="15" xfId="0" applyFont="1" applyFill="1" applyBorder="1" applyAlignment="1">
      <alignment horizontal="center"/>
    </xf>
    <xf numFmtId="169" fontId="35" fillId="0" borderId="0" xfId="0" applyNumberFormat="1" applyFont="1" applyAlignment="1"/>
    <xf numFmtId="49" fontId="11" fillId="0" borderId="24" xfId="3" applyNumberFormat="1" applyFont="1" applyFill="1" applyBorder="1" applyAlignment="1">
      <alignment horizontal="center" vertical="center" wrapText="1"/>
    </xf>
    <xf numFmtId="0" fontId="11" fillId="0" borderId="24" xfId="3" applyFont="1" applyFill="1" applyBorder="1" applyAlignment="1">
      <alignment horizontal="center" vertical="center" wrapText="1"/>
    </xf>
    <xf numFmtId="1" fontId="1" fillId="0" borderId="24" xfId="3" applyNumberFormat="1" applyFont="1" applyFill="1" applyBorder="1" applyAlignment="1">
      <alignment horizontal="center" vertical="center" wrapText="1"/>
    </xf>
    <xf numFmtId="0" fontId="1" fillId="0" borderId="0" xfId="3" applyFont="1"/>
    <xf numFmtId="0" fontId="1" fillId="0" borderId="0" xfId="3" applyFont="1" applyAlignment="1">
      <alignment horizontal="center" vertical="center" wrapText="1"/>
    </xf>
    <xf numFmtId="2" fontId="0" fillId="0" borderId="20" xfId="0" applyNumberFormat="1" applyFont="1" applyBorder="1" applyAlignment="1">
      <alignment horizontal="center"/>
    </xf>
    <xf numFmtId="1" fontId="0" fillId="0" borderId="24" xfId="3" applyNumberFormat="1" applyFont="1" applyBorder="1" applyAlignment="1">
      <alignment horizontal="center" vertical="center" wrapText="1"/>
    </xf>
    <xf numFmtId="0" fontId="31" fillId="0" borderId="24" xfId="3" applyFont="1" applyBorder="1" applyAlignment="1">
      <alignment horizontal="center" vertical="center" wrapText="1"/>
    </xf>
    <xf numFmtId="168" fontId="31" fillId="0" borderId="24" xfId="3" applyNumberFormat="1" applyFont="1" applyBorder="1" applyAlignment="1">
      <alignment horizontal="center" vertical="center" wrapText="1"/>
    </xf>
    <xf numFmtId="1" fontId="31" fillId="0" borderId="24" xfId="3" applyNumberFormat="1" applyFont="1" applyBorder="1" applyAlignment="1">
      <alignment horizontal="center" vertical="center" wrapText="1"/>
    </xf>
    <xf numFmtId="167" fontId="0" fillId="0" borderId="24" xfId="3" applyNumberFormat="1" applyFont="1" applyBorder="1" applyAlignment="1">
      <alignment horizontal="center" vertical="center" wrapText="1"/>
    </xf>
    <xf numFmtId="168" fontId="0" fillId="0" borderId="24" xfId="3" applyNumberFormat="1" applyFont="1" applyBorder="1" applyAlignment="1">
      <alignment horizontal="center" vertical="center" wrapText="1"/>
    </xf>
    <xf numFmtId="49" fontId="31" fillId="0" borderId="0" xfId="0" applyNumberFormat="1" applyFont="1" applyAlignment="1">
      <alignment horizontal="center" vertical="center"/>
    </xf>
    <xf numFmtId="167" fontId="0" fillId="0" borderId="24" xfId="3" applyNumberFormat="1" applyFont="1" applyFill="1" applyBorder="1" applyAlignment="1">
      <alignment horizontal="center" vertical="center"/>
    </xf>
    <xf numFmtId="0" fontId="31" fillId="0" borderId="0" xfId="0" applyFont="1"/>
    <xf numFmtId="168" fontId="0" fillId="0" borderId="24" xfId="3" applyNumberFormat="1" applyFont="1" applyFill="1" applyBorder="1" applyAlignment="1">
      <alignment horizontal="center" vertical="center"/>
    </xf>
    <xf numFmtId="168" fontId="31" fillId="0" borderId="24" xfId="3" applyNumberFormat="1" applyFont="1" applyFill="1" applyBorder="1" applyAlignment="1">
      <alignment horizontal="center" vertical="center"/>
    </xf>
    <xf numFmtId="49" fontId="32" fillId="0" borderId="24" xfId="3" applyNumberFormat="1" applyFont="1" applyBorder="1" applyAlignment="1">
      <alignment horizontal="center" vertical="center" wrapText="1"/>
    </xf>
    <xf numFmtId="0" fontId="32" fillId="0" borderId="24" xfId="3" applyFont="1" applyBorder="1" applyAlignment="1">
      <alignment horizontal="center" vertical="center" wrapText="1"/>
    </xf>
    <xf numFmtId="3" fontId="32" fillId="0" borderId="24" xfId="3" applyNumberFormat="1" applyFont="1" applyBorder="1" applyAlignment="1">
      <alignment horizontal="center" vertical="center" wrapText="1"/>
    </xf>
    <xf numFmtId="169" fontId="32" fillId="0" borderId="0" xfId="0" applyNumberFormat="1" applyFont="1" applyAlignment="1">
      <alignment horizontal="center"/>
    </xf>
    <xf numFmtId="49" fontId="32" fillId="0" borderId="0" xfId="0" applyNumberFormat="1" applyFont="1" applyAlignment="1">
      <alignment horizontal="center" vertical="center"/>
    </xf>
    <xf numFmtId="167" fontId="32" fillId="0" borderId="24" xfId="3" applyNumberFormat="1" applyFont="1" applyFill="1" applyBorder="1" applyAlignment="1">
      <alignment horizontal="center" vertical="center"/>
    </xf>
    <xf numFmtId="1" fontId="32" fillId="0" borderId="24" xfId="3" applyNumberFormat="1" applyFont="1" applyBorder="1" applyAlignment="1">
      <alignment horizontal="center" vertical="center" wrapText="1"/>
    </xf>
    <xf numFmtId="168" fontId="32" fillId="0" borderId="24" xfId="3" applyNumberFormat="1" applyFont="1" applyBorder="1" applyAlignment="1">
      <alignment horizontal="center" vertical="center" wrapText="1"/>
    </xf>
    <xf numFmtId="168" fontId="32" fillId="0" borderId="24" xfId="3" applyNumberFormat="1" applyFont="1" applyFill="1" applyBorder="1" applyAlignment="1">
      <alignment horizontal="center" vertical="center"/>
    </xf>
    <xf numFmtId="167" fontId="32" fillId="0" borderId="24" xfId="3" applyNumberFormat="1" applyFont="1" applyBorder="1" applyAlignment="1">
      <alignment horizontal="center" vertical="center" wrapText="1"/>
    </xf>
    <xf numFmtId="0" fontId="32" fillId="0" borderId="0" xfId="3" applyFont="1"/>
    <xf numFmtId="168" fontId="32" fillId="0" borderId="28" xfId="0" applyNumberFormat="1" applyFont="1" applyBorder="1" applyAlignment="1">
      <alignment horizontal="center" vertical="center"/>
    </xf>
    <xf numFmtId="1" fontId="32" fillId="0" borderId="28" xfId="0" applyNumberFormat="1" applyFont="1" applyBorder="1" applyAlignment="1">
      <alignment horizontal="center" vertical="center" wrapText="1"/>
    </xf>
    <xf numFmtId="2" fontId="32" fillId="0" borderId="20" xfId="0" applyNumberFormat="1" applyFont="1" applyBorder="1" applyAlignment="1">
      <alignment horizontal="center"/>
    </xf>
    <xf numFmtId="49" fontId="32" fillId="0" borderId="0" xfId="0" applyNumberFormat="1" applyFont="1" applyAlignment="1">
      <alignment horizontal="center"/>
    </xf>
    <xf numFmtId="168" fontId="0" fillId="0" borderId="0" xfId="0" applyNumberFormat="1" applyFont="1" applyAlignment="1">
      <alignment horizontal="center"/>
    </xf>
    <xf numFmtId="1" fontId="32" fillId="0" borderId="20" xfId="0" applyNumberFormat="1" applyFont="1" applyBorder="1" applyAlignment="1">
      <alignment horizontal="center"/>
    </xf>
    <xf numFmtId="168" fontId="32" fillId="0" borderId="0" xfId="0" applyNumberFormat="1" applyFont="1" applyAlignment="1">
      <alignment horizontal="center"/>
    </xf>
    <xf numFmtId="166" fontId="32" fillId="0" borderId="24" xfId="3" applyNumberFormat="1" applyFont="1" applyBorder="1" applyAlignment="1">
      <alignment horizontal="center" vertical="center" wrapText="1"/>
    </xf>
    <xf numFmtId="0" fontId="0" fillId="0" borderId="0" xfId="0" quotePrefix="1"/>
    <xf numFmtId="3" fontId="32" fillId="0" borderId="24" xfId="3" applyNumberFormat="1" applyFont="1" applyFill="1" applyBorder="1" applyAlignment="1">
      <alignment horizontal="center" vertical="center"/>
    </xf>
    <xf numFmtId="1" fontId="19" fillId="0" borderId="3" xfId="3" applyNumberFormat="1" applyFont="1" applyBorder="1" applyAlignment="1">
      <alignment vertical="center" wrapText="1"/>
    </xf>
    <xf numFmtId="0" fontId="32" fillId="0" borderId="0" xfId="3" applyFont="1" applyAlignment="1">
      <alignment horizontal="center" vertical="center" wrapText="1"/>
    </xf>
    <xf numFmtId="166" fontId="32" fillId="0" borderId="5" xfId="3" applyNumberFormat="1" applyFont="1" applyBorder="1" applyAlignment="1">
      <alignment horizontal="center" vertical="center" wrapText="1"/>
    </xf>
    <xf numFmtId="3" fontId="32" fillId="0" borderId="5" xfId="3" applyNumberFormat="1" applyFont="1" applyBorder="1" applyAlignment="1">
      <alignment horizontal="center" vertical="center" wrapText="1"/>
    </xf>
    <xf numFmtId="0" fontId="32" fillId="0" borderId="0" xfId="3" applyFont="1" applyBorder="1" applyAlignment="1">
      <alignment horizontal="center" vertical="center" wrapText="1"/>
    </xf>
    <xf numFmtId="1" fontId="32" fillId="0" borderId="0" xfId="3" applyNumberFormat="1" applyFont="1" applyBorder="1" applyAlignment="1">
      <alignment horizontal="center" vertical="center" wrapText="1"/>
    </xf>
    <xf numFmtId="170" fontId="32" fillId="0" borderId="0" xfId="3" applyNumberFormat="1" applyFont="1"/>
    <xf numFmtId="1" fontId="11" fillId="0" borderId="24" xfId="3" applyNumberFormat="1" applyFont="1" applyBorder="1" applyAlignment="1">
      <alignment horizontal="center" vertical="center" wrapText="1"/>
    </xf>
    <xf numFmtId="3" fontId="32" fillId="0" borderId="5" xfId="3" applyNumberFormat="1" applyFont="1" applyFill="1" applyBorder="1" applyAlignment="1">
      <alignment horizontal="center"/>
    </xf>
    <xf numFmtId="0" fontId="32" fillId="0" borderId="0" xfId="0" applyFont="1"/>
    <xf numFmtId="0" fontId="0" fillId="0" borderId="18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49" fontId="51" fillId="0" borderId="24" xfId="3" applyNumberFormat="1" applyFont="1" applyBorder="1" applyAlignment="1">
      <alignment horizontal="center" vertical="center" wrapText="1"/>
    </xf>
    <xf numFmtId="167" fontId="35" fillId="0" borderId="24" xfId="3" applyNumberFormat="1" applyFont="1" applyFill="1" applyBorder="1" applyAlignment="1">
      <alignment horizontal="center" vertical="center"/>
    </xf>
    <xf numFmtId="0" fontId="51" fillId="0" borderId="24" xfId="3" applyFont="1" applyBorder="1" applyAlignment="1">
      <alignment horizontal="center" vertical="center" wrapText="1"/>
    </xf>
    <xf numFmtId="1" fontId="35" fillId="0" borderId="24" xfId="3" applyNumberFormat="1" applyFont="1" applyBorder="1" applyAlignment="1">
      <alignment horizontal="center" vertical="center" wrapText="1"/>
    </xf>
    <xf numFmtId="168" fontId="35" fillId="0" borderId="24" xfId="3" applyNumberFormat="1" applyFont="1" applyFill="1" applyBorder="1" applyAlignment="1">
      <alignment horizontal="center" vertical="center"/>
    </xf>
    <xf numFmtId="168" fontId="35" fillId="0" borderId="24" xfId="3" applyNumberFormat="1" applyFont="1" applyBorder="1" applyAlignment="1">
      <alignment horizontal="center" vertical="center" wrapText="1"/>
    </xf>
    <xf numFmtId="0" fontId="35" fillId="0" borderId="24" xfId="3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168" fontId="1" fillId="0" borderId="28" xfId="0" applyNumberFormat="1" applyFont="1" applyBorder="1" applyAlignment="1">
      <alignment horizontal="center" vertical="center"/>
    </xf>
    <xf numFmtId="1" fontId="1" fillId="0" borderId="28" xfId="0" applyNumberFormat="1" applyFont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1" fontId="1" fillId="0" borderId="20" xfId="0" applyNumberFormat="1" applyFont="1" applyBorder="1" applyAlignment="1">
      <alignment horizontal="center"/>
    </xf>
    <xf numFmtId="0" fontId="60" fillId="0" borderId="0" xfId="0" applyFont="1" applyAlignment="1">
      <alignment horizontal="right"/>
    </xf>
    <xf numFmtId="0" fontId="59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1" fillId="0" borderId="24" xfId="3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18" fillId="0" borderId="24" xfId="3" applyFont="1" applyBorder="1" applyAlignment="1">
      <alignment horizontal="center" vertical="center" wrapText="1"/>
    </xf>
    <xf numFmtId="0" fontId="18" fillId="0" borderId="7" xfId="3" applyFont="1" applyBorder="1" applyAlignment="1">
      <alignment horizontal="center" vertical="center" wrapText="1"/>
    </xf>
    <xf numFmtId="0" fontId="1" fillId="0" borderId="0" xfId="3" applyAlignment="1">
      <alignment horizontal="center" vertical="center" wrapText="1"/>
    </xf>
    <xf numFmtId="0" fontId="51" fillId="0" borderId="7" xfId="3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18" fillId="0" borderId="24" xfId="3" applyFont="1" applyBorder="1" applyAlignment="1">
      <alignment horizontal="center" vertical="center" wrapText="1"/>
    </xf>
    <xf numFmtId="0" fontId="18" fillId="0" borderId="7" xfId="3" applyFont="1" applyBorder="1" applyAlignment="1">
      <alignment horizontal="center" vertical="center" wrapText="1"/>
    </xf>
    <xf numFmtId="0" fontId="1" fillId="0" borderId="0" xfId="3" applyAlignment="1">
      <alignment horizontal="center" vertical="center" wrapText="1"/>
    </xf>
    <xf numFmtId="0" fontId="15" fillId="0" borderId="0" xfId="3" applyFont="1" applyAlignment="1">
      <alignment horizontal="center" vertical="center"/>
    </xf>
    <xf numFmtId="0" fontId="18" fillId="0" borderId="24" xfId="3" applyFont="1" applyBorder="1" applyAlignment="1">
      <alignment horizontal="center" vertical="center" wrapText="1"/>
    </xf>
    <xf numFmtId="0" fontId="18" fillId="0" borderId="7" xfId="3" applyFont="1" applyBorder="1" applyAlignment="1">
      <alignment horizontal="center" vertical="center" wrapText="1"/>
    </xf>
    <xf numFmtId="0" fontId="1" fillId="0" borderId="0" xfId="3" applyAlignment="1">
      <alignment horizontal="center" vertical="center" wrapText="1"/>
    </xf>
    <xf numFmtId="0" fontId="18" fillId="0" borderId="24" xfId="3" applyFont="1" applyBorder="1" applyAlignment="1">
      <alignment horizontal="center" vertical="center" wrapText="1"/>
    </xf>
    <xf numFmtId="0" fontId="18" fillId="0" borderId="7" xfId="3" applyFont="1" applyBorder="1" applyAlignment="1">
      <alignment horizontal="center" vertical="center" wrapText="1"/>
    </xf>
    <xf numFmtId="0" fontId="1" fillId="0" borderId="0" xfId="3" applyAlignment="1">
      <alignment horizontal="center" vertical="center" wrapText="1"/>
    </xf>
    <xf numFmtId="0" fontId="15" fillId="0" borderId="0" xfId="3" applyFont="1" applyAlignment="1">
      <alignment horizontal="center" vertical="center"/>
    </xf>
    <xf numFmtId="169" fontId="52" fillId="0" borderId="0" xfId="0" applyNumberFormat="1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169" fontId="53" fillId="0" borderId="0" xfId="0" applyNumberFormat="1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9" fillId="0" borderId="0" xfId="0" applyFont="1" applyAlignment="1"/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4" fillId="0" borderId="0" xfId="0" applyFont="1" applyAlignment="1">
      <alignment horizontal="center" vertical="center"/>
    </xf>
    <xf numFmtId="49" fontId="55" fillId="0" borderId="0" xfId="0" applyNumberFormat="1" applyFont="1" applyBorder="1" applyAlignment="1">
      <alignment horizontal="center"/>
    </xf>
    <xf numFmtId="0" fontId="55" fillId="0" borderId="0" xfId="0" applyFont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0" fontId="0" fillId="0" borderId="0" xfId="0" applyAlignment="1"/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7" fillId="0" borderId="0" xfId="3" applyFont="1" applyBorder="1" applyAlignment="1">
      <alignment horizontal="center" vertical="center" wrapText="1"/>
    </xf>
    <xf numFmtId="0" fontId="9" fillId="0" borderId="0" xfId="3" applyFont="1" applyAlignment="1">
      <alignment horizontal="center" vertical="center" wrapText="1"/>
    </xf>
    <xf numFmtId="0" fontId="19" fillId="0" borderId="0" xfId="3" applyFont="1" applyBorder="1" applyAlignment="1">
      <alignment horizontal="left" wrapText="1"/>
    </xf>
    <xf numFmtId="0" fontId="1" fillId="0" borderId="0" xfId="3" applyAlignment="1">
      <alignment horizontal="left" wrapText="1"/>
    </xf>
    <xf numFmtId="0" fontId="11" fillId="0" borderId="0" xfId="3" applyFont="1" applyBorder="1" applyAlignment="1">
      <alignment horizontal="left" wrapText="1"/>
    </xf>
    <xf numFmtId="0" fontId="1" fillId="0" borderId="0" xfId="3" applyFont="1" applyAlignment="1">
      <alignment horizontal="left" wrapText="1"/>
    </xf>
    <xf numFmtId="0" fontId="1" fillId="0" borderId="0" xfId="3" applyFont="1" applyAlignment="1">
      <alignment wrapText="1"/>
    </xf>
    <xf numFmtId="0" fontId="16" fillId="0" borderId="6" xfId="3" applyFont="1" applyBorder="1" applyAlignment="1">
      <alignment horizontal="left" wrapText="1"/>
    </xf>
    <xf numFmtId="0" fontId="16" fillId="0" borderId="4" xfId="3" applyFont="1" applyBorder="1" applyAlignment="1">
      <alignment horizontal="left" wrapText="1"/>
    </xf>
    <xf numFmtId="0" fontId="1" fillId="0" borderId="5" xfId="3" applyBorder="1" applyAlignment="1">
      <alignment wrapText="1"/>
    </xf>
    <xf numFmtId="0" fontId="18" fillId="0" borderId="24" xfId="3" applyFont="1" applyBorder="1" applyAlignment="1">
      <alignment horizontal="center" vertical="center" wrapText="1"/>
    </xf>
    <xf numFmtId="0" fontId="18" fillId="0" borderId="1" xfId="3" applyFont="1" applyBorder="1" applyAlignment="1">
      <alignment horizontal="center" vertical="center" wrapText="1"/>
    </xf>
    <xf numFmtId="0" fontId="18" fillId="0" borderId="7" xfId="3" applyFont="1" applyBorder="1" applyAlignment="1">
      <alignment horizontal="center" vertical="center" wrapText="1"/>
    </xf>
    <xf numFmtId="0" fontId="19" fillId="0" borderId="29" xfId="3" applyFont="1" applyBorder="1" applyAlignment="1">
      <alignment horizontal="center" vertical="center" wrapText="1"/>
    </xf>
    <xf numFmtId="0" fontId="1" fillId="0" borderId="29" xfId="3" applyBorder="1" applyAlignment="1">
      <alignment vertical="center"/>
    </xf>
    <xf numFmtId="0" fontId="11" fillId="0" borderId="0" xfId="3" applyFont="1" applyBorder="1" applyAlignment="1">
      <alignment horizontal="center" wrapText="1"/>
    </xf>
    <xf numFmtId="0" fontId="1" fillId="0" borderId="0" xfId="3" applyBorder="1" applyAlignment="1">
      <alignment wrapText="1"/>
    </xf>
    <xf numFmtId="0" fontId="17" fillId="0" borderId="25" xfId="3" applyFont="1" applyBorder="1" applyAlignment="1">
      <alignment horizontal="center" vertical="center" wrapText="1"/>
    </xf>
    <xf numFmtId="0" fontId="17" fillId="0" borderId="29" xfId="3" applyFont="1" applyBorder="1" applyAlignment="1">
      <alignment horizontal="center" vertical="center" wrapText="1"/>
    </xf>
    <xf numFmtId="0" fontId="17" fillId="0" borderId="28" xfId="3" applyFont="1" applyBorder="1" applyAlignment="1">
      <alignment horizontal="center" vertical="center" wrapText="1"/>
    </xf>
    <xf numFmtId="0" fontId="1" fillId="0" borderId="29" xfId="3" applyBorder="1" applyAlignment="1">
      <alignment horizontal="center" vertical="center" wrapText="1"/>
    </xf>
    <xf numFmtId="0" fontId="1" fillId="0" borderId="0" xfId="3" applyAlignment="1">
      <alignment horizontal="center" vertical="center" wrapText="1"/>
    </xf>
    <xf numFmtId="0" fontId="17" fillId="0" borderId="2" xfId="3" applyFont="1" applyBorder="1" applyAlignment="1">
      <alignment horizontal="center" vertical="center" wrapText="1"/>
    </xf>
    <xf numFmtId="0" fontId="17" fillId="0" borderId="9" xfId="3" applyFont="1" applyBorder="1" applyAlignment="1">
      <alignment horizontal="center" vertical="center" wrapText="1"/>
    </xf>
    <xf numFmtId="0" fontId="1" fillId="0" borderId="3" xfId="3" applyBorder="1" applyAlignment="1"/>
    <xf numFmtId="0" fontId="17" fillId="0" borderId="27" xfId="3" applyFont="1" applyBorder="1" applyAlignment="1">
      <alignment horizontal="center" vertical="center" wrapText="1"/>
    </xf>
    <xf numFmtId="0" fontId="17" fillId="0" borderId="26" xfId="3" applyFont="1" applyBorder="1" applyAlignment="1">
      <alignment horizontal="center" vertical="center" wrapText="1"/>
    </xf>
    <xf numFmtId="0" fontId="1" fillId="0" borderId="8" xfId="3" applyBorder="1" applyAlignment="1"/>
    <xf numFmtId="0" fontId="13" fillId="0" borderId="0" xfId="3" applyFont="1" applyAlignment="1">
      <alignment horizontal="center" vertical="center"/>
    </xf>
    <xf numFmtId="0" fontId="1" fillId="0" borderId="0" xfId="3" applyAlignment="1">
      <alignment horizontal="center" vertical="center"/>
    </xf>
    <xf numFmtId="0" fontId="13" fillId="0" borderId="26" xfId="3" applyFont="1" applyBorder="1" applyAlignment="1">
      <alignment horizontal="center" vertical="center"/>
    </xf>
    <xf numFmtId="0" fontId="1" fillId="0" borderId="26" xfId="3" applyBorder="1" applyAlignment="1">
      <alignment horizontal="center" vertical="center"/>
    </xf>
    <xf numFmtId="0" fontId="1" fillId="0" borderId="0" xfId="3" applyAlignment="1">
      <alignment vertical="center"/>
    </xf>
    <xf numFmtId="0" fontId="56" fillId="0" borderId="0" xfId="3" applyFont="1" applyAlignment="1">
      <alignment horizontal="center" vertical="center"/>
    </xf>
    <xf numFmtId="0" fontId="56" fillId="0" borderId="0" xfId="3" applyFont="1" applyAlignment="1"/>
    <xf numFmtId="0" fontId="15" fillId="0" borderId="0" xfId="3" applyFont="1" applyAlignment="1">
      <alignment horizontal="center" vertical="center"/>
    </xf>
    <xf numFmtId="0" fontId="1" fillId="0" borderId="0" xfId="3" applyAlignment="1"/>
    <xf numFmtId="0" fontId="57" fillId="0" borderId="0" xfId="3" applyFont="1" applyAlignment="1">
      <alignment horizontal="center" vertical="center"/>
    </xf>
    <xf numFmtId="0" fontId="16" fillId="0" borderId="1" xfId="3" applyFont="1" applyBorder="1" applyAlignment="1">
      <alignment horizontal="center" wrapText="1"/>
    </xf>
    <xf numFmtId="0" fontId="16" fillId="0" borderId="7" xfId="3" applyFont="1" applyBorder="1" applyAlignment="1">
      <alignment horizontal="center" wrapText="1"/>
    </xf>
    <xf numFmtId="0" fontId="1" fillId="0" borderId="3" xfId="3" applyBorder="1" applyAlignment="1">
      <alignment horizontal="center" vertical="center" wrapText="1"/>
    </xf>
    <xf numFmtId="0" fontId="1" fillId="0" borderId="8" xfId="3" applyBorder="1" applyAlignment="1">
      <alignment horizontal="center" vertical="center" wrapText="1"/>
    </xf>
    <xf numFmtId="0" fontId="32" fillId="0" borderId="29" xfId="3" applyFont="1" applyBorder="1" applyAlignment="1">
      <alignment vertical="center"/>
    </xf>
    <xf numFmtId="0" fontId="1" fillId="0" borderId="0" xfId="3" applyFont="1" applyBorder="1" applyAlignment="1">
      <alignment wrapText="1"/>
    </xf>
    <xf numFmtId="0" fontId="1" fillId="0" borderId="29" xfId="3" applyFont="1" applyBorder="1" applyAlignment="1">
      <alignment horizontal="center" vertical="center" wrapText="1"/>
    </xf>
    <xf numFmtId="0" fontId="1" fillId="0" borderId="0" xfId="3" applyFont="1" applyAlignment="1">
      <alignment horizontal="center" vertical="center" wrapText="1"/>
    </xf>
    <xf numFmtId="0" fontId="32" fillId="0" borderId="0" xfId="3" applyFont="1" applyBorder="1" applyAlignment="1">
      <alignment wrapText="1"/>
    </xf>
    <xf numFmtId="0" fontId="32" fillId="0" borderId="29" xfId="3" applyFont="1" applyBorder="1" applyAlignment="1">
      <alignment horizontal="center" vertical="center" wrapText="1"/>
    </xf>
    <xf numFmtId="0" fontId="32" fillId="0" borderId="0" xfId="3" applyFont="1" applyAlignment="1">
      <alignment horizontal="center" vertical="center" wrapText="1"/>
    </xf>
    <xf numFmtId="0" fontId="32" fillId="0" borderId="0" xfId="3" applyFont="1" applyAlignment="1">
      <alignment horizontal="left" wrapText="1"/>
    </xf>
    <xf numFmtId="0" fontId="32" fillId="0" borderId="0" xfId="3" applyFont="1" applyAlignment="1">
      <alignment wrapText="1"/>
    </xf>
    <xf numFmtId="0" fontId="11" fillId="0" borderId="0" xfId="0" applyFont="1" applyAlignment="1">
      <alignment horizontal="left"/>
    </xf>
    <xf numFmtId="16" fontId="17" fillId="0" borderId="25" xfId="3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58" fillId="0" borderId="0" xfId="0" applyFont="1" applyAlignment="1">
      <alignment horizontal="center"/>
    </xf>
    <xf numFmtId="0" fontId="35" fillId="0" borderId="0" xfId="0" applyFont="1" applyAlignment="1">
      <alignment horizontal="center"/>
    </xf>
  </cellXfs>
  <cellStyles count="4">
    <cellStyle name="Hyperlink" xfId="1" builtinId="8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85725</xdr:colOff>
      <xdr:row>31</xdr:row>
      <xdr:rowOff>57150</xdr:rowOff>
    </xdr:from>
    <xdr:to>
      <xdr:col>15</xdr:col>
      <xdr:colOff>600075</xdr:colOff>
      <xdr:row>35</xdr:row>
      <xdr:rowOff>152400</xdr:rowOff>
    </xdr:to>
    <xdr:pic>
      <xdr:nvPicPr>
        <xdr:cNvPr id="409777" name="Picture 1">
          <a:extLst>
            <a:ext uri="{FF2B5EF4-FFF2-40B4-BE49-F238E27FC236}">
              <a16:creationId xmlns:a16="http://schemas.microsoft.com/office/drawing/2014/main" id="{00000000-0008-0000-0000-0000B1400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5600" y="5915025"/>
          <a:ext cx="514350" cy="742950"/>
        </a:xfrm>
        <a:prstGeom prst="rect">
          <a:avLst/>
        </a:prstGeom>
        <a:solidFill>
          <a:srgbClr val="FCD5B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412748" name="Picture 1">
          <a:extLst>
            <a:ext uri="{FF2B5EF4-FFF2-40B4-BE49-F238E27FC236}">
              <a16:creationId xmlns:a16="http://schemas.microsoft.com/office/drawing/2014/main" id="{00000000-0008-0000-0C00-00004C4C0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385814" name="Picture 1">
          <a:extLst>
            <a:ext uri="{FF2B5EF4-FFF2-40B4-BE49-F238E27FC236}">
              <a16:creationId xmlns:a16="http://schemas.microsoft.com/office/drawing/2014/main" id="{00000000-0008-0000-0D00-000016E30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413710" name="Picture 1">
          <a:extLst>
            <a:ext uri="{FF2B5EF4-FFF2-40B4-BE49-F238E27FC236}">
              <a16:creationId xmlns:a16="http://schemas.microsoft.com/office/drawing/2014/main" id="{00000000-0008-0000-0E00-00000E500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407796" name="Picture 1">
          <a:extLst>
            <a:ext uri="{FF2B5EF4-FFF2-40B4-BE49-F238E27FC236}">
              <a16:creationId xmlns:a16="http://schemas.microsoft.com/office/drawing/2014/main" id="{00000000-0008-0000-0F00-0000F4380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396819" name="Picture 1">
          <a:extLst>
            <a:ext uri="{FF2B5EF4-FFF2-40B4-BE49-F238E27FC236}">
              <a16:creationId xmlns:a16="http://schemas.microsoft.com/office/drawing/2014/main" id="{00000000-0008-0000-1000-0000130E0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388801" name="Picture 1">
          <a:extLst>
            <a:ext uri="{FF2B5EF4-FFF2-40B4-BE49-F238E27FC236}">
              <a16:creationId xmlns:a16="http://schemas.microsoft.com/office/drawing/2014/main" id="{00000000-0008-0000-1100-0000C1EE0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381769" name="Picture 1">
          <a:extLst>
            <a:ext uri="{FF2B5EF4-FFF2-40B4-BE49-F238E27FC236}">
              <a16:creationId xmlns:a16="http://schemas.microsoft.com/office/drawing/2014/main" id="{00000000-0008-0000-1200-000049D30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394806" name="Picture 1">
          <a:extLst>
            <a:ext uri="{FF2B5EF4-FFF2-40B4-BE49-F238E27FC236}">
              <a16:creationId xmlns:a16="http://schemas.microsoft.com/office/drawing/2014/main" id="{00000000-0008-0000-1300-000036060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375638" name="Picture 1">
          <a:extLst>
            <a:ext uri="{FF2B5EF4-FFF2-40B4-BE49-F238E27FC236}">
              <a16:creationId xmlns:a16="http://schemas.microsoft.com/office/drawing/2014/main" id="{00000000-0008-0000-0300-000056BB0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401742" name="Picture 1">
          <a:extLst>
            <a:ext uri="{FF2B5EF4-FFF2-40B4-BE49-F238E27FC236}">
              <a16:creationId xmlns:a16="http://schemas.microsoft.com/office/drawing/2014/main" id="{00000000-0008-0000-1600-00004E210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380746" name="Picture 1">
          <a:extLst>
            <a:ext uri="{FF2B5EF4-FFF2-40B4-BE49-F238E27FC236}">
              <a16:creationId xmlns:a16="http://schemas.microsoft.com/office/drawing/2014/main" id="{00000000-0008-0000-1700-00004ACF0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386797" name="Picture 1">
          <a:extLst>
            <a:ext uri="{FF2B5EF4-FFF2-40B4-BE49-F238E27FC236}">
              <a16:creationId xmlns:a16="http://schemas.microsoft.com/office/drawing/2014/main" id="{00000000-0008-0000-1800-0000EDE60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390744" name="Picture 1">
          <a:extLst>
            <a:ext uri="{FF2B5EF4-FFF2-40B4-BE49-F238E27FC236}">
              <a16:creationId xmlns:a16="http://schemas.microsoft.com/office/drawing/2014/main" id="{00000000-0008-0000-1900-000058F60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408817" name="Picture 1">
          <a:extLst>
            <a:ext uri="{FF2B5EF4-FFF2-40B4-BE49-F238E27FC236}">
              <a16:creationId xmlns:a16="http://schemas.microsoft.com/office/drawing/2014/main" id="{00000000-0008-0000-1A00-0000F13C0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392766" name="Picture 1">
          <a:extLst>
            <a:ext uri="{FF2B5EF4-FFF2-40B4-BE49-F238E27FC236}">
              <a16:creationId xmlns:a16="http://schemas.microsoft.com/office/drawing/2014/main" id="{00000000-0008-0000-1B00-00003EFE0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387821" name="Picture 1">
          <a:extLst>
            <a:ext uri="{FF2B5EF4-FFF2-40B4-BE49-F238E27FC236}">
              <a16:creationId xmlns:a16="http://schemas.microsoft.com/office/drawing/2014/main" id="{00000000-0008-0000-1C00-0000EDEA0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180975</xdr:colOff>
      <xdr:row>3</xdr:row>
      <xdr:rowOff>161925</xdr:rowOff>
    </xdr:to>
    <xdr:pic>
      <xdr:nvPicPr>
        <xdr:cNvPr id="376661" name="Picture 1">
          <a:extLst>
            <a:ext uri="{FF2B5EF4-FFF2-40B4-BE49-F238E27FC236}">
              <a16:creationId xmlns:a16="http://schemas.microsoft.com/office/drawing/2014/main" id="{00000000-0008-0000-1D00-000055BF0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526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379724" name="Picture 1">
          <a:extLst>
            <a:ext uri="{FF2B5EF4-FFF2-40B4-BE49-F238E27FC236}">
              <a16:creationId xmlns:a16="http://schemas.microsoft.com/office/drawing/2014/main" id="{00000000-0008-0000-1E00-00004CCB0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383808" name="Picture 1">
          <a:extLst>
            <a:ext uri="{FF2B5EF4-FFF2-40B4-BE49-F238E27FC236}">
              <a16:creationId xmlns:a16="http://schemas.microsoft.com/office/drawing/2014/main" id="{00000000-0008-0000-0400-000040DB0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411737" name="Picture 1">
          <a:extLst>
            <a:ext uri="{FF2B5EF4-FFF2-40B4-BE49-F238E27FC236}">
              <a16:creationId xmlns:a16="http://schemas.microsoft.com/office/drawing/2014/main" id="{00000000-0008-0000-2200-000059480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378704" name="Picture 1">
          <a:extLst>
            <a:ext uri="{FF2B5EF4-FFF2-40B4-BE49-F238E27FC236}">
              <a16:creationId xmlns:a16="http://schemas.microsoft.com/office/drawing/2014/main" id="{00000000-0008-0000-0500-000050C70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389824" name="Picture 1">
          <a:extLst>
            <a:ext uri="{FF2B5EF4-FFF2-40B4-BE49-F238E27FC236}">
              <a16:creationId xmlns:a16="http://schemas.microsoft.com/office/drawing/2014/main" id="{00000000-0008-0000-0700-0000C0F20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399748" name="Picture 1">
          <a:extLst>
            <a:ext uri="{FF2B5EF4-FFF2-40B4-BE49-F238E27FC236}">
              <a16:creationId xmlns:a16="http://schemas.microsoft.com/office/drawing/2014/main" id="{00000000-0008-0000-0800-000084190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382791" name="Picture 1">
          <a:extLst>
            <a:ext uri="{FF2B5EF4-FFF2-40B4-BE49-F238E27FC236}">
              <a16:creationId xmlns:a16="http://schemas.microsoft.com/office/drawing/2014/main" id="{00000000-0008-0000-0900-000047D70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377682" name="Picture 1">
          <a:extLst>
            <a:ext uri="{FF2B5EF4-FFF2-40B4-BE49-F238E27FC236}">
              <a16:creationId xmlns:a16="http://schemas.microsoft.com/office/drawing/2014/main" id="{00000000-0008-0000-0A00-000052C30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8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0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E06FA9"/>
  </sheetPr>
  <dimension ref="A1:Q23"/>
  <sheetViews>
    <sheetView zoomScale="150" zoomScaleNormal="150" workbookViewId="0">
      <selection activeCell="G19" sqref="G19"/>
    </sheetView>
  </sheetViews>
  <sheetFormatPr defaultColWidth="11.453125" defaultRowHeight="12.5"/>
  <cols>
    <col min="1" max="1" width="2.26953125" customWidth="1"/>
    <col min="2" max="2" width="12.453125" style="185" customWidth="1"/>
    <col min="3" max="6" width="10.81640625" style="184" customWidth="1"/>
    <col min="7" max="8" width="11.453125" customWidth="1"/>
    <col min="9" max="10" width="11.1796875" customWidth="1"/>
    <col min="11" max="11" width="10" customWidth="1"/>
    <col min="12" max="12" width="8.81640625" customWidth="1"/>
  </cols>
  <sheetData>
    <row r="1" spans="1:17" ht="35.15" customHeight="1">
      <c r="A1" s="230"/>
      <c r="B1" s="345" t="s">
        <v>158</v>
      </c>
      <c r="C1" s="346"/>
      <c r="D1" s="346"/>
      <c r="E1" s="346"/>
      <c r="F1" s="346"/>
      <c r="G1" s="346"/>
      <c r="H1" s="1"/>
      <c r="K1" s="199"/>
      <c r="L1" s="231"/>
    </row>
    <row r="2" spans="1:17">
      <c r="A2" s="191"/>
      <c r="B2" s="192"/>
      <c r="C2" s="193"/>
      <c r="D2" s="193"/>
      <c r="E2" s="193"/>
      <c r="F2" s="193"/>
      <c r="G2" s="191"/>
      <c r="H2" s="191"/>
    </row>
    <row r="3" spans="1:17" ht="21" customHeight="1">
      <c r="A3" s="191"/>
      <c r="B3" s="342" t="s">
        <v>119</v>
      </c>
      <c r="C3" s="343"/>
      <c r="D3" s="343"/>
      <c r="E3" s="343"/>
      <c r="F3" s="343"/>
      <c r="G3" s="344"/>
      <c r="H3" s="1"/>
      <c r="I3" s="217"/>
      <c r="J3" s="217"/>
    </row>
    <row r="4" spans="1:17" ht="14.15" customHeight="1"/>
    <row r="5" spans="1:17" ht="14.15" customHeight="1">
      <c r="C5" s="347" t="s">
        <v>120</v>
      </c>
      <c r="D5" s="347"/>
      <c r="E5" s="348"/>
    </row>
    <row r="6" spans="1:17">
      <c r="B6" s="186" t="s">
        <v>102</v>
      </c>
      <c r="C6" s="281" t="s">
        <v>128</v>
      </c>
      <c r="D6" s="281" t="s">
        <v>141</v>
      </c>
      <c r="E6" s="313" t="s">
        <v>159</v>
      </c>
      <c r="F6" s="184" t="s">
        <v>101</v>
      </c>
      <c r="G6" s="184" t="s">
        <v>110</v>
      </c>
      <c r="H6" s="184"/>
      <c r="I6" s="1"/>
      <c r="J6" s="1"/>
      <c r="K6" s="187"/>
    </row>
    <row r="7" spans="1:17">
      <c r="B7" s="186"/>
      <c r="G7" s="1"/>
      <c r="H7" s="1"/>
      <c r="I7" s="1"/>
      <c r="J7" s="1"/>
      <c r="K7" s="6"/>
    </row>
    <row r="8" spans="1:17" ht="15" customHeight="1">
      <c r="B8" s="186" t="s">
        <v>100</v>
      </c>
      <c r="C8" s="184">
        <v>815</v>
      </c>
      <c r="D8" s="184">
        <v>2192</v>
      </c>
      <c r="E8" s="184">
        <v>1031</v>
      </c>
      <c r="F8" s="184">
        <f t="shared" ref="F8:F10" si="0">E8-D8</f>
        <v>-1161</v>
      </c>
      <c r="G8" s="220" t="s">
        <v>184</v>
      </c>
      <c r="H8" s="190"/>
      <c r="I8" s="1"/>
      <c r="J8" s="1"/>
      <c r="K8" s="226"/>
      <c r="L8" s="226"/>
      <c r="M8" s="226"/>
      <c r="N8" s="216"/>
      <c r="O8" s="216"/>
    </row>
    <row r="9" spans="1:17" ht="15" customHeight="1">
      <c r="B9" s="186" t="s">
        <v>99</v>
      </c>
      <c r="C9" s="184">
        <v>1947</v>
      </c>
      <c r="D9" s="184">
        <v>3779</v>
      </c>
      <c r="E9" s="184">
        <v>2488</v>
      </c>
      <c r="F9" s="184">
        <f t="shared" si="0"/>
        <v>-1291</v>
      </c>
      <c r="G9" s="220" t="s">
        <v>184</v>
      </c>
      <c r="H9" s="190"/>
      <c r="I9" s="1"/>
      <c r="J9" s="1"/>
      <c r="K9" s="226"/>
      <c r="L9" s="226"/>
      <c r="M9" s="226"/>
      <c r="N9" s="216"/>
      <c r="O9" s="216"/>
    </row>
    <row r="10" spans="1:17" ht="15" customHeight="1">
      <c r="B10" s="186" t="s">
        <v>98</v>
      </c>
      <c r="C10" s="184">
        <v>3572</v>
      </c>
      <c r="D10" s="184">
        <v>4730</v>
      </c>
      <c r="E10" s="184">
        <v>3319</v>
      </c>
      <c r="F10" s="184">
        <f t="shared" si="0"/>
        <v>-1411</v>
      </c>
      <c r="G10" s="220" t="s">
        <v>184</v>
      </c>
      <c r="H10" s="190"/>
      <c r="I10" s="1"/>
      <c r="J10" s="1"/>
      <c r="K10" s="226"/>
      <c r="L10" s="226"/>
      <c r="M10" s="226"/>
      <c r="N10" s="216"/>
      <c r="O10" s="216"/>
    </row>
    <row r="11" spans="1:17" ht="15" customHeight="1">
      <c r="B11" s="186" t="s">
        <v>97</v>
      </c>
      <c r="C11" s="184">
        <v>5055</v>
      </c>
      <c r="D11" s="184">
        <v>6244</v>
      </c>
      <c r="G11" s="220"/>
      <c r="H11" s="190"/>
      <c r="I11" s="1"/>
      <c r="J11" s="1"/>
      <c r="K11" s="227"/>
      <c r="L11" s="227"/>
      <c r="M11" s="227"/>
    </row>
    <row r="12" spans="1:17" ht="15" customHeight="1">
      <c r="B12" s="186" t="s">
        <v>96</v>
      </c>
      <c r="C12" s="184">
        <v>6762</v>
      </c>
      <c r="D12" s="184">
        <v>7523</v>
      </c>
      <c r="G12" s="220"/>
      <c r="H12" s="190"/>
      <c r="I12" s="189"/>
      <c r="J12" s="189"/>
      <c r="K12" s="249" t="s">
        <v>4</v>
      </c>
      <c r="L12" s="227"/>
      <c r="M12" s="227"/>
    </row>
    <row r="13" spans="1:17" ht="15" customHeight="1">
      <c r="B13" s="186" t="s">
        <v>95</v>
      </c>
      <c r="C13" s="184">
        <v>8199</v>
      </c>
      <c r="D13" s="184">
        <v>9132</v>
      </c>
      <c r="G13" s="220"/>
      <c r="H13" s="189"/>
      <c r="I13" s="189"/>
      <c r="J13" s="189"/>
      <c r="K13" s="227"/>
      <c r="L13" s="227"/>
      <c r="M13" s="227"/>
    </row>
    <row r="14" spans="1:17" ht="15" customHeight="1">
      <c r="B14" s="186" t="s">
        <v>94</v>
      </c>
      <c r="C14" s="184">
        <v>9628</v>
      </c>
      <c r="D14" s="184">
        <v>10568</v>
      </c>
      <c r="G14" s="220"/>
      <c r="H14" s="200"/>
      <c r="I14" s="189"/>
      <c r="J14" s="189"/>
      <c r="K14" s="227"/>
      <c r="L14" s="227"/>
      <c r="M14" s="227"/>
    </row>
    <row r="15" spans="1:17" ht="15" customHeight="1">
      <c r="B15" s="186" t="s">
        <v>114</v>
      </c>
      <c r="C15" s="184">
        <v>11190</v>
      </c>
      <c r="D15" s="184">
        <v>11784</v>
      </c>
      <c r="G15" s="220"/>
      <c r="H15" s="189"/>
      <c r="I15" s="189"/>
      <c r="J15" s="189"/>
      <c r="K15" s="227"/>
      <c r="L15" s="227"/>
      <c r="M15" s="227"/>
      <c r="N15" s="340"/>
      <c r="O15" s="341"/>
      <c r="P15" s="341"/>
      <c r="Q15" s="341"/>
    </row>
    <row r="16" spans="1:17" ht="15" customHeight="1">
      <c r="B16" s="186" t="s">
        <v>93</v>
      </c>
      <c r="C16" s="184">
        <v>12632</v>
      </c>
      <c r="D16" s="184">
        <v>13156</v>
      </c>
      <c r="E16" s="184">
        <v>5571</v>
      </c>
      <c r="F16" s="184">
        <f t="shared" ref="F16:F19" si="1">E16-D16</f>
        <v>-7585</v>
      </c>
      <c r="G16" s="220" t="s">
        <v>184</v>
      </c>
      <c r="H16" s="189"/>
      <c r="I16" s="189"/>
      <c r="J16" s="189"/>
      <c r="K16" s="221"/>
      <c r="L16" s="222"/>
      <c r="M16" s="222"/>
      <c r="N16" s="340"/>
      <c r="O16" s="341"/>
      <c r="P16" s="341"/>
      <c r="Q16" s="341"/>
    </row>
    <row r="17" spans="2:17" ht="15" customHeight="1">
      <c r="B17" s="186" t="s">
        <v>92</v>
      </c>
      <c r="C17" s="184">
        <v>14318</v>
      </c>
      <c r="D17" s="184">
        <v>14381</v>
      </c>
      <c r="E17" s="184">
        <v>6229</v>
      </c>
      <c r="F17" s="184">
        <f t="shared" si="1"/>
        <v>-8152</v>
      </c>
      <c r="G17" s="220" t="s">
        <v>184</v>
      </c>
      <c r="H17" s="189"/>
      <c r="I17" s="189"/>
      <c r="J17" s="189"/>
      <c r="K17" s="222"/>
      <c r="L17" s="222"/>
      <c r="M17" s="222"/>
      <c r="N17" s="216"/>
      <c r="O17" s="216"/>
    </row>
    <row r="18" spans="2:17" ht="15" customHeight="1">
      <c r="B18" s="186" t="s">
        <v>91</v>
      </c>
      <c r="C18" s="184">
        <v>16129</v>
      </c>
      <c r="D18" s="184">
        <v>14998</v>
      </c>
      <c r="E18" s="184">
        <v>6542</v>
      </c>
      <c r="F18" s="184">
        <f t="shared" si="1"/>
        <v>-8456</v>
      </c>
      <c r="G18" s="220" t="s">
        <v>184</v>
      </c>
      <c r="H18" s="189"/>
      <c r="I18" s="189"/>
      <c r="J18" s="189"/>
      <c r="K18" s="223"/>
      <c r="L18" s="223"/>
      <c r="M18" s="223"/>
      <c r="N18" s="216"/>
      <c r="O18" s="216"/>
    </row>
    <row r="19" spans="2:17" ht="15" customHeight="1">
      <c r="B19" s="186" t="s">
        <v>90</v>
      </c>
      <c r="C19" s="270">
        <v>16911</v>
      </c>
      <c r="D19" s="270">
        <v>15803</v>
      </c>
      <c r="E19" s="270">
        <f>Summary!D36</f>
        <v>7601</v>
      </c>
      <c r="F19" s="184">
        <f t="shared" si="1"/>
        <v>-8202</v>
      </c>
      <c r="G19" s="220" t="s">
        <v>184</v>
      </c>
      <c r="H19" s="189"/>
      <c r="I19" s="189"/>
      <c r="J19" s="189"/>
      <c r="K19" s="224"/>
      <c r="L19" s="224"/>
      <c r="M19" s="224"/>
      <c r="N19" s="216"/>
      <c r="O19" s="216"/>
    </row>
    <row r="20" spans="2:17">
      <c r="B20" s="186"/>
      <c r="F20" s="270"/>
      <c r="G20" s="1"/>
      <c r="H20" s="1"/>
      <c r="I20" s="1"/>
      <c r="J20" s="1"/>
      <c r="K20" s="225"/>
      <c r="L20" s="225"/>
      <c r="M20" s="225"/>
    </row>
    <row r="21" spans="2:17" ht="15.5">
      <c r="H21" t="s">
        <v>153</v>
      </c>
      <c r="Q21" s="190" t="s">
        <v>103</v>
      </c>
    </row>
    <row r="22" spans="2:17" ht="15.5">
      <c r="Q22" s="220" t="s">
        <v>109</v>
      </c>
    </row>
    <row r="23" spans="2:17" ht="15.5">
      <c r="Q23" s="229" t="s">
        <v>113</v>
      </c>
    </row>
  </sheetData>
  <mergeCells count="5">
    <mergeCell ref="N16:Q16"/>
    <mergeCell ref="N15:Q15"/>
    <mergeCell ref="B3:G3"/>
    <mergeCell ref="B1:G1"/>
    <mergeCell ref="C5:E5"/>
  </mergeCells>
  <phoneticPr fontId="3" type="noConversion"/>
  <pageMargins left="0.75" right="0.75" top="1" bottom="1" header="0.5" footer="0.5"/>
  <pageSetup paperSize="9" orientation="landscape" horizontalDpi="4294967292" verticalDpi="4294967292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U32"/>
  <sheetViews>
    <sheetView showZeros="0" topLeftCell="A7" zoomScaleNormal="100" workbookViewId="0">
      <selection activeCell="I12" sqref="I12"/>
    </sheetView>
  </sheetViews>
  <sheetFormatPr defaultColWidth="8.81640625" defaultRowHeight="12.5"/>
  <cols>
    <col min="1" max="2" width="8.81640625" style="110"/>
    <col min="3" max="3" width="9.453125" style="110" customWidth="1"/>
    <col min="4" max="4" width="4.7265625" style="110" customWidth="1"/>
    <col min="5" max="5" width="9.1796875" style="110" customWidth="1"/>
    <col min="6" max="6" width="8.81640625" style="110"/>
    <col min="7" max="7" width="9.453125" style="110" customWidth="1"/>
    <col min="8" max="8" width="4.7265625" style="110" customWidth="1"/>
    <col min="9" max="10" width="8.81640625" style="110"/>
    <col min="11" max="11" width="9.453125" style="110" customWidth="1"/>
    <col min="12" max="12" width="4.7265625" style="110" customWidth="1"/>
    <col min="13" max="14" width="8.81640625" style="110"/>
    <col min="15" max="15" width="9.453125" style="110" customWidth="1"/>
    <col min="16" max="16" width="4.7265625" style="110" customWidth="1"/>
    <col min="17" max="17" width="8.81640625" style="110"/>
    <col min="18" max="18" width="10.1796875" style="110" bestFit="1" customWidth="1"/>
    <col min="19" max="19" width="9.453125" style="110" customWidth="1"/>
    <col min="20" max="20" width="4.453125" style="110" customWidth="1"/>
    <col min="21" max="21" width="9.1796875" style="110" customWidth="1"/>
    <col min="22" max="22" width="3.7265625" style="110" customWidth="1"/>
    <col min="23" max="23" width="3.26953125" style="110" customWidth="1"/>
    <col min="24" max="24" width="2.81640625" style="110" customWidth="1"/>
    <col min="25" max="25" width="3.453125" style="110" customWidth="1"/>
    <col min="26" max="26" width="3" style="110" customWidth="1"/>
    <col min="27" max="16384" width="8.81640625" style="110"/>
  </cols>
  <sheetData>
    <row r="1" spans="1:21" ht="30.75" customHeight="1">
      <c r="A1" s="394" t="s">
        <v>4</v>
      </c>
      <c r="B1" s="394"/>
      <c r="C1" s="394"/>
      <c r="D1" s="394"/>
      <c r="E1" s="395"/>
      <c r="F1" s="109"/>
      <c r="G1" s="394" t="s">
        <v>60</v>
      </c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109"/>
      <c r="S1" s="109"/>
      <c r="T1" s="109"/>
    </row>
    <row r="2" spans="1:21" ht="24.75" customHeight="1">
      <c r="A2" s="394"/>
      <c r="B2" s="394"/>
      <c r="C2" s="394"/>
      <c r="D2" s="394"/>
      <c r="E2" s="395"/>
      <c r="G2" s="111"/>
      <c r="H2" s="399" t="s">
        <v>81</v>
      </c>
      <c r="I2" s="400"/>
      <c r="J2" s="400"/>
      <c r="K2" s="400"/>
      <c r="L2" s="400"/>
      <c r="M2" s="400"/>
      <c r="N2" s="400"/>
      <c r="O2" s="400"/>
      <c r="P2" s="400"/>
      <c r="R2" s="401" t="s">
        <v>22</v>
      </c>
      <c r="S2" s="401"/>
      <c r="T2" s="401"/>
      <c r="U2" s="401"/>
    </row>
    <row r="3" spans="1:21" ht="24.75" customHeight="1">
      <c r="A3" s="394"/>
      <c r="B3" s="394"/>
      <c r="C3" s="394"/>
      <c r="D3" s="394"/>
      <c r="E3" s="395"/>
      <c r="G3" s="111"/>
      <c r="H3" s="400"/>
      <c r="I3" s="400"/>
      <c r="J3" s="400"/>
      <c r="K3" s="400"/>
      <c r="L3" s="400"/>
      <c r="M3" s="400"/>
      <c r="N3" s="400"/>
      <c r="O3" s="400"/>
      <c r="P3" s="400"/>
      <c r="Q3" s="112"/>
      <c r="R3" s="401"/>
      <c r="S3" s="401"/>
      <c r="T3" s="401"/>
      <c r="U3" s="401"/>
    </row>
    <row r="4" spans="1:21" ht="24.75" customHeight="1">
      <c r="A4" s="394"/>
      <c r="B4" s="394"/>
      <c r="C4" s="394"/>
      <c r="D4" s="394"/>
      <c r="E4" s="395"/>
      <c r="G4" s="113"/>
      <c r="H4" s="401" t="s">
        <v>57</v>
      </c>
      <c r="I4" s="402"/>
      <c r="J4" s="402"/>
      <c r="K4" s="402"/>
      <c r="L4" s="402"/>
      <c r="M4" s="402"/>
      <c r="N4" s="402"/>
      <c r="O4" s="402"/>
      <c r="P4" s="402"/>
      <c r="S4" s="403">
        <v>2020</v>
      </c>
      <c r="T4" s="403"/>
    </row>
    <row r="5" spans="1:21" ht="24.75" customHeight="1">
      <c r="A5" s="396"/>
      <c r="B5" s="396"/>
      <c r="C5" s="396"/>
      <c r="D5" s="396"/>
      <c r="E5" s="397"/>
    </row>
    <row r="6" spans="1:21" ht="12" customHeight="1">
      <c r="A6" s="404" t="s">
        <v>4</v>
      </c>
      <c r="B6" s="388" t="s">
        <v>14</v>
      </c>
      <c r="C6" s="389"/>
      <c r="D6" s="389"/>
      <c r="E6" s="406"/>
      <c r="F6" s="388" t="s">
        <v>15</v>
      </c>
      <c r="G6" s="389"/>
      <c r="H6" s="389"/>
      <c r="I6" s="406"/>
      <c r="J6" s="388" t="s">
        <v>23</v>
      </c>
      <c r="K6" s="389"/>
      <c r="L6" s="389"/>
      <c r="M6" s="406"/>
      <c r="N6" s="388" t="s">
        <v>24</v>
      </c>
      <c r="O6" s="389"/>
      <c r="P6" s="389"/>
      <c r="Q6" s="406"/>
      <c r="R6" s="388" t="s">
        <v>25</v>
      </c>
      <c r="S6" s="389"/>
      <c r="T6" s="389"/>
      <c r="U6" s="390"/>
    </row>
    <row r="7" spans="1:21" ht="12" customHeight="1">
      <c r="A7" s="405"/>
      <c r="B7" s="391"/>
      <c r="C7" s="392"/>
      <c r="D7" s="392"/>
      <c r="E7" s="407"/>
      <c r="F7" s="391"/>
      <c r="G7" s="392"/>
      <c r="H7" s="392"/>
      <c r="I7" s="407"/>
      <c r="J7" s="391"/>
      <c r="K7" s="392"/>
      <c r="L7" s="392"/>
      <c r="M7" s="407"/>
      <c r="N7" s="391"/>
      <c r="O7" s="392"/>
      <c r="P7" s="392"/>
      <c r="Q7" s="407"/>
      <c r="R7" s="391"/>
      <c r="S7" s="392"/>
      <c r="T7" s="392"/>
      <c r="U7" s="393"/>
    </row>
    <row r="8" spans="1:21">
      <c r="A8" s="377" t="s">
        <v>26</v>
      </c>
      <c r="B8" s="376" t="s">
        <v>7</v>
      </c>
      <c r="C8" s="376" t="s">
        <v>8</v>
      </c>
      <c r="D8" s="376" t="s">
        <v>18</v>
      </c>
      <c r="E8" s="377" t="s">
        <v>2</v>
      </c>
      <c r="F8" s="376" t="s">
        <v>7</v>
      </c>
      <c r="G8" s="376" t="s">
        <v>8</v>
      </c>
      <c r="H8" s="376" t="s">
        <v>18</v>
      </c>
      <c r="I8" s="377" t="s">
        <v>2</v>
      </c>
      <c r="J8" s="376" t="s">
        <v>7</v>
      </c>
      <c r="K8" s="376" t="s">
        <v>8</v>
      </c>
      <c r="L8" s="376" t="s">
        <v>18</v>
      </c>
      <c r="M8" s="377" t="s">
        <v>2</v>
      </c>
      <c r="N8" s="376" t="s">
        <v>7</v>
      </c>
      <c r="O8" s="376" t="s">
        <v>8</v>
      </c>
      <c r="P8" s="376" t="s">
        <v>18</v>
      </c>
      <c r="Q8" s="377" t="s">
        <v>2</v>
      </c>
      <c r="R8" s="376" t="s">
        <v>7</v>
      </c>
      <c r="S8" s="376" t="s">
        <v>8</v>
      </c>
      <c r="T8" s="376" t="s">
        <v>18</v>
      </c>
      <c r="U8" s="377" t="s">
        <v>2</v>
      </c>
    </row>
    <row r="9" spans="1:21">
      <c r="A9" s="378"/>
      <c r="B9" s="376"/>
      <c r="C9" s="376"/>
      <c r="D9" s="376"/>
      <c r="E9" s="378"/>
      <c r="F9" s="376"/>
      <c r="G9" s="376"/>
      <c r="H9" s="376"/>
      <c r="I9" s="378"/>
      <c r="J9" s="376"/>
      <c r="K9" s="376"/>
      <c r="L9" s="376"/>
      <c r="M9" s="378"/>
      <c r="N9" s="376"/>
      <c r="O9" s="376"/>
      <c r="P9" s="376"/>
      <c r="Q9" s="378"/>
      <c r="R9" s="376"/>
      <c r="S9" s="376"/>
      <c r="T9" s="376"/>
      <c r="U9" s="378"/>
    </row>
    <row r="10" spans="1:21" ht="21.75" customHeight="1">
      <c r="A10" s="114" t="s">
        <v>27</v>
      </c>
      <c r="B10" s="115" t="s">
        <v>167</v>
      </c>
      <c r="C10" s="171">
        <v>93465</v>
      </c>
      <c r="D10" s="116" t="s">
        <v>143</v>
      </c>
      <c r="E10" s="117">
        <v>3</v>
      </c>
      <c r="F10" s="115" t="s">
        <v>167</v>
      </c>
      <c r="G10" s="172">
        <v>110859</v>
      </c>
      <c r="H10" s="116" t="s">
        <v>143</v>
      </c>
      <c r="I10" s="117">
        <v>3</v>
      </c>
      <c r="J10" s="115" t="s">
        <v>182</v>
      </c>
      <c r="K10" s="172">
        <v>131421</v>
      </c>
      <c r="L10" s="116" t="s">
        <v>143</v>
      </c>
      <c r="M10" s="117">
        <v>3</v>
      </c>
      <c r="N10" s="115"/>
      <c r="O10" s="173"/>
      <c r="P10" s="116"/>
      <c r="Q10" s="117"/>
      <c r="R10" s="115" t="s">
        <v>185</v>
      </c>
      <c r="S10" s="173">
        <v>121643</v>
      </c>
      <c r="T10" s="116" t="s">
        <v>143</v>
      </c>
      <c r="U10" s="117">
        <v>3</v>
      </c>
    </row>
    <row r="11" spans="1:21" ht="21.75" customHeight="1">
      <c r="A11" s="114" t="s">
        <v>27</v>
      </c>
      <c r="B11" s="115" t="s">
        <v>185</v>
      </c>
      <c r="C11" s="171">
        <v>94182</v>
      </c>
      <c r="D11" s="116" t="s">
        <v>143</v>
      </c>
      <c r="E11" s="117">
        <v>3</v>
      </c>
      <c r="F11" s="115" t="s">
        <v>192</v>
      </c>
      <c r="G11" s="263">
        <v>110753</v>
      </c>
      <c r="H11" s="116" t="s">
        <v>143</v>
      </c>
      <c r="I11" s="117">
        <v>3</v>
      </c>
      <c r="J11" s="115" t="s">
        <v>210</v>
      </c>
      <c r="K11" s="173">
        <v>143712</v>
      </c>
      <c r="L11" s="116" t="s">
        <v>188</v>
      </c>
      <c r="M11" s="117">
        <v>2</v>
      </c>
      <c r="N11" s="115"/>
      <c r="O11" s="173"/>
      <c r="P11" s="116"/>
      <c r="Q11" s="117"/>
      <c r="R11" s="115" t="s">
        <v>211</v>
      </c>
      <c r="S11" s="173">
        <v>124630</v>
      </c>
      <c r="T11" s="116" t="s">
        <v>188</v>
      </c>
      <c r="U11" s="117">
        <v>3</v>
      </c>
    </row>
    <row r="12" spans="1:21" ht="21.75" customHeight="1">
      <c r="A12" s="114" t="s">
        <v>27</v>
      </c>
      <c r="B12" s="115" t="s">
        <v>210</v>
      </c>
      <c r="C12" s="171">
        <v>95253</v>
      </c>
      <c r="D12" s="116" t="s">
        <v>188</v>
      </c>
      <c r="E12" s="117">
        <v>3</v>
      </c>
      <c r="F12" s="115" t="s">
        <v>271</v>
      </c>
      <c r="G12" s="172">
        <v>113756</v>
      </c>
      <c r="H12" s="116" t="s">
        <v>143</v>
      </c>
      <c r="I12" s="117">
        <v>3</v>
      </c>
      <c r="J12" s="115" t="s">
        <v>225</v>
      </c>
      <c r="K12" s="173">
        <v>132895</v>
      </c>
      <c r="L12" s="116" t="s">
        <v>143</v>
      </c>
      <c r="M12" s="117">
        <v>3</v>
      </c>
      <c r="N12" s="115"/>
      <c r="O12" s="173"/>
      <c r="P12" s="116"/>
      <c r="Q12" s="117"/>
      <c r="R12" s="115" t="s">
        <v>263</v>
      </c>
      <c r="S12" s="173">
        <v>125087</v>
      </c>
      <c r="T12" s="116" t="s">
        <v>143</v>
      </c>
      <c r="U12" s="117">
        <v>2</v>
      </c>
    </row>
    <row r="13" spans="1:21" ht="21.75" customHeight="1">
      <c r="A13" s="114" t="s">
        <v>27</v>
      </c>
      <c r="B13" s="115" t="s">
        <v>252</v>
      </c>
      <c r="C13" s="171">
        <v>100297</v>
      </c>
      <c r="D13" s="116" t="s">
        <v>143</v>
      </c>
      <c r="E13" s="117">
        <v>3</v>
      </c>
      <c r="F13" s="115"/>
      <c r="G13" s="172"/>
      <c r="H13" s="116"/>
      <c r="I13" s="117"/>
      <c r="J13" s="115" t="s">
        <v>252</v>
      </c>
      <c r="K13" s="173">
        <v>132149</v>
      </c>
      <c r="L13" s="116" t="s">
        <v>143</v>
      </c>
      <c r="M13" s="117">
        <v>3</v>
      </c>
      <c r="N13" s="115"/>
      <c r="O13" s="173"/>
      <c r="P13" s="116"/>
      <c r="Q13" s="117"/>
      <c r="R13" s="115"/>
      <c r="S13" s="173"/>
      <c r="T13" s="116"/>
      <c r="U13" s="117"/>
    </row>
    <row r="14" spans="1:21" ht="21.75" customHeight="1">
      <c r="A14" s="114" t="s">
        <v>27</v>
      </c>
      <c r="B14" s="250" t="s">
        <v>266</v>
      </c>
      <c r="C14" s="171">
        <v>100243</v>
      </c>
      <c r="D14" s="251" t="s">
        <v>143</v>
      </c>
      <c r="E14" s="252">
        <v>3</v>
      </c>
      <c r="F14" s="115"/>
      <c r="G14" s="172"/>
      <c r="H14" s="116"/>
      <c r="I14" s="117"/>
      <c r="J14" s="115"/>
      <c r="K14" s="173"/>
      <c r="L14" s="116"/>
      <c r="M14" s="117"/>
      <c r="N14" s="115"/>
      <c r="O14" s="173"/>
      <c r="P14" s="116"/>
      <c r="Q14" s="117"/>
      <c r="R14" s="115"/>
      <c r="S14" s="173"/>
      <c r="T14" s="116"/>
      <c r="U14" s="117"/>
    </row>
    <row r="15" spans="1:21" ht="21.75" customHeight="1">
      <c r="A15" s="119" t="s">
        <v>83</v>
      </c>
      <c r="B15" s="120"/>
      <c r="C15" s="121">
        <f>400*(COUNTA(C10:C14))</f>
        <v>2000</v>
      </c>
      <c r="D15" s="237">
        <f>COUNTA(D10:D14)</f>
        <v>5</v>
      </c>
      <c r="E15" s="122">
        <f>SUM(E10:E14)</f>
        <v>15</v>
      </c>
      <c r="F15" s="123"/>
      <c r="G15" s="121">
        <f>400*(COUNTA(G10:G14))</f>
        <v>1200</v>
      </c>
      <c r="H15" s="237">
        <f>COUNTA(H10:H14)</f>
        <v>3</v>
      </c>
      <c r="I15" s="122">
        <f>SUM(I10:I14)</f>
        <v>9</v>
      </c>
      <c r="J15" s="123"/>
      <c r="K15" s="121">
        <f>400*(COUNTA(K10:K14))</f>
        <v>1600</v>
      </c>
      <c r="L15" s="237">
        <f>COUNTA(L10:L14)</f>
        <v>4</v>
      </c>
      <c r="M15" s="122">
        <f>SUM(M10:M14)</f>
        <v>11</v>
      </c>
      <c r="N15" s="123"/>
      <c r="O15" s="121">
        <f>400*(COUNTA(O10:O14))</f>
        <v>0</v>
      </c>
      <c r="P15" s="237">
        <f>COUNTA(P10:P14)</f>
        <v>0</v>
      </c>
      <c r="Q15" s="122">
        <f>SUM(Q10:Q14)</f>
        <v>0</v>
      </c>
      <c r="R15" s="123"/>
      <c r="S15" s="121">
        <f>400*(COUNTA(S10:S14))</f>
        <v>1200</v>
      </c>
      <c r="T15" s="237">
        <f>COUNTA(T10:T14)</f>
        <v>3</v>
      </c>
      <c r="U15" s="124">
        <f>SUM(U10:U14)</f>
        <v>8</v>
      </c>
    </row>
    <row r="16" spans="1:21" ht="21.75" customHeight="1">
      <c r="A16" s="379"/>
      <c r="B16" s="380"/>
      <c r="C16" s="380"/>
      <c r="D16" s="380"/>
      <c r="E16" s="380"/>
      <c r="F16" s="380"/>
      <c r="G16" s="380"/>
      <c r="H16" s="380"/>
      <c r="I16" s="380"/>
      <c r="J16" s="380"/>
      <c r="K16" s="380"/>
      <c r="L16" s="380"/>
      <c r="M16" s="380"/>
      <c r="N16" s="380"/>
      <c r="O16" s="380"/>
      <c r="P16" s="380"/>
      <c r="Q16" s="380"/>
      <c r="R16" s="380"/>
      <c r="S16" s="380"/>
      <c r="T16" s="380"/>
    </row>
    <row r="17" spans="1:21" ht="21.75" customHeight="1">
      <c r="A17" s="125" t="s">
        <v>28</v>
      </c>
      <c r="B17" s="115" t="s">
        <v>182</v>
      </c>
      <c r="C17" s="172">
        <v>200134</v>
      </c>
      <c r="D17" s="116" t="s">
        <v>143</v>
      </c>
      <c r="E17" s="117">
        <v>6</v>
      </c>
      <c r="F17" s="115" t="s">
        <v>192</v>
      </c>
      <c r="G17" s="172">
        <v>230261</v>
      </c>
      <c r="H17" s="116" t="s">
        <v>143</v>
      </c>
      <c r="I17" s="117">
        <v>6</v>
      </c>
      <c r="J17" s="115"/>
      <c r="K17" s="172"/>
      <c r="L17" s="116"/>
      <c r="M17" s="117"/>
      <c r="N17" s="115"/>
      <c r="O17" s="172"/>
      <c r="P17" s="126"/>
      <c r="Q17" s="117"/>
      <c r="R17" s="115"/>
      <c r="S17" s="172"/>
      <c r="T17" s="126"/>
      <c r="U17" s="117"/>
    </row>
    <row r="18" spans="1:21" ht="21.75" customHeight="1">
      <c r="A18" s="125" t="s">
        <v>28</v>
      </c>
      <c r="B18" s="115" t="s">
        <v>209</v>
      </c>
      <c r="C18" s="172">
        <v>201597</v>
      </c>
      <c r="D18" s="116" t="s">
        <v>188</v>
      </c>
      <c r="E18" s="117">
        <v>6</v>
      </c>
      <c r="F18" s="115" t="s">
        <v>218</v>
      </c>
      <c r="G18" s="172">
        <v>231102</v>
      </c>
      <c r="H18" s="116" t="s">
        <v>143</v>
      </c>
      <c r="I18" s="117">
        <v>6</v>
      </c>
      <c r="J18" s="115"/>
      <c r="K18" s="172"/>
      <c r="L18" s="116"/>
      <c r="M18" s="117"/>
      <c r="N18" s="115"/>
      <c r="O18" s="172"/>
      <c r="P18" s="116"/>
      <c r="Q18" s="117"/>
      <c r="R18" s="115"/>
      <c r="S18" s="172"/>
      <c r="T18" s="116"/>
      <c r="U18" s="117"/>
    </row>
    <row r="19" spans="1:21" ht="21.75" customHeight="1">
      <c r="A19" s="125" t="s">
        <v>28</v>
      </c>
      <c r="B19" s="115" t="s">
        <v>246</v>
      </c>
      <c r="C19" s="172">
        <v>205147</v>
      </c>
      <c r="D19" s="116" t="s">
        <v>143</v>
      </c>
      <c r="E19" s="117">
        <v>6</v>
      </c>
      <c r="F19" s="115" t="s">
        <v>225</v>
      </c>
      <c r="G19" s="172">
        <v>261562</v>
      </c>
      <c r="H19" s="116" t="s">
        <v>143</v>
      </c>
      <c r="I19" s="117">
        <v>6</v>
      </c>
      <c r="J19" s="115"/>
      <c r="K19" s="172"/>
      <c r="L19" s="116"/>
      <c r="M19" s="117"/>
      <c r="N19" s="115"/>
      <c r="O19" s="172"/>
      <c r="P19" s="116"/>
      <c r="Q19" s="117"/>
      <c r="R19" s="115"/>
      <c r="S19" s="172"/>
      <c r="T19" s="116"/>
      <c r="U19" s="117"/>
    </row>
    <row r="20" spans="1:21" ht="21.75" customHeight="1">
      <c r="A20" s="125" t="s">
        <v>28</v>
      </c>
      <c r="B20" s="115" t="s">
        <v>265</v>
      </c>
      <c r="C20" s="172">
        <v>231504</v>
      </c>
      <c r="D20" s="116" t="s">
        <v>143</v>
      </c>
      <c r="E20" s="117">
        <v>4</v>
      </c>
      <c r="F20" s="115"/>
      <c r="G20" s="172"/>
      <c r="H20" s="116"/>
      <c r="I20" s="117"/>
      <c r="J20" s="115"/>
      <c r="K20" s="172"/>
      <c r="L20" s="116"/>
      <c r="M20" s="117"/>
      <c r="N20" s="115"/>
      <c r="O20" s="172"/>
      <c r="P20" s="116"/>
      <c r="Q20" s="117"/>
      <c r="R20" s="115"/>
      <c r="S20" s="172"/>
      <c r="T20" s="116"/>
      <c r="U20" s="117"/>
    </row>
    <row r="21" spans="1:21" ht="21.75" customHeight="1">
      <c r="A21" s="125" t="s">
        <v>28</v>
      </c>
      <c r="B21" s="115" t="s">
        <v>270</v>
      </c>
      <c r="C21" s="171">
        <v>211593</v>
      </c>
      <c r="D21" s="116" t="s">
        <v>143</v>
      </c>
      <c r="E21" s="117">
        <v>6</v>
      </c>
      <c r="F21" s="115"/>
      <c r="G21" s="172"/>
      <c r="H21" s="116"/>
      <c r="I21" s="117"/>
      <c r="J21" s="115"/>
      <c r="K21" s="172"/>
      <c r="L21" s="116"/>
      <c r="M21" s="117"/>
      <c r="N21" s="115"/>
      <c r="O21" s="172"/>
      <c r="P21" s="116"/>
      <c r="Q21" s="117"/>
      <c r="R21" s="115"/>
      <c r="S21" s="172"/>
      <c r="T21" s="116"/>
      <c r="U21" s="117"/>
    </row>
    <row r="22" spans="1:21" ht="21.75" customHeight="1">
      <c r="A22" s="119" t="s">
        <v>83</v>
      </c>
      <c r="B22" s="127"/>
      <c r="C22" s="121">
        <f>800*(COUNTA(C17:C21))</f>
        <v>4000</v>
      </c>
      <c r="D22" s="238">
        <f>COUNTA(D17:D21)</f>
        <v>5</v>
      </c>
      <c r="E22" s="124">
        <f>SUM(E17:E21)</f>
        <v>28</v>
      </c>
      <c r="F22" s="127"/>
      <c r="G22" s="121">
        <f>800*(COUNTA(G17:G21))</f>
        <v>2400</v>
      </c>
      <c r="H22" s="238">
        <f>COUNTA(H17:H21)</f>
        <v>3</v>
      </c>
      <c r="I22" s="124">
        <f>SUM(I17:I21)</f>
        <v>18</v>
      </c>
      <c r="J22" s="127"/>
      <c r="K22" s="121">
        <f>800*(COUNTA(K17:K21))</f>
        <v>0</v>
      </c>
      <c r="L22" s="238">
        <f>COUNTA(L17:L21)</f>
        <v>0</v>
      </c>
      <c r="M22" s="124">
        <f>SUM(M17:M21)</f>
        <v>0</v>
      </c>
      <c r="N22" s="127"/>
      <c r="O22" s="121">
        <f>800*(COUNTA(O17:O21))</f>
        <v>0</v>
      </c>
      <c r="P22" s="238">
        <f>COUNTA(P17:P21)</f>
        <v>0</v>
      </c>
      <c r="Q22" s="124">
        <f>SUM(Q17:Q21)</f>
        <v>0</v>
      </c>
      <c r="R22" s="127"/>
      <c r="S22" s="121">
        <f>800*(COUNTA(S17:S21))</f>
        <v>0</v>
      </c>
      <c r="T22" s="238">
        <f>COUNTA(T17:T21)</f>
        <v>0</v>
      </c>
      <c r="U22" s="124">
        <f>SUM(U17:U21)</f>
        <v>0</v>
      </c>
    </row>
    <row r="23" spans="1:21" ht="18.75" customHeight="1">
      <c r="A23" s="128"/>
    </row>
    <row r="24" spans="1:21" ht="18.75" customHeight="1">
      <c r="R24" s="381" t="s">
        <v>4</v>
      </c>
      <c r="S24" s="381"/>
      <c r="T24" s="382"/>
    </row>
    <row r="25" spans="1:21" ht="24" customHeight="1">
      <c r="A25" s="129" t="s">
        <v>4</v>
      </c>
      <c r="B25" s="383" t="s">
        <v>14</v>
      </c>
      <c r="C25" s="384"/>
      <c r="D25" s="384"/>
      <c r="E25" s="385"/>
      <c r="F25" s="383" t="s">
        <v>15</v>
      </c>
      <c r="G25" s="386"/>
      <c r="H25" s="384"/>
      <c r="I25" s="385"/>
      <c r="J25" s="383" t="s">
        <v>23</v>
      </c>
      <c r="K25" s="386"/>
      <c r="L25" s="384"/>
      <c r="M25" s="385"/>
      <c r="N25" s="130"/>
      <c r="O25" s="366" t="s">
        <v>29</v>
      </c>
      <c r="P25" s="387"/>
      <c r="Q25" s="387"/>
      <c r="R25" s="131">
        <f>SUM(E15+I15+M15+Q15+U15+E22+I22+M22+Q22+U22+E31+I31+M31)</f>
        <v>174</v>
      </c>
      <c r="S25" s="132"/>
      <c r="T25" s="131" t="s">
        <v>4</v>
      </c>
    </row>
    <row r="26" spans="1:21" ht="24" customHeight="1">
      <c r="A26" s="125" t="s">
        <v>26</v>
      </c>
      <c r="B26" s="114" t="s">
        <v>7</v>
      </c>
      <c r="C26" s="114" t="s">
        <v>30</v>
      </c>
      <c r="D26" s="114" t="s">
        <v>18</v>
      </c>
      <c r="E26" s="114" t="s">
        <v>2</v>
      </c>
      <c r="F26" s="114" t="s">
        <v>7</v>
      </c>
      <c r="G26" s="114" t="s">
        <v>30</v>
      </c>
      <c r="H26" s="114" t="s">
        <v>18</v>
      </c>
      <c r="I26" s="114" t="s">
        <v>2</v>
      </c>
      <c r="J26" s="114" t="s">
        <v>7</v>
      </c>
      <c r="K26" s="114" t="s">
        <v>30</v>
      </c>
      <c r="L26" s="114" t="s">
        <v>18</v>
      </c>
      <c r="M26" s="133" t="s">
        <v>2</v>
      </c>
      <c r="N26" s="134"/>
      <c r="O26" s="366" t="s">
        <v>31</v>
      </c>
      <c r="P26" s="367"/>
      <c r="Q26" s="367"/>
      <c r="R26" s="135">
        <f>SUM((C15+G15+K15+S15+O15+C22+G22+K22+O22+S22+C31+G31+K31)/1000)</f>
        <v>16.725000000000001</v>
      </c>
      <c r="S26" s="136"/>
      <c r="T26" s="135" t="s">
        <v>4</v>
      </c>
    </row>
    <row r="27" spans="1:21" ht="21.75" customHeight="1">
      <c r="A27" s="114" t="s">
        <v>32</v>
      </c>
      <c r="B27" s="115" t="s">
        <v>200</v>
      </c>
      <c r="C27" s="173">
        <v>395116</v>
      </c>
      <c r="D27" s="175" t="s">
        <v>188</v>
      </c>
      <c r="E27" s="117">
        <v>30</v>
      </c>
      <c r="F27" s="115"/>
      <c r="G27" s="173"/>
      <c r="H27" s="176"/>
      <c r="I27" s="117"/>
      <c r="J27" s="115"/>
      <c r="K27" s="173"/>
      <c r="L27" s="115"/>
      <c r="M27" s="117"/>
      <c r="N27" s="139"/>
      <c r="O27" s="367"/>
      <c r="P27" s="367"/>
      <c r="Q27" s="367"/>
      <c r="R27" s="140" t="s">
        <v>3</v>
      </c>
      <c r="S27" s="132"/>
      <c r="T27" s="141"/>
    </row>
    <row r="28" spans="1:21" ht="21.75" customHeight="1">
      <c r="A28" s="114" t="s">
        <v>33</v>
      </c>
      <c r="B28" s="115" t="s">
        <v>160</v>
      </c>
      <c r="C28" s="142">
        <v>1100</v>
      </c>
      <c r="D28" s="137" t="s">
        <v>143</v>
      </c>
      <c r="E28" s="117">
        <v>20</v>
      </c>
      <c r="F28" s="115"/>
      <c r="G28" s="142"/>
      <c r="H28" s="174"/>
      <c r="I28" s="117"/>
      <c r="J28" s="115"/>
      <c r="K28" s="142"/>
      <c r="L28" s="115"/>
      <c r="M28" s="117"/>
      <c r="N28" s="143"/>
      <c r="O28" s="144"/>
      <c r="P28" s="145"/>
      <c r="Q28" s="145"/>
      <c r="R28" s="368"/>
      <c r="S28" s="369"/>
      <c r="T28" s="146"/>
    </row>
    <row r="29" spans="1:21" ht="21.75" customHeight="1">
      <c r="A29" s="114" t="s">
        <v>34</v>
      </c>
      <c r="B29" s="115" t="s">
        <v>261</v>
      </c>
      <c r="C29" s="142">
        <v>1725</v>
      </c>
      <c r="D29" s="138" t="s">
        <v>260</v>
      </c>
      <c r="E29" s="117">
        <v>35</v>
      </c>
      <c r="F29" s="115"/>
      <c r="G29" s="142"/>
      <c r="H29" s="174"/>
      <c r="I29" s="256"/>
      <c r="J29" s="115"/>
      <c r="K29" s="142"/>
      <c r="L29" s="115"/>
      <c r="M29" s="117"/>
      <c r="N29" s="143"/>
      <c r="P29" s="239">
        <f>SUM(D15+H15+L15+P15+T15+D22+H22+L22+P22+T22+D31+H31+L31)</f>
        <v>26</v>
      </c>
      <c r="S29" s="370" t="s">
        <v>4</v>
      </c>
      <c r="T29" s="371"/>
      <c r="U29" s="372"/>
    </row>
    <row r="30" spans="1:21" ht="21.75" customHeight="1">
      <c r="A30" s="114" t="s">
        <v>36</v>
      </c>
      <c r="B30" s="115"/>
      <c r="C30" s="142"/>
      <c r="D30" s="177"/>
      <c r="E30" s="117"/>
      <c r="F30" s="115"/>
      <c r="G30" s="142"/>
      <c r="H30" s="174"/>
      <c r="I30" s="117"/>
      <c r="J30" s="115"/>
      <c r="K30" s="142"/>
      <c r="L30" s="115"/>
      <c r="M30" s="117"/>
      <c r="N30" s="143"/>
      <c r="R30" s="146"/>
      <c r="S30" s="417" t="s">
        <v>35</v>
      </c>
      <c r="T30" s="417"/>
      <c r="U30" s="353"/>
    </row>
    <row r="31" spans="1:21" ht="24" customHeight="1">
      <c r="A31" s="119" t="s">
        <v>83</v>
      </c>
      <c r="B31" s="115"/>
      <c r="C31" s="121">
        <f>SUM(C30+C29+C28+(IF(COUNTBLANK(C27),0,1500)))</f>
        <v>4325</v>
      </c>
      <c r="D31" s="238">
        <f>COUNTA(D27:D30)</f>
        <v>3</v>
      </c>
      <c r="E31" s="147">
        <f>SUM(E27:E30)</f>
        <v>85</v>
      </c>
      <c r="F31" s="117"/>
      <c r="G31" s="121">
        <f>SUM(G30+G29+G28+(IF(COUNTBLANK(G27),0,1500)))</f>
        <v>0</v>
      </c>
      <c r="H31" s="238">
        <f>COUNTA(H27:H30)</f>
        <v>0</v>
      </c>
      <c r="I31" s="147">
        <f>SUM(I27:I30)</f>
        <v>0</v>
      </c>
      <c r="J31" s="137"/>
      <c r="K31" s="121">
        <f>SUM(K30+K29+K28+(IF(COUNTBLANK(K27),0,1500)))</f>
        <v>0</v>
      </c>
      <c r="L31" s="238">
        <f>COUNTA(L27:L30)</f>
        <v>0</v>
      </c>
      <c r="M31" s="147">
        <f>SUM(M27:M30)</f>
        <v>0</v>
      </c>
      <c r="N31" s="148"/>
      <c r="S31" s="417" t="s">
        <v>4</v>
      </c>
      <c r="T31" s="417"/>
      <c r="U31" s="353"/>
    </row>
    <row r="32" spans="1:21">
      <c r="R32" s="373"/>
      <c r="S32" s="374"/>
      <c r="T32" s="375"/>
    </row>
  </sheetData>
  <mergeCells count="45"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G8:G9"/>
    <mergeCell ref="H8:H9"/>
    <mergeCell ref="I8:I9"/>
    <mergeCell ref="J8:J9"/>
    <mergeCell ref="K8:K9"/>
    <mergeCell ref="L8:L9"/>
    <mergeCell ref="B8:B9"/>
    <mergeCell ref="S8:S9"/>
    <mergeCell ref="T8:T9"/>
    <mergeCell ref="U8:U9"/>
    <mergeCell ref="A16:T16"/>
    <mergeCell ref="R24:T24"/>
    <mergeCell ref="R8:R9"/>
    <mergeCell ref="A8:A9"/>
    <mergeCell ref="C8:C9"/>
    <mergeCell ref="D8:D9"/>
    <mergeCell ref="E8:E9"/>
    <mergeCell ref="F8:F9"/>
    <mergeCell ref="O26:Q27"/>
    <mergeCell ref="R28:S28"/>
    <mergeCell ref="S29:U29"/>
    <mergeCell ref="R32:T32"/>
    <mergeCell ref="S31:U31"/>
    <mergeCell ref="S30:U30"/>
  </mergeCells>
  <pageMargins left="0.74803149606299213" right="0.74803149606299213" top="0.59055118110236227" bottom="0.59055118110236227" header="0.19685039370078741" footer="0.39370078740157483"/>
  <pageSetup paperSize="9" scale="77" orientation="landscape" horizontalDpi="360" verticalDpi="360"/>
  <headerFooter alignWithMargins="0"/>
  <drawing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U32"/>
  <sheetViews>
    <sheetView showZeros="0" zoomScaleNormal="100" workbookViewId="0">
      <selection activeCell="B17" sqref="B17"/>
    </sheetView>
  </sheetViews>
  <sheetFormatPr defaultColWidth="8.81640625" defaultRowHeight="12.5"/>
  <cols>
    <col min="1" max="2" width="8.81640625" style="110"/>
    <col min="3" max="3" width="9.453125" style="110" customWidth="1"/>
    <col min="4" max="4" width="4.7265625" style="110" customWidth="1"/>
    <col min="5" max="5" width="9.1796875" style="110" customWidth="1"/>
    <col min="6" max="6" width="8.81640625" style="110"/>
    <col min="7" max="7" width="9.453125" style="110" customWidth="1"/>
    <col min="8" max="8" width="4.7265625" style="110" customWidth="1"/>
    <col min="9" max="10" width="8.81640625" style="110"/>
    <col min="11" max="11" width="9.453125" style="110" customWidth="1"/>
    <col min="12" max="12" width="4.7265625" style="110" customWidth="1"/>
    <col min="13" max="14" width="8.81640625" style="110"/>
    <col min="15" max="15" width="9.453125" style="110" customWidth="1"/>
    <col min="16" max="16" width="4.7265625" style="110" customWidth="1"/>
    <col min="17" max="17" width="8.81640625" style="110"/>
    <col min="18" max="18" width="10.1796875" style="110" bestFit="1" customWidth="1"/>
    <col min="19" max="19" width="9.453125" style="110" customWidth="1"/>
    <col min="20" max="20" width="4.453125" style="110" customWidth="1"/>
    <col min="21" max="21" width="9.1796875" style="110" customWidth="1"/>
    <col min="22" max="22" width="3.7265625" style="110" customWidth="1"/>
    <col min="23" max="23" width="3.26953125" style="110" customWidth="1"/>
    <col min="24" max="24" width="2.81640625" style="110" customWidth="1"/>
    <col min="25" max="25" width="3.453125" style="110" customWidth="1"/>
    <col min="26" max="26" width="3" style="110" customWidth="1"/>
    <col min="27" max="16384" width="8.81640625" style="110"/>
  </cols>
  <sheetData>
    <row r="1" spans="1:21" ht="30.75" customHeight="1">
      <c r="A1" s="394" t="s">
        <v>191</v>
      </c>
      <c r="B1" s="394"/>
      <c r="C1" s="394"/>
      <c r="D1" s="394"/>
      <c r="E1" s="395"/>
      <c r="F1" s="109"/>
      <c r="G1" s="394" t="s">
        <v>60</v>
      </c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109"/>
      <c r="S1" s="109"/>
      <c r="T1" s="109"/>
    </row>
    <row r="2" spans="1:21" ht="24.75" customHeight="1">
      <c r="A2" s="394"/>
      <c r="B2" s="394"/>
      <c r="C2" s="394"/>
      <c r="D2" s="394"/>
      <c r="E2" s="395"/>
      <c r="G2" s="111"/>
      <c r="H2" s="399" t="s">
        <v>189</v>
      </c>
      <c r="I2" s="400"/>
      <c r="J2" s="400"/>
      <c r="K2" s="400"/>
      <c r="L2" s="400"/>
      <c r="M2" s="400"/>
      <c r="N2" s="400"/>
      <c r="O2" s="400"/>
      <c r="P2" s="400"/>
      <c r="R2" s="401" t="s">
        <v>22</v>
      </c>
      <c r="S2" s="401"/>
      <c r="T2" s="401"/>
      <c r="U2" s="401"/>
    </row>
    <row r="3" spans="1:21" ht="24.75" customHeight="1">
      <c r="A3" s="394"/>
      <c r="B3" s="394"/>
      <c r="C3" s="394"/>
      <c r="D3" s="394"/>
      <c r="E3" s="395"/>
      <c r="G3" s="111"/>
      <c r="H3" s="400"/>
      <c r="I3" s="400"/>
      <c r="J3" s="400"/>
      <c r="K3" s="400"/>
      <c r="L3" s="400"/>
      <c r="M3" s="400"/>
      <c r="N3" s="400"/>
      <c r="O3" s="400"/>
      <c r="P3" s="400"/>
      <c r="Q3" s="112"/>
      <c r="R3" s="401"/>
      <c r="S3" s="401"/>
      <c r="T3" s="401"/>
      <c r="U3" s="401"/>
    </row>
    <row r="4" spans="1:21" ht="24.75" customHeight="1">
      <c r="A4" s="394"/>
      <c r="B4" s="394"/>
      <c r="C4" s="394"/>
      <c r="D4" s="394"/>
      <c r="E4" s="395"/>
      <c r="G4" s="113"/>
      <c r="H4" s="401" t="s">
        <v>57</v>
      </c>
      <c r="I4" s="402"/>
      <c r="J4" s="402"/>
      <c r="K4" s="402"/>
      <c r="L4" s="402"/>
      <c r="M4" s="402"/>
      <c r="N4" s="402"/>
      <c r="O4" s="402"/>
      <c r="P4" s="402"/>
      <c r="S4" s="403">
        <v>2020</v>
      </c>
      <c r="T4" s="403"/>
    </row>
    <row r="5" spans="1:21" ht="24.75" customHeight="1">
      <c r="A5" s="396"/>
      <c r="B5" s="396"/>
      <c r="C5" s="396"/>
      <c r="D5" s="396"/>
      <c r="E5" s="397"/>
    </row>
    <row r="6" spans="1:21" ht="12" customHeight="1">
      <c r="A6" s="404" t="s">
        <v>4</v>
      </c>
      <c r="B6" s="388" t="s">
        <v>14</v>
      </c>
      <c r="C6" s="389"/>
      <c r="D6" s="389"/>
      <c r="E6" s="406"/>
      <c r="F6" s="388" t="s">
        <v>15</v>
      </c>
      <c r="G6" s="389"/>
      <c r="H6" s="389"/>
      <c r="I6" s="406"/>
      <c r="J6" s="388" t="s">
        <v>23</v>
      </c>
      <c r="K6" s="389"/>
      <c r="L6" s="389"/>
      <c r="M6" s="406"/>
      <c r="N6" s="388" t="s">
        <v>24</v>
      </c>
      <c r="O6" s="389"/>
      <c r="P6" s="389"/>
      <c r="Q6" s="406"/>
      <c r="R6" s="388" t="s">
        <v>25</v>
      </c>
      <c r="S6" s="389"/>
      <c r="T6" s="389"/>
      <c r="U6" s="390"/>
    </row>
    <row r="7" spans="1:21" ht="12" customHeight="1">
      <c r="A7" s="405"/>
      <c r="B7" s="391"/>
      <c r="C7" s="392"/>
      <c r="D7" s="392"/>
      <c r="E7" s="407"/>
      <c r="F7" s="391"/>
      <c r="G7" s="392"/>
      <c r="H7" s="392"/>
      <c r="I7" s="407"/>
      <c r="J7" s="391"/>
      <c r="K7" s="392"/>
      <c r="L7" s="392"/>
      <c r="M7" s="407"/>
      <c r="N7" s="391"/>
      <c r="O7" s="392"/>
      <c r="P7" s="392"/>
      <c r="Q7" s="407"/>
      <c r="R7" s="391"/>
      <c r="S7" s="392"/>
      <c r="T7" s="392"/>
      <c r="U7" s="393"/>
    </row>
    <row r="8" spans="1:21">
      <c r="A8" s="377" t="s">
        <v>26</v>
      </c>
      <c r="B8" s="376" t="s">
        <v>7</v>
      </c>
      <c r="C8" s="376" t="s">
        <v>8</v>
      </c>
      <c r="D8" s="376" t="s">
        <v>18</v>
      </c>
      <c r="E8" s="377" t="s">
        <v>2</v>
      </c>
      <c r="F8" s="376" t="s">
        <v>7</v>
      </c>
      <c r="G8" s="376" t="s">
        <v>8</v>
      </c>
      <c r="H8" s="376" t="s">
        <v>18</v>
      </c>
      <c r="I8" s="377" t="s">
        <v>2</v>
      </c>
      <c r="J8" s="376" t="s">
        <v>7</v>
      </c>
      <c r="K8" s="376" t="s">
        <v>8</v>
      </c>
      <c r="L8" s="376" t="s">
        <v>18</v>
      </c>
      <c r="M8" s="377" t="s">
        <v>2</v>
      </c>
      <c r="N8" s="376" t="s">
        <v>7</v>
      </c>
      <c r="O8" s="376" t="s">
        <v>8</v>
      </c>
      <c r="P8" s="376" t="s">
        <v>18</v>
      </c>
      <c r="Q8" s="377" t="s">
        <v>2</v>
      </c>
      <c r="R8" s="376" t="s">
        <v>7</v>
      </c>
      <c r="S8" s="376" t="s">
        <v>8</v>
      </c>
      <c r="T8" s="376" t="s">
        <v>18</v>
      </c>
      <c r="U8" s="377" t="s">
        <v>2</v>
      </c>
    </row>
    <row r="9" spans="1:21">
      <c r="A9" s="378"/>
      <c r="B9" s="376"/>
      <c r="C9" s="376"/>
      <c r="D9" s="376"/>
      <c r="E9" s="378"/>
      <c r="F9" s="376"/>
      <c r="G9" s="376"/>
      <c r="H9" s="376"/>
      <c r="I9" s="378"/>
      <c r="J9" s="376"/>
      <c r="K9" s="376"/>
      <c r="L9" s="376"/>
      <c r="M9" s="378"/>
      <c r="N9" s="376"/>
      <c r="O9" s="376"/>
      <c r="P9" s="376"/>
      <c r="Q9" s="378"/>
      <c r="R9" s="376"/>
      <c r="S9" s="376"/>
      <c r="T9" s="376"/>
      <c r="U9" s="378"/>
    </row>
    <row r="10" spans="1:21" ht="21.75" customHeight="1">
      <c r="A10" s="114" t="s">
        <v>27</v>
      </c>
      <c r="B10" s="115"/>
      <c r="C10" s="275"/>
      <c r="D10" s="116"/>
      <c r="E10" s="273"/>
      <c r="F10" s="115"/>
      <c r="G10" s="275"/>
      <c r="H10" s="116"/>
      <c r="I10" s="273"/>
      <c r="J10" s="115"/>
      <c r="K10" s="274"/>
      <c r="L10" s="116"/>
      <c r="M10" s="273"/>
      <c r="N10" s="115"/>
      <c r="O10" s="274"/>
      <c r="P10" s="116"/>
      <c r="Q10" s="273"/>
      <c r="R10" s="115"/>
      <c r="S10" s="274"/>
      <c r="T10" s="116"/>
      <c r="U10" s="273"/>
    </row>
    <row r="11" spans="1:21" ht="21.75" customHeight="1">
      <c r="A11" s="114" t="s">
        <v>27</v>
      </c>
      <c r="B11" s="115"/>
      <c r="C11" s="275"/>
      <c r="D11" s="116"/>
      <c r="E11" s="273"/>
      <c r="F11" s="115"/>
      <c r="G11" s="166"/>
      <c r="H11" s="116"/>
      <c r="I11" s="117"/>
      <c r="J11" s="115"/>
      <c r="K11" s="274"/>
      <c r="L11" s="116"/>
      <c r="M11" s="273"/>
      <c r="N11" s="115"/>
      <c r="O11" s="274"/>
      <c r="P11" s="116"/>
      <c r="Q11" s="273"/>
      <c r="R11" s="115"/>
      <c r="S11" s="274"/>
      <c r="T11" s="116"/>
      <c r="U11" s="273"/>
    </row>
    <row r="12" spans="1:21" ht="21.75" customHeight="1">
      <c r="A12" s="114" t="s">
        <v>27</v>
      </c>
      <c r="B12" s="115"/>
      <c r="C12" s="275"/>
      <c r="D12" s="116"/>
      <c r="E12" s="273"/>
      <c r="F12" s="115"/>
      <c r="G12" s="275"/>
      <c r="H12" s="116"/>
      <c r="I12" s="273"/>
      <c r="J12" s="115"/>
      <c r="K12" s="275"/>
      <c r="L12" s="116"/>
      <c r="M12" s="273"/>
      <c r="N12" s="115"/>
      <c r="O12" s="274"/>
      <c r="P12" s="116"/>
      <c r="Q12" s="273"/>
      <c r="R12" s="115"/>
      <c r="S12" s="274"/>
      <c r="T12" s="116"/>
      <c r="U12" s="273"/>
    </row>
    <row r="13" spans="1:21" ht="21.75" customHeight="1">
      <c r="A13" s="114" t="s">
        <v>27</v>
      </c>
      <c r="B13" s="244"/>
      <c r="C13" s="278"/>
      <c r="D13" s="245"/>
      <c r="E13" s="279"/>
      <c r="F13" s="115"/>
      <c r="G13" s="275"/>
      <c r="H13" s="116"/>
      <c r="I13" s="273"/>
      <c r="J13" s="115"/>
      <c r="K13" s="274"/>
      <c r="L13" s="116"/>
      <c r="M13" s="273"/>
      <c r="N13" s="115"/>
      <c r="O13" s="274"/>
      <c r="P13" s="116"/>
      <c r="Q13" s="273"/>
      <c r="R13" s="115"/>
      <c r="S13" s="276"/>
      <c r="T13" s="116"/>
      <c r="U13" s="273"/>
    </row>
    <row r="14" spans="1:21" ht="21.75" customHeight="1">
      <c r="A14" s="114" t="s">
        <v>27</v>
      </c>
      <c r="B14" s="115"/>
      <c r="C14" s="275"/>
      <c r="D14" s="116"/>
      <c r="E14" s="273"/>
      <c r="F14" s="115"/>
      <c r="G14" s="275"/>
      <c r="H14" s="116"/>
      <c r="I14" s="273"/>
      <c r="J14" s="115"/>
      <c r="K14" s="274"/>
      <c r="L14" s="116"/>
      <c r="M14" s="273"/>
      <c r="N14" s="115"/>
      <c r="O14" s="274"/>
      <c r="P14" s="116"/>
      <c r="Q14" s="273"/>
      <c r="R14" s="115"/>
      <c r="S14" s="274"/>
      <c r="T14" s="116"/>
      <c r="U14" s="117"/>
    </row>
    <row r="15" spans="1:21" ht="21.75" customHeight="1">
      <c r="A15" s="119" t="s">
        <v>83</v>
      </c>
      <c r="B15" s="120"/>
      <c r="C15" s="121">
        <f>400*(COUNTA(C10:C14))</f>
        <v>0</v>
      </c>
      <c r="D15" s="237">
        <f>COUNTA(D10:D14)</f>
        <v>0</v>
      </c>
      <c r="E15" s="122">
        <f>SUM(E10:E14)</f>
        <v>0</v>
      </c>
      <c r="F15" s="123"/>
      <c r="G15" s="121">
        <f>400*(COUNTA(G10:G14))</f>
        <v>0</v>
      </c>
      <c r="H15" s="237">
        <f>COUNTA(H10:H14)</f>
        <v>0</v>
      </c>
      <c r="I15" s="122">
        <f>SUM(I10:I14)</f>
        <v>0</v>
      </c>
      <c r="J15" s="123"/>
      <c r="K15" s="121">
        <f>400*(COUNTA(K10:K14))</f>
        <v>0</v>
      </c>
      <c r="L15" s="237">
        <f>COUNTA(L10:L14)</f>
        <v>0</v>
      </c>
      <c r="M15" s="122">
        <f>SUM(M10:M14)</f>
        <v>0</v>
      </c>
      <c r="N15" s="123"/>
      <c r="O15" s="121">
        <f>400*(COUNTA(O10:O14))</f>
        <v>0</v>
      </c>
      <c r="P15" s="237">
        <f>COUNTA(P10:P14)</f>
        <v>0</v>
      </c>
      <c r="Q15" s="122">
        <f>SUM(Q10:Q14)</f>
        <v>0</v>
      </c>
      <c r="R15" s="123"/>
      <c r="S15" s="121">
        <f>400*(COUNTA(S10:S14))</f>
        <v>0</v>
      </c>
      <c r="T15" s="237">
        <f>COUNTA(T10:T14)</f>
        <v>0</v>
      </c>
      <c r="U15" s="124">
        <f>SUM(U10:U14)</f>
        <v>0</v>
      </c>
    </row>
    <row r="16" spans="1:21" ht="21.75" customHeight="1">
      <c r="A16" s="379"/>
      <c r="B16" s="408"/>
      <c r="C16" s="408"/>
      <c r="D16" s="408"/>
      <c r="E16" s="408"/>
      <c r="F16" s="408"/>
      <c r="G16" s="408"/>
      <c r="H16" s="408"/>
      <c r="I16" s="408"/>
      <c r="J16" s="408"/>
      <c r="K16" s="408"/>
      <c r="L16" s="408"/>
      <c r="M16" s="408"/>
      <c r="N16" s="408"/>
      <c r="O16" s="408"/>
      <c r="P16" s="408"/>
      <c r="Q16" s="408"/>
      <c r="R16" s="408"/>
      <c r="S16" s="408"/>
      <c r="T16" s="408"/>
      <c r="U16" s="253"/>
    </row>
    <row r="17" spans="1:21" ht="21.75" customHeight="1">
      <c r="A17" s="125" t="s">
        <v>28</v>
      </c>
      <c r="B17" s="115"/>
      <c r="C17" s="275"/>
      <c r="D17" s="116"/>
      <c r="E17" s="273"/>
      <c r="F17" s="115"/>
      <c r="G17" s="275"/>
      <c r="H17" s="116"/>
      <c r="I17" s="273"/>
      <c r="J17" s="115"/>
      <c r="K17" s="275"/>
      <c r="L17" s="116"/>
      <c r="M17" s="273"/>
      <c r="N17" s="115"/>
      <c r="O17" s="275"/>
      <c r="P17" s="126"/>
      <c r="Q17" s="273"/>
      <c r="R17" s="115"/>
      <c r="S17" s="275"/>
      <c r="T17" s="116"/>
      <c r="U17" s="117"/>
    </row>
    <row r="18" spans="1:21" ht="21.75" customHeight="1">
      <c r="A18" s="125" t="s">
        <v>28</v>
      </c>
      <c r="B18" s="115"/>
      <c r="C18" s="275"/>
      <c r="D18" s="116"/>
      <c r="E18" s="273"/>
      <c r="F18" s="115"/>
      <c r="G18" s="275"/>
      <c r="H18" s="116"/>
      <c r="I18" s="273"/>
      <c r="J18" s="115"/>
      <c r="K18" s="275"/>
      <c r="L18" s="116"/>
      <c r="M18" s="273"/>
      <c r="N18" s="115"/>
      <c r="O18" s="275"/>
      <c r="P18" s="116"/>
      <c r="Q18" s="273"/>
      <c r="R18" s="115"/>
      <c r="S18" s="275"/>
      <c r="T18" s="116"/>
      <c r="U18" s="117"/>
    </row>
    <row r="19" spans="1:21" ht="21.75" customHeight="1">
      <c r="A19" s="125" t="s">
        <v>28</v>
      </c>
      <c r="B19" s="115"/>
      <c r="C19" s="275"/>
      <c r="D19" s="116"/>
      <c r="E19" s="273"/>
      <c r="F19" s="115"/>
      <c r="G19" s="275"/>
      <c r="H19" s="116"/>
      <c r="I19" s="273"/>
      <c r="J19" s="115"/>
      <c r="K19" s="275"/>
      <c r="L19" s="116"/>
      <c r="M19" s="273"/>
      <c r="N19" s="115"/>
      <c r="O19" s="275"/>
      <c r="P19" s="116"/>
      <c r="Q19" s="273"/>
      <c r="R19" s="115"/>
      <c r="S19" s="275"/>
      <c r="T19" s="116"/>
      <c r="U19" s="117"/>
    </row>
    <row r="20" spans="1:21" ht="21.75" customHeight="1">
      <c r="A20" s="125" t="s">
        <v>28</v>
      </c>
      <c r="B20" s="115"/>
      <c r="C20" s="275"/>
      <c r="D20" s="116"/>
      <c r="E20" s="273"/>
      <c r="F20" s="115"/>
      <c r="G20" s="275"/>
      <c r="H20" s="116"/>
      <c r="I20" s="273"/>
      <c r="J20" s="115"/>
      <c r="K20" s="275"/>
      <c r="L20" s="116"/>
      <c r="M20" s="273"/>
      <c r="N20" s="115"/>
      <c r="O20" s="275"/>
      <c r="P20" s="116"/>
      <c r="Q20" s="273"/>
      <c r="R20" s="115"/>
      <c r="S20" s="275"/>
      <c r="T20" s="116"/>
      <c r="U20" s="117"/>
    </row>
    <row r="21" spans="1:21" ht="21.75" customHeight="1">
      <c r="A21" s="125" t="s">
        <v>28</v>
      </c>
      <c r="B21" s="115"/>
      <c r="C21" s="275"/>
      <c r="D21" s="116"/>
      <c r="E21" s="273"/>
      <c r="F21" s="115"/>
      <c r="G21" s="275"/>
      <c r="H21" s="116"/>
      <c r="I21" s="273"/>
      <c r="J21" s="115"/>
      <c r="K21" s="275"/>
      <c r="L21" s="116"/>
      <c r="M21" s="273"/>
      <c r="N21" s="115"/>
      <c r="O21" s="275"/>
      <c r="P21" s="116"/>
      <c r="Q21" s="273"/>
      <c r="R21" s="115"/>
      <c r="S21" s="275"/>
      <c r="T21" s="116"/>
      <c r="U21" s="117"/>
    </row>
    <row r="22" spans="1:21" ht="21.75" customHeight="1">
      <c r="A22" s="119" t="s">
        <v>83</v>
      </c>
      <c r="B22" s="127"/>
      <c r="C22" s="121">
        <f>800*(COUNTA(C17:C21))</f>
        <v>0</v>
      </c>
      <c r="D22" s="238">
        <f>COUNTA(D17:D21)</f>
        <v>0</v>
      </c>
      <c r="E22" s="124">
        <f>SUM(E17:E21)</f>
        <v>0</v>
      </c>
      <c r="F22" s="127"/>
      <c r="G22" s="121">
        <f>800*(COUNTA(G17:G21))</f>
        <v>0</v>
      </c>
      <c r="H22" s="238">
        <f>COUNTA(H17:H21)</f>
        <v>0</v>
      </c>
      <c r="I22" s="124">
        <f>SUM(I17:I21)</f>
        <v>0</v>
      </c>
      <c r="J22" s="127"/>
      <c r="K22" s="121">
        <f>800*(COUNTA(K17:K21))</f>
        <v>0</v>
      </c>
      <c r="L22" s="238">
        <f>COUNTA(L17:L21)</f>
        <v>0</v>
      </c>
      <c r="M22" s="124">
        <f>SUM(M17:M21)</f>
        <v>0</v>
      </c>
      <c r="N22" s="127"/>
      <c r="O22" s="121">
        <f>800*(COUNTA(O17:O21))</f>
        <v>0</v>
      </c>
      <c r="P22" s="238">
        <f>COUNTA(P17:P21)</f>
        <v>0</v>
      </c>
      <c r="Q22" s="124">
        <f>SUM(Q17:Q21)</f>
        <v>0</v>
      </c>
      <c r="R22" s="127"/>
      <c r="S22" s="121">
        <f>800*(COUNTA(S17:S21))</f>
        <v>0</v>
      </c>
      <c r="T22" s="238">
        <f>COUNTA(T17:T21)</f>
        <v>0</v>
      </c>
      <c r="U22" s="124">
        <f>SUM(U17:U21)</f>
        <v>0</v>
      </c>
    </row>
    <row r="23" spans="1:21" ht="18.75" customHeight="1">
      <c r="A23" s="128"/>
    </row>
    <row r="24" spans="1:21" ht="18.75" customHeight="1">
      <c r="R24" s="381" t="s">
        <v>4</v>
      </c>
      <c r="S24" s="381"/>
      <c r="T24" s="382"/>
    </row>
    <row r="25" spans="1:21" ht="24" customHeight="1">
      <c r="A25" s="129" t="s">
        <v>4</v>
      </c>
      <c r="B25" s="383" t="s">
        <v>14</v>
      </c>
      <c r="C25" s="384"/>
      <c r="D25" s="384"/>
      <c r="E25" s="385"/>
      <c r="F25" s="383" t="s">
        <v>15</v>
      </c>
      <c r="G25" s="386"/>
      <c r="H25" s="384"/>
      <c r="I25" s="385"/>
      <c r="J25" s="383" t="s">
        <v>23</v>
      </c>
      <c r="K25" s="386"/>
      <c r="L25" s="384"/>
      <c r="M25" s="385"/>
      <c r="N25" s="130"/>
      <c r="O25" s="366" t="s">
        <v>29</v>
      </c>
      <c r="P25" s="387"/>
      <c r="Q25" s="387"/>
      <c r="R25" s="131">
        <f>SUM(E15+I15+M15+Q15+U15+E22+I22+M22+Q22+U22+E31+I31+M31)</f>
        <v>0</v>
      </c>
      <c r="S25" s="132"/>
      <c r="T25" s="131" t="s">
        <v>4</v>
      </c>
    </row>
    <row r="26" spans="1:21" ht="24" customHeight="1">
      <c r="A26" s="125" t="s">
        <v>26</v>
      </c>
      <c r="B26" s="114" t="s">
        <v>7</v>
      </c>
      <c r="C26" s="114" t="s">
        <v>30</v>
      </c>
      <c r="D26" s="114" t="s">
        <v>18</v>
      </c>
      <c r="E26" s="114" t="s">
        <v>2</v>
      </c>
      <c r="F26" s="114" t="s">
        <v>7</v>
      </c>
      <c r="G26" s="114" t="s">
        <v>30</v>
      </c>
      <c r="H26" s="114" t="s">
        <v>18</v>
      </c>
      <c r="I26" s="114" t="s">
        <v>2</v>
      </c>
      <c r="J26" s="114" t="s">
        <v>7</v>
      </c>
      <c r="K26" s="114" t="s">
        <v>30</v>
      </c>
      <c r="L26" s="114" t="s">
        <v>18</v>
      </c>
      <c r="M26" s="133" t="s">
        <v>2</v>
      </c>
      <c r="N26" s="134"/>
      <c r="O26" s="366" t="s">
        <v>31</v>
      </c>
      <c r="P26" s="367"/>
      <c r="Q26" s="367"/>
      <c r="R26" s="135">
        <f>SUM((C15+G15+K15+O15+S15+C22+G22+K22+O22+S22+C31+G31+K31)/1000)</f>
        <v>0</v>
      </c>
      <c r="S26" s="136"/>
      <c r="T26" s="135" t="s">
        <v>4</v>
      </c>
    </row>
    <row r="27" spans="1:21" ht="21.75" customHeight="1">
      <c r="A27" s="114" t="s">
        <v>32</v>
      </c>
      <c r="B27" s="115"/>
      <c r="C27" s="168"/>
      <c r="D27" s="175"/>
      <c r="E27" s="117"/>
      <c r="F27" s="115"/>
      <c r="G27" s="168"/>
      <c r="H27" s="176"/>
      <c r="I27" s="117"/>
      <c r="J27" s="115"/>
      <c r="K27" s="168"/>
      <c r="L27" s="115"/>
      <c r="M27" s="117"/>
      <c r="N27" s="139"/>
      <c r="O27" s="367"/>
      <c r="P27" s="367"/>
      <c r="Q27" s="367"/>
      <c r="R27" s="140" t="s">
        <v>3</v>
      </c>
      <c r="S27" s="132"/>
      <c r="T27" s="141"/>
    </row>
    <row r="28" spans="1:21" ht="21.75" customHeight="1">
      <c r="A28" s="114" t="s">
        <v>33</v>
      </c>
      <c r="B28" s="115"/>
      <c r="C28" s="142"/>
      <c r="D28" s="175"/>
      <c r="E28" s="117"/>
      <c r="F28" s="115"/>
      <c r="G28" s="142"/>
      <c r="H28" s="174"/>
      <c r="I28" s="117"/>
      <c r="J28" s="115"/>
      <c r="K28" s="142"/>
      <c r="L28" s="115"/>
      <c r="M28" s="117"/>
      <c r="N28" s="143"/>
      <c r="O28" s="144"/>
      <c r="P28" s="145"/>
      <c r="Q28" s="145"/>
      <c r="R28" s="368"/>
      <c r="S28" s="369"/>
      <c r="T28" s="146"/>
    </row>
    <row r="29" spans="1:21" ht="21.75" customHeight="1">
      <c r="A29" s="114" t="s">
        <v>34</v>
      </c>
      <c r="B29" s="115"/>
      <c r="C29" s="142"/>
      <c r="D29" s="177"/>
      <c r="E29" s="117"/>
      <c r="F29" s="115"/>
      <c r="G29" s="142"/>
      <c r="H29" s="174"/>
      <c r="I29" s="117"/>
      <c r="J29" s="115"/>
      <c r="K29" s="142"/>
      <c r="L29" s="115"/>
      <c r="M29" s="117"/>
      <c r="N29" s="143"/>
      <c r="P29" s="239">
        <f>SUM(D15+H15+L15+P15+T15+D22+H22+L22+P22+T22+D31+H31+L31)</f>
        <v>0</v>
      </c>
      <c r="S29" s="370" t="s">
        <v>4</v>
      </c>
      <c r="T29" s="371"/>
      <c r="U29" s="372"/>
    </row>
    <row r="30" spans="1:21" ht="21.75" customHeight="1">
      <c r="A30" s="114" t="s">
        <v>36</v>
      </c>
      <c r="B30" s="115"/>
      <c r="C30" s="142"/>
      <c r="D30" s="177"/>
      <c r="E30" s="117"/>
      <c r="F30" s="115"/>
      <c r="G30" s="142"/>
      <c r="H30" s="174"/>
      <c r="I30" s="117"/>
      <c r="J30" s="115"/>
      <c r="K30" s="142"/>
      <c r="L30" s="115"/>
      <c r="M30" s="117"/>
      <c r="N30" s="143"/>
      <c r="R30" s="146"/>
      <c r="S30" s="370" t="s">
        <v>35</v>
      </c>
      <c r="T30" s="371"/>
      <c r="U30" s="372"/>
    </row>
    <row r="31" spans="1:21" ht="21.75" customHeight="1">
      <c r="A31" s="119" t="s">
        <v>83</v>
      </c>
      <c r="B31" s="115"/>
      <c r="C31" s="121">
        <f>SUM(C30+C29+C28+(IF(COUNTBLANK(C27),0,1500)))</f>
        <v>0</v>
      </c>
      <c r="D31" s="238">
        <f>COUNTA(D27:D30)</f>
        <v>0</v>
      </c>
      <c r="E31" s="147">
        <f>SUM(E27:E30)</f>
        <v>0</v>
      </c>
      <c r="F31" s="117"/>
      <c r="G31" s="121">
        <f>SUM(G30+G29+G28+(IF(COUNTBLANK(G27),0,1500)))</f>
        <v>0</v>
      </c>
      <c r="H31" s="238">
        <f>COUNTA(H27:H30)</f>
        <v>0</v>
      </c>
      <c r="I31" s="147">
        <f>SUM(I27:I30)</f>
        <v>0</v>
      </c>
      <c r="J31" s="137"/>
      <c r="K31" s="121">
        <f>SUM(K30+K29+K28+(IF(COUNTBLANK(K27),0,1500)))</f>
        <v>0</v>
      </c>
      <c r="L31" s="238">
        <f>COUNTA(L27:L30)</f>
        <v>0</v>
      </c>
      <c r="M31" s="147">
        <f>SUM(M27:M30)</f>
        <v>0</v>
      </c>
      <c r="N31" s="148"/>
      <c r="S31" s="370" t="s">
        <v>4</v>
      </c>
      <c r="T31" s="371"/>
      <c r="U31" s="372"/>
    </row>
    <row r="32" spans="1:21">
      <c r="R32" s="373"/>
      <c r="S32" s="374"/>
      <c r="T32" s="375"/>
    </row>
  </sheetData>
  <mergeCells count="45">
    <mergeCell ref="R32:T32"/>
    <mergeCell ref="O26:Q27"/>
    <mergeCell ref="R28:S28"/>
    <mergeCell ref="S29:U29"/>
    <mergeCell ref="S30:U30"/>
    <mergeCell ref="S31:U31"/>
    <mergeCell ref="A16:T16"/>
    <mergeCell ref="R24:T24"/>
    <mergeCell ref="B25:E25"/>
    <mergeCell ref="F25:I25"/>
    <mergeCell ref="J25:M25"/>
    <mergeCell ref="O25:Q25"/>
    <mergeCell ref="J8:J9"/>
    <mergeCell ref="K8:K9"/>
    <mergeCell ref="S8:S9"/>
    <mergeCell ref="T8:T9"/>
    <mergeCell ref="U8:U9"/>
    <mergeCell ref="M8:M9"/>
    <mergeCell ref="R6:U7"/>
    <mergeCell ref="L8:L9"/>
    <mergeCell ref="A8:A9"/>
    <mergeCell ref="B8:B9"/>
    <mergeCell ref="C8:C9"/>
    <mergeCell ref="D8:D9"/>
    <mergeCell ref="E8:E9"/>
    <mergeCell ref="F8:F9"/>
    <mergeCell ref="N8:N9"/>
    <mergeCell ref="O8:O9"/>
    <mergeCell ref="P8:P9"/>
    <mergeCell ref="Q8:Q9"/>
    <mergeCell ref="R8:R9"/>
    <mergeCell ref="G8:G9"/>
    <mergeCell ref="H8:H9"/>
    <mergeCell ref="I8:I9"/>
    <mergeCell ref="A6:A7"/>
    <mergeCell ref="B6:E7"/>
    <mergeCell ref="F6:I7"/>
    <mergeCell ref="J6:M7"/>
    <mergeCell ref="N6:Q7"/>
    <mergeCell ref="A1:E5"/>
    <mergeCell ref="G1:Q1"/>
    <mergeCell ref="H2:P3"/>
    <mergeCell ref="R2:U3"/>
    <mergeCell ref="H4:P4"/>
    <mergeCell ref="S4:T4"/>
  </mergeCells>
  <pageMargins left="0.74803149606299213" right="0.74803149606299213" top="0.59055118110236227" bottom="0.59055118110236227" header="0.19685039370078741" footer="0.39370078740157483"/>
  <pageSetup paperSize="9" scale="77" orientation="landscape" horizontalDpi="360" verticalDpi="36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U32"/>
  <sheetViews>
    <sheetView showZeros="0" topLeftCell="A4" workbookViewId="0">
      <selection activeCell="V29" sqref="V29"/>
    </sheetView>
  </sheetViews>
  <sheetFormatPr defaultColWidth="8.81640625" defaultRowHeight="12.5"/>
  <cols>
    <col min="1" max="2" width="8.81640625" style="110"/>
    <col min="3" max="3" width="9.453125" style="110" customWidth="1"/>
    <col min="4" max="4" width="4.7265625" style="110" customWidth="1"/>
    <col min="5" max="5" width="9.1796875" style="110" customWidth="1"/>
    <col min="6" max="6" width="8.81640625" style="110"/>
    <col min="7" max="7" width="9.453125" style="110" customWidth="1"/>
    <col min="8" max="8" width="4.7265625" style="110" customWidth="1"/>
    <col min="9" max="10" width="8.81640625" style="110"/>
    <col min="11" max="11" width="9.453125" style="110" customWidth="1"/>
    <col min="12" max="12" width="4.7265625" style="110" customWidth="1"/>
    <col min="13" max="14" width="8.81640625" style="110"/>
    <col min="15" max="15" width="9.453125" style="110" customWidth="1"/>
    <col min="16" max="16" width="4.7265625" style="110" customWidth="1"/>
    <col min="17" max="17" width="8.81640625" style="110"/>
    <col min="18" max="18" width="10.1796875" style="110" bestFit="1" customWidth="1"/>
    <col min="19" max="19" width="9.453125" style="110" customWidth="1"/>
    <col min="20" max="20" width="4.453125" style="110" customWidth="1"/>
    <col min="21" max="21" width="9.1796875" style="110" customWidth="1"/>
    <col min="22" max="22" width="3.7265625" style="110" customWidth="1"/>
    <col min="23" max="23" width="3.26953125" style="110" customWidth="1"/>
    <col min="24" max="24" width="2.81640625" style="110" customWidth="1"/>
    <col min="25" max="25" width="3.453125" style="110" customWidth="1"/>
    <col min="26" max="26" width="3" style="110" customWidth="1"/>
    <col min="27" max="16384" width="8.81640625" style="110"/>
  </cols>
  <sheetData>
    <row r="1" spans="1:21" ht="30.75" customHeight="1">
      <c r="A1" s="394"/>
      <c r="B1" s="394"/>
      <c r="C1" s="394"/>
      <c r="D1" s="394"/>
      <c r="E1" s="395"/>
      <c r="F1" s="109"/>
      <c r="G1" s="394" t="s">
        <v>60</v>
      </c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109"/>
      <c r="S1" s="109"/>
      <c r="T1" s="109"/>
    </row>
    <row r="2" spans="1:21" ht="24.75" customHeight="1">
      <c r="A2" s="394"/>
      <c r="B2" s="394"/>
      <c r="C2" s="394"/>
      <c r="D2" s="394"/>
      <c r="E2" s="395"/>
      <c r="G2" s="111"/>
      <c r="H2" s="399" t="s">
        <v>255</v>
      </c>
      <c r="I2" s="400"/>
      <c r="J2" s="400"/>
      <c r="K2" s="400"/>
      <c r="L2" s="400"/>
      <c r="M2" s="400"/>
      <c r="N2" s="400"/>
      <c r="O2" s="400"/>
      <c r="P2" s="400"/>
      <c r="R2" s="401" t="s">
        <v>22</v>
      </c>
      <c r="S2" s="401"/>
      <c r="T2" s="401"/>
      <c r="U2" s="401"/>
    </row>
    <row r="3" spans="1:21" ht="24.75" customHeight="1">
      <c r="A3" s="394"/>
      <c r="B3" s="394"/>
      <c r="C3" s="394"/>
      <c r="D3" s="394"/>
      <c r="E3" s="395"/>
      <c r="G3" s="111"/>
      <c r="H3" s="400"/>
      <c r="I3" s="400"/>
      <c r="J3" s="400"/>
      <c r="K3" s="400"/>
      <c r="L3" s="400"/>
      <c r="M3" s="400"/>
      <c r="N3" s="400"/>
      <c r="O3" s="400"/>
      <c r="P3" s="400"/>
      <c r="Q3" s="112"/>
      <c r="R3" s="401"/>
      <c r="S3" s="401"/>
      <c r="T3" s="401"/>
      <c r="U3" s="401"/>
    </row>
    <row r="4" spans="1:21" ht="24.75" customHeight="1">
      <c r="A4" s="394"/>
      <c r="B4" s="394"/>
      <c r="C4" s="394"/>
      <c r="D4" s="394"/>
      <c r="E4" s="395"/>
      <c r="G4" s="339"/>
      <c r="H4" s="401" t="s">
        <v>57</v>
      </c>
      <c r="I4" s="402"/>
      <c r="J4" s="402"/>
      <c r="K4" s="402"/>
      <c r="L4" s="402"/>
      <c r="M4" s="402"/>
      <c r="N4" s="402"/>
      <c r="O4" s="402"/>
      <c r="P4" s="402"/>
      <c r="S4" s="403">
        <v>2020</v>
      </c>
      <c r="T4" s="403"/>
    </row>
    <row r="5" spans="1:21" ht="24.75" customHeight="1">
      <c r="A5" s="396"/>
      <c r="B5" s="396"/>
      <c r="C5" s="396"/>
      <c r="D5" s="396"/>
      <c r="E5" s="397"/>
    </row>
    <row r="6" spans="1:21" ht="12" customHeight="1">
      <c r="A6" s="404" t="s">
        <v>4</v>
      </c>
      <c r="B6" s="388" t="s">
        <v>14</v>
      </c>
      <c r="C6" s="389"/>
      <c r="D6" s="389"/>
      <c r="E6" s="406"/>
      <c r="F6" s="388" t="s">
        <v>15</v>
      </c>
      <c r="G6" s="389"/>
      <c r="H6" s="389"/>
      <c r="I6" s="406"/>
      <c r="J6" s="388" t="s">
        <v>23</v>
      </c>
      <c r="K6" s="389"/>
      <c r="L6" s="389"/>
      <c r="M6" s="406"/>
      <c r="N6" s="388" t="s">
        <v>24</v>
      </c>
      <c r="O6" s="389"/>
      <c r="P6" s="389"/>
      <c r="Q6" s="406"/>
      <c r="R6" s="388" t="s">
        <v>25</v>
      </c>
      <c r="S6" s="389"/>
      <c r="T6" s="389"/>
      <c r="U6" s="390"/>
    </row>
    <row r="7" spans="1:21" ht="12" customHeight="1">
      <c r="A7" s="405"/>
      <c r="B7" s="391"/>
      <c r="C7" s="392"/>
      <c r="D7" s="392"/>
      <c r="E7" s="407"/>
      <c r="F7" s="391"/>
      <c r="G7" s="392"/>
      <c r="H7" s="392"/>
      <c r="I7" s="407"/>
      <c r="J7" s="391"/>
      <c r="K7" s="392"/>
      <c r="L7" s="392"/>
      <c r="M7" s="407"/>
      <c r="N7" s="391"/>
      <c r="O7" s="392"/>
      <c r="P7" s="392"/>
      <c r="Q7" s="407"/>
      <c r="R7" s="391"/>
      <c r="S7" s="392"/>
      <c r="T7" s="392"/>
      <c r="U7" s="393"/>
    </row>
    <row r="8" spans="1:21">
      <c r="A8" s="377" t="s">
        <v>26</v>
      </c>
      <c r="B8" s="376" t="s">
        <v>7</v>
      </c>
      <c r="C8" s="376" t="s">
        <v>8</v>
      </c>
      <c r="D8" s="376" t="s">
        <v>18</v>
      </c>
      <c r="E8" s="377" t="s">
        <v>2</v>
      </c>
      <c r="F8" s="376" t="s">
        <v>7</v>
      </c>
      <c r="G8" s="376" t="s">
        <v>8</v>
      </c>
      <c r="H8" s="376" t="s">
        <v>18</v>
      </c>
      <c r="I8" s="377" t="s">
        <v>2</v>
      </c>
      <c r="J8" s="376" t="s">
        <v>7</v>
      </c>
      <c r="K8" s="376" t="s">
        <v>8</v>
      </c>
      <c r="L8" s="376" t="s">
        <v>18</v>
      </c>
      <c r="M8" s="377" t="s">
        <v>2</v>
      </c>
      <c r="N8" s="376" t="s">
        <v>7</v>
      </c>
      <c r="O8" s="376" t="s">
        <v>8</v>
      </c>
      <c r="P8" s="376" t="s">
        <v>18</v>
      </c>
      <c r="Q8" s="377" t="s">
        <v>2</v>
      </c>
      <c r="R8" s="376" t="s">
        <v>7</v>
      </c>
      <c r="S8" s="376" t="s">
        <v>8</v>
      </c>
      <c r="T8" s="376" t="s">
        <v>18</v>
      </c>
      <c r="U8" s="377" t="s">
        <v>2</v>
      </c>
    </row>
    <row r="9" spans="1:21">
      <c r="A9" s="378"/>
      <c r="B9" s="376"/>
      <c r="C9" s="376"/>
      <c r="D9" s="376"/>
      <c r="E9" s="378"/>
      <c r="F9" s="376"/>
      <c r="G9" s="376"/>
      <c r="H9" s="376"/>
      <c r="I9" s="378"/>
      <c r="J9" s="376"/>
      <c r="K9" s="376"/>
      <c r="L9" s="376"/>
      <c r="M9" s="378"/>
      <c r="N9" s="376"/>
      <c r="O9" s="376"/>
      <c r="P9" s="376"/>
      <c r="Q9" s="378"/>
      <c r="R9" s="376"/>
      <c r="S9" s="376"/>
      <c r="T9" s="376"/>
      <c r="U9" s="378"/>
    </row>
    <row r="10" spans="1:21" ht="21.75" customHeight="1">
      <c r="A10" s="336" t="s">
        <v>27</v>
      </c>
      <c r="B10" s="115"/>
      <c r="C10" s="171"/>
      <c r="D10" s="116"/>
      <c r="E10" s="117"/>
      <c r="F10" s="115"/>
      <c r="G10" s="172"/>
      <c r="H10" s="116"/>
      <c r="I10" s="117"/>
      <c r="J10" s="115"/>
      <c r="K10" s="173"/>
      <c r="L10" s="116"/>
      <c r="M10" s="117"/>
      <c r="N10" s="115" t="s">
        <v>253</v>
      </c>
      <c r="O10" s="173">
        <v>101014</v>
      </c>
      <c r="P10" s="116" t="s">
        <v>143</v>
      </c>
      <c r="Q10" s="117">
        <v>3</v>
      </c>
      <c r="R10" s="115"/>
      <c r="S10" s="173"/>
      <c r="T10" s="116"/>
      <c r="U10" s="117"/>
    </row>
    <row r="11" spans="1:21" ht="21.75" customHeight="1">
      <c r="A11" s="336" t="s">
        <v>27</v>
      </c>
      <c r="B11" s="115"/>
      <c r="C11" s="171"/>
      <c r="D11" s="116"/>
      <c r="E11" s="117"/>
      <c r="F11" s="115"/>
      <c r="G11" s="172"/>
      <c r="H11" s="116"/>
      <c r="I11" s="117"/>
      <c r="J11" s="115"/>
      <c r="K11" s="173"/>
      <c r="L11" s="116"/>
      <c r="M11" s="117"/>
      <c r="N11" s="115" t="s">
        <v>275</v>
      </c>
      <c r="O11" s="173">
        <v>100119</v>
      </c>
      <c r="P11" s="116" t="s">
        <v>143</v>
      </c>
      <c r="Q11" s="117">
        <v>3</v>
      </c>
      <c r="R11" s="115"/>
      <c r="S11" s="173"/>
      <c r="T11" s="116"/>
      <c r="U11" s="117"/>
    </row>
    <row r="12" spans="1:21" ht="21.75" customHeight="1">
      <c r="A12" s="336" t="s">
        <v>27</v>
      </c>
      <c r="B12" s="115"/>
      <c r="C12" s="171"/>
      <c r="D12" s="116"/>
      <c r="E12" s="117"/>
      <c r="F12" s="115"/>
      <c r="G12" s="172"/>
      <c r="H12" s="116"/>
      <c r="I12" s="117"/>
      <c r="J12" s="115"/>
      <c r="K12" s="173"/>
      <c r="L12" s="116"/>
      <c r="M12" s="117"/>
      <c r="N12" s="115"/>
      <c r="O12" s="173"/>
      <c r="P12" s="116"/>
      <c r="Q12" s="117"/>
      <c r="R12" s="115"/>
      <c r="S12" s="173"/>
      <c r="T12" s="116"/>
      <c r="U12" s="117"/>
    </row>
    <row r="13" spans="1:21" ht="21.75" customHeight="1">
      <c r="A13" s="336" t="s">
        <v>27</v>
      </c>
      <c r="B13" s="115"/>
      <c r="C13" s="171"/>
      <c r="D13" s="116"/>
      <c r="E13" s="117"/>
      <c r="F13" s="115"/>
      <c r="G13" s="172"/>
      <c r="H13" s="116"/>
      <c r="I13" s="117"/>
      <c r="J13" s="115"/>
      <c r="K13" s="173"/>
      <c r="L13" s="116"/>
      <c r="M13" s="117"/>
      <c r="N13" s="115"/>
      <c r="O13" s="173"/>
      <c r="P13" s="116"/>
      <c r="Q13" s="117"/>
      <c r="R13" s="115"/>
      <c r="S13" s="173"/>
      <c r="T13" s="116"/>
      <c r="U13" s="117"/>
    </row>
    <row r="14" spans="1:21" ht="21.75" customHeight="1">
      <c r="A14" s="336" t="s">
        <v>27</v>
      </c>
      <c r="B14" s="115"/>
      <c r="C14" s="171"/>
      <c r="D14" s="116"/>
      <c r="E14" s="117"/>
      <c r="F14" s="115"/>
      <c r="G14" s="172"/>
      <c r="H14" s="116"/>
      <c r="I14" s="117"/>
      <c r="J14" s="115"/>
      <c r="K14" s="173"/>
      <c r="L14" s="116"/>
      <c r="M14" s="117"/>
      <c r="N14" s="115"/>
      <c r="O14" s="173"/>
      <c r="P14" s="116"/>
      <c r="Q14" s="117"/>
      <c r="R14" s="115"/>
      <c r="S14" s="173"/>
      <c r="T14" s="116"/>
      <c r="U14" s="117"/>
    </row>
    <row r="15" spans="1:21" ht="21.75" customHeight="1">
      <c r="A15" s="119" t="s">
        <v>83</v>
      </c>
      <c r="B15" s="120"/>
      <c r="C15" s="121">
        <f>400*(COUNTA(C10:C14))</f>
        <v>0</v>
      </c>
      <c r="D15" s="237">
        <f>COUNTA(D10:D14)</f>
        <v>0</v>
      </c>
      <c r="E15" s="122"/>
      <c r="F15" s="123"/>
      <c r="G15" s="121">
        <f>400*(COUNTA(G10:G14))</f>
        <v>0</v>
      </c>
      <c r="H15" s="237">
        <f>COUNTA(H10:H14)</f>
        <v>0</v>
      </c>
      <c r="I15" s="122"/>
      <c r="J15" s="123"/>
      <c r="K15" s="121">
        <f>400*(COUNTA(K10:K14))</f>
        <v>0</v>
      </c>
      <c r="L15" s="237">
        <f>COUNTA(L10:L14)</f>
        <v>0</v>
      </c>
      <c r="M15" s="122"/>
      <c r="N15" s="123"/>
      <c r="O15" s="121">
        <f>400*(COUNTA(O10:O14))</f>
        <v>800</v>
      </c>
      <c r="P15" s="237">
        <f>COUNTA(P10:P14)</f>
        <v>2</v>
      </c>
      <c r="Q15" s="122">
        <f>SUM(Q10:Q14)</f>
        <v>6</v>
      </c>
      <c r="R15" s="123"/>
      <c r="S15" s="121">
        <f>400*(COUNTA(S10:S14))</f>
        <v>0</v>
      </c>
      <c r="T15" s="237">
        <f>COUNTA(T10:T14)</f>
        <v>0</v>
      </c>
      <c r="U15" s="124">
        <f>SUM(U10:U14)</f>
        <v>0</v>
      </c>
    </row>
    <row r="16" spans="1:21" ht="21.75" customHeight="1">
      <c r="A16" s="379"/>
      <c r="B16" s="380"/>
      <c r="C16" s="380"/>
      <c r="D16" s="380"/>
      <c r="E16" s="380"/>
      <c r="F16" s="380"/>
      <c r="G16" s="380"/>
      <c r="H16" s="380"/>
      <c r="I16" s="380"/>
      <c r="J16" s="380"/>
      <c r="K16" s="380"/>
      <c r="L16" s="380"/>
      <c r="M16" s="380"/>
      <c r="N16" s="380"/>
      <c r="O16" s="380"/>
      <c r="P16" s="380"/>
      <c r="Q16" s="380"/>
      <c r="R16" s="380"/>
      <c r="S16" s="380"/>
      <c r="T16" s="380"/>
    </row>
    <row r="17" spans="1:21" ht="21.75" customHeight="1">
      <c r="A17" s="337" t="s">
        <v>28</v>
      </c>
      <c r="B17" s="115"/>
      <c r="C17" s="172"/>
      <c r="D17" s="116"/>
      <c r="E17" s="117"/>
      <c r="F17" s="115" t="s">
        <v>254</v>
      </c>
      <c r="G17" s="172">
        <v>182497</v>
      </c>
      <c r="H17" s="116" t="s">
        <v>143</v>
      </c>
      <c r="I17" s="117">
        <v>6</v>
      </c>
      <c r="J17" s="115"/>
      <c r="K17" s="172"/>
      <c r="L17" s="116"/>
      <c r="M17" s="117"/>
      <c r="N17" s="115"/>
      <c r="O17" s="172"/>
      <c r="P17" s="126"/>
      <c r="Q17" s="117"/>
      <c r="R17" s="115"/>
      <c r="S17" s="172"/>
      <c r="T17" s="126"/>
      <c r="U17" s="117"/>
    </row>
    <row r="18" spans="1:21" ht="21.75" customHeight="1">
      <c r="A18" s="337" t="s">
        <v>28</v>
      </c>
      <c r="B18" s="115"/>
      <c r="C18" s="172"/>
      <c r="D18" s="116"/>
      <c r="E18" s="117"/>
      <c r="F18" s="115"/>
      <c r="G18" s="172"/>
      <c r="H18" s="116"/>
      <c r="I18" s="117"/>
      <c r="J18" s="115"/>
      <c r="K18" s="172"/>
      <c r="L18" s="116"/>
      <c r="M18" s="117"/>
      <c r="N18" s="115"/>
      <c r="O18" s="172"/>
      <c r="P18" s="116"/>
      <c r="Q18" s="117"/>
      <c r="R18" s="115"/>
      <c r="S18" s="172"/>
      <c r="T18" s="116"/>
      <c r="U18" s="117"/>
    </row>
    <row r="19" spans="1:21" ht="21.75" customHeight="1">
      <c r="A19" s="337" t="s">
        <v>28</v>
      </c>
      <c r="B19" s="115"/>
      <c r="C19" s="172"/>
      <c r="D19" s="116"/>
      <c r="E19" s="117"/>
      <c r="F19" s="115"/>
      <c r="G19" s="172"/>
      <c r="H19" s="116"/>
      <c r="I19" s="117"/>
      <c r="J19" s="115"/>
      <c r="K19" s="172"/>
      <c r="L19" s="116"/>
      <c r="M19" s="117"/>
      <c r="N19" s="115"/>
      <c r="O19" s="172"/>
      <c r="P19" s="116"/>
      <c r="Q19" s="117"/>
      <c r="R19" s="115"/>
      <c r="S19" s="172"/>
      <c r="T19" s="116"/>
      <c r="U19" s="117"/>
    </row>
    <row r="20" spans="1:21" ht="21.75" customHeight="1">
      <c r="A20" s="337" t="s">
        <v>28</v>
      </c>
      <c r="B20" s="115"/>
      <c r="C20" s="172"/>
      <c r="D20" s="116"/>
      <c r="E20" s="117"/>
      <c r="F20" s="115"/>
      <c r="G20" s="172"/>
      <c r="H20" s="116"/>
      <c r="I20" s="117"/>
      <c r="J20" s="115"/>
      <c r="K20" s="172"/>
      <c r="L20" s="116"/>
      <c r="M20" s="117"/>
      <c r="N20" s="115"/>
      <c r="O20" s="172"/>
      <c r="P20" s="116"/>
      <c r="Q20" s="117"/>
      <c r="R20" s="115"/>
      <c r="S20" s="172"/>
      <c r="T20" s="116"/>
      <c r="U20" s="117"/>
    </row>
    <row r="21" spans="1:21" ht="21.75" customHeight="1">
      <c r="A21" s="337" t="s">
        <v>28</v>
      </c>
      <c r="B21" s="115"/>
      <c r="C21" s="172"/>
      <c r="D21" s="116"/>
      <c r="E21" s="117"/>
      <c r="F21" s="115"/>
      <c r="G21" s="172"/>
      <c r="H21" s="116"/>
      <c r="I21" s="117"/>
      <c r="J21" s="115"/>
      <c r="K21" s="172"/>
      <c r="L21" s="116"/>
      <c r="M21" s="117"/>
      <c r="N21" s="115"/>
      <c r="O21" s="172"/>
      <c r="P21" s="116"/>
      <c r="Q21" s="117"/>
      <c r="R21" s="115"/>
      <c r="S21" s="172"/>
      <c r="T21" s="116"/>
      <c r="U21" s="117"/>
    </row>
    <row r="22" spans="1:21" ht="21.75" customHeight="1">
      <c r="A22" s="119" t="s">
        <v>83</v>
      </c>
      <c r="B22" s="127"/>
      <c r="C22" s="121">
        <f>800*(COUNTA(C17:C21))</f>
        <v>0</v>
      </c>
      <c r="D22" s="238">
        <f>COUNTA(D17:D21)</f>
        <v>0</v>
      </c>
      <c r="E22" s="124">
        <f>SUM(E17:E21)</f>
        <v>0</v>
      </c>
      <c r="F22" s="127"/>
      <c r="G22" s="121">
        <f>800*(COUNTA(G17:G21))</f>
        <v>800</v>
      </c>
      <c r="H22" s="238">
        <f>COUNTA(H17:H21)</f>
        <v>1</v>
      </c>
      <c r="I22" s="124">
        <f>SUM(I17:I21)</f>
        <v>6</v>
      </c>
      <c r="J22" s="127"/>
      <c r="K22" s="121">
        <f>800*(COUNTA(K17:K21))</f>
        <v>0</v>
      </c>
      <c r="L22" s="238">
        <f>COUNTA(L17:L21)</f>
        <v>0</v>
      </c>
      <c r="M22" s="124">
        <f>SUM(M17:M21)</f>
        <v>0</v>
      </c>
      <c r="N22" s="127"/>
      <c r="O22" s="121">
        <f>800*(COUNTA(O17:O21))</f>
        <v>0</v>
      </c>
      <c r="P22" s="238">
        <f>COUNTA(P17:P21)</f>
        <v>0</v>
      </c>
      <c r="Q22" s="124">
        <f>SUM(Q17:Q21)</f>
        <v>0</v>
      </c>
      <c r="R22" s="127"/>
      <c r="S22" s="121">
        <f>800*(COUNTA(S17:S21))</f>
        <v>0</v>
      </c>
      <c r="T22" s="238">
        <f>COUNTA(T17:T21)</f>
        <v>0</v>
      </c>
      <c r="U22" s="124">
        <f>SUM(U17:U21)</f>
        <v>0</v>
      </c>
    </row>
    <row r="23" spans="1:21" ht="18.75" customHeight="1">
      <c r="A23" s="128"/>
    </row>
    <row r="24" spans="1:21" ht="18.75" customHeight="1">
      <c r="R24" s="381" t="s">
        <v>4</v>
      </c>
      <c r="S24" s="381"/>
      <c r="T24" s="382"/>
    </row>
    <row r="25" spans="1:21" ht="24" customHeight="1">
      <c r="A25" s="129" t="s">
        <v>4</v>
      </c>
      <c r="B25" s="383" t="s">
        <v>14</v>
      </c>
      <c r="C25" s="384"/>
      <c r="D25" s="384"/>
      <c r="E25" s="385"/>
      <c r="F25" s="383" t="s">
        <v>15</v>
      </c>
      <c r="G25" s="386"/>
      <c r="H25" s="384"/>
      <c r="I25" s="385"/>
      <c r="J25" s="383" t="s">
        <v>23</v>
      </c>
      <c r="K25" s="386"/>
      <c r="L25" s="384"/>
      <c r="M25" s="385"/>
      <c r="N25" s="130"/>
      <c r="O25" s="366" t="s">
        <v>29</v>
      </c>
      <c r="P25" s="387"/>
      <c r="Q25" s="387"/>
      <c r="R25" s="131"/>
      <c r="S25" s="338">
        <v>62</v>
      </c>
      <c r="T25" s="131" t="s">
        <v>4</v>
      </c>
    </row>
    <row r="26" spans="1:21" ht="24" customHeight="1">
      <c r="A26" s="337" t="s">
        <v>26</v>
      </c>
      <c r="B26" s="336" t="s">
        <v>7</v>
      </c>
      <c r="C26" s="336" t="s">
        <v>30</v>
      </c>
      <c r="D26" s="336" t="s">
        <v>18</v>
      </c>
      <c r="E26" s="336" t="s">
        <v>2</v>
      </c>
      <c r="F26" s="336" t="s">
        <v>7</v>
      </c>
      <c r="G26" s="336" t="s">
        <v>30</v>
      </c>
      <c r="H26" s="336" t="s">
        <v>18</v>
      </c>
      <c r="I26" s="336" t="s">
        <v>2</v>
      </c>
      <c r="J26" s="336" t="s">
        <v>7</v>
      </c>
      <c r="K26" s="336" t="s">
        <v>30</v>
      </c>
      <c r="L26" s="336" t="s">
        <v>18</v>
      </c>
      <c r="M26" s="133" t="s">
        <v>2</v>
      </c>
      <c r="N26" s="134"/>
      <c r="O26" s="366" t="s">
        <v>31</v>
      </c>
      <c r="P26" s="366"/>
      <c r="Q26" s="366"/>
      <c r="R26" s="135">
        <v>2.7</v>
      </c>
      <c r="S26" s="136"/>
      <c r="T26" s="135" t="s">
        <v>4</v>
      </c>
    </row>
    <row r="27" spans="1:21" ht="21.75" customHeight="1">
      <c r="A27" s="336" t="s">
        <v>32</v>
      </c>
      <c r="B27" s="115" t="s">
        <v>253</v>
      </c>
      <c r="C27" s="173">
        <v>311644</v>
      </c>
      <c r="D27" s="137" t="s">
        <v>143</v>
      </c>
      <c r="E27" s="117">
        <v>30</v>
      </c>
      <c r="F27" s="115"/>
      <c r="G27" s="173"/>
      <c r="H27" s="285"/>
      <c r="I27" s="117"/>
      <c r="J27" s="115"/>
      <c r="K27" s="173"/>
      <c r="L27" s="115"/>
      <c r="M27" s="117"/>
      <c r="N27" s="139"/>
      <c r="O27" s="366"/>
      <c r="P27" s="366"/>
      <c r="Q27" s="366"/>
      <c r="R27" s="140" t="s">
        <v>3</v>
      </c>
      <c r="S27" s="338"/>
      <c r="T27" s="141"/>
    </row>
    <row r="28" spans="1:21" ht="21.75" customHeight="1">
      <c r="A28" s="336" t="s">
        <v>33</v>
      </c>
      <c r="B28" s="115" t="s">
        <v>277</v>
      </c>
      <c r="C28" s="142">
        <v>1375</v>
      </c>
      <c r="D28" s="137" t="s">
        <v>143</v>
      </c>
      <c r="E28" s="117">
        <v>20</v>
      </c>
      <c r="F28" s="115"/>
      <c r="G28" s="142"/>
      <c r="H28" s="142"/>
      <c r="I28" s="117"/>
      <c r="J28" s="115"/>
      <c r="K28" s="142"/>
      <c r="L28" s="115"/>
      <c r="M28" s="117"/>
      <c r="N28" s="143"/>
      <c r="O28" s="144"/>
      <c r="P28" s="145"/>
      <c r="Q28" s="145"/>
      <c r="R28" s="368"/>
      <c r="S28" s="368"/>
      <c r="T28" s="146"/>
    </row>
    <row r="29" spans="1:21" ht="21.75" customHeight="1">
      <c r="A29" s="336" t="s">
        <v>34</v>
      </c>
      <c r="B29" s="115"/>
      <c r="C29" s="142"/>
      <c r="D29" s="138"/>
      <c r="E29" s="117"/>
      <c r="F29" s="115"/>
      <c r="G29" s="142"/>
      <c r="H29" s="142"/>
      <c r="I29" s="117"/>
      <c r="J29" s="115"/>
      <c r="K29" s="142"/>
      <c r="L29" s="115"/>
      <c r="M29" s="117"/>
      <c r="N29" s="143"/>
      <c r="P29" s="239">
        <f>SUM(D15+H15+L15+P15+T15+D22+H22+L22+P22+T22+D31+H31+L31)</f>
        <v>5</v>
      </c>
      <c r="S29" s="370" t="s">
        <v>4</v>
      </c>
      <c r="T29" s="370"/>
      <c r="U29" s="370"/>
    </row>
    <row r="30" spans="1:21" ht="21.75" customHeight="1">
      <c r="A30" s="336" t="s">
        <v>36</v>
      </c>
      <c r="B30" s="115"/>
      <c r="C30" s="142"/>
      <c r="D30" s="138"/>
      <c r="E30" s="117"/>
      <c r="F30" s="115"/>
      <c r="G30" s="142"/>
      <c r="H30" s="174"/>
      <c r="I30" s="117"/>
      <c r="J30" s="115"/>
      <c r="K30" s="142"/>
      <c r="L30" s="115"/>
      <c r="M30" s="117"/>
      <c r="N30" s="143"/>
      <c r="R30" s="146"/>
      <c r="S30" s="370"/>
      <c r="T30" s="371"/>
      <c r="U30" s="372"/>
    </row>
    <row r="31" spans="1:21" ht="21.75" customHeight="1">
      <c r="A31" s="119" t="s">
        <v>83</v>
      </c>
      <c r="B31" s="115"/>
      <c r="C31" s="121">
        <f>SUM(C30+C29+C28+(IF(COUNTBLANK(C27),0,1500)))</f>
        <v>2875</v>
      </c>
      <c r="D31" s="238">
        <f>COUNTA(D27:D30)</f>
        <v>2</v>
      </c>
      <c r="E31" s="147">
        <f>SUM(E27:E30)</f>
        <v>50</v>
      </c>
      <c r="F31" s="117"/>
      <c r="G31" s="121">
        <f>SUM(G30+G29+G28+(IF(COUNTBLANK(G27),0,1500)))</f>
        <v>0</v>
      </c>
      <c r="H31" s="238">
        <f>COUNTA(H27:H30)</f>
        <v>0</v>
      </c>
      <c r="I31" s="147">
        <f>SUM(I27:I30)</f>
        <v>0</v>
      </c>
      <c r="J31" s="137"/>
      <c r="K31" s="121">
        <f>SUM(K30+K29+K28+(IF(COUNTBLANK(K27),0,1500)))</f>
        <v>0</v>
      </c>
      <c r="L31" s="238">
        <f>COUNTA(L27:L30)</f>
        <v>0</v>
      </c>
      <c r="M31" s="147">
        <f>SUM(M27:M30)</f>
        <v>0</v>
      </c>
      <c r="N31" s="148"/>
      <c r="S31" s="370" t="s">
        <v>35</v>
      </c>
      <c r="T31" s="371"/>
      <c r="U31" s="372"/>
    </row>
    <row r="32" spans="1:21">
      <c r="R32" s="373"/>
      <c r="S32" s="374"/>
      <c r="T32" s="375"/>
    </row>
  </sheetData>
  <mergeCells count="45"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O26:Q27"/>
    <mergeCell ref="R28:S28"/>
    <mergeCell ref="S29:U29"/>
    <mergeCell ref="S30:U30"/>
    <mergeCell ref="S31:U31"/>
  </mergeCells>
  <pageMargins left="0.74803149606299213" right="0.74803149606299213" top="0.59055118110236227" bottom="0.59055118110236227" header="0.19685039370078741" footer="0.39370078740157483"/>
  <pageSetup paperSize="9" scale="77" orientation="landscape" horizontalDpi="360" verticalDpi="36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U32"/>
  <sheetViews>
    <sheetView showZeros="0" workbookViewId="0">
      <selection activeCell="E27" sqref="E27"/>
    </sheetView>
  </sheetViews>
  <sheetFormatPr defaultColWidth="8.81640625" defaultRowHeight="12.5"/>
  <cols>
    <col min="1" max="2" width="8.81640625" style="110"/>
    <col min="3" max="3" width="9.453125" style="110" customWidth="1"/>
    <col min="4" max="4" width="4.7265625" style="110" customWidth="1"/>
    <col min="5" max="5" width="9.1796875" style="110" customWidth="1"/>
    <col min="6" max="6" width="8.81640625" style="110"/>
    <col min="7" max="7" width="9.453125" style="110" customWidth="1"/>
    <col min="8" max="8" width="4.7265625" style="110" customWidth="1"/>
    <col min="9" max="10" width="8.81640625" style="110"/>
    <col min="11" max="11" width="9.453125" style="110" customWidth="1"/>
    <col min="12" max="12" width="4.7265625" style="110" customWidth="1"/>
    <col min="13" max="14" width="8.81640625" style="110"/>
    <col min="15" max="15" width="9.453125" style="110" customWidth="1"/>
    <col min="16" max="16" width="4.7265625" style="110" customWidth="1"/>
    <col min="17" max="17" width="8.81640625" style="110"/>
    <col min="18" max="18" width="10.1796875" style="110" bestFit="1" customWidth="1"/>
    <col min="19" max="19" width="9.453125" style="110" customWidth="1"/>
    <col min="20" max="20" width="4.453125" style="110" customWidth="1"/>
    <col min="21" max="21" width="9.1796875" style="110" customWidth="1"/>
    <col min="22" max="22" width="3.7265625" style="110" customWidth="1"/>
    <col min="23" max="23" width="3.26953125" style="110" customWidth="1"/>
    <col min="24" max="24" width="2.81640625" style="110" customWidth="1"/>
    <col min="25" max="25" width="3.453125" style="110" customWidth="1"/>
    <col min="26" max="26" width="3" style="110" customWidth="1"/>
    <col min="27" max="16384" width="8.81640625" style="110"/>
  </cols>
  <sheetData>
    <row r="1" spans="1:21" ht="30.75" customHeight="1">
      <c r="A1" s="394"/>
      <c r="B1" s="394"/>
      <c r="C1" s="394"/>
      <c r="D1" s="394"/>
      <c r="E1" s="395"/>
      <c r="F1" s="109"/>
      <c r="G1" s="394" t="s">
        <v>60</v>
      </c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109"/>
      <c r="S1" s="109"/>
      <c r="T1" s="109"/>
    </row>
    <row r="2" spans="1:21" ht="24.75" customHeight="1">
      <c r="A2" s="394"/>
      <c r="B2" s="394"/>
      <c r="C2" s="394"/>
      <c r="D2" s="394"/>
      <c r="E2" s="395"/>
      <c r="G2" s="111"/>
      <c r="H2" s="399" t="s">
        <v>137</v>
      </c>
      <c r="I2" s="400"/>
      <c r="J2" s="400"/>
      <c r="K2" s="400"/>
      <c r="L2" s="400"/>
      <c r="M2" s="400"/>
      <c r="N2" s="400"/>
      <c r="O2" s="400"/>
      <c r="P2" s="400"/>
      <c r="R2" s="401" t="s">
        <v>22</v>
      </c>
      <c r="S2" s="401"/>
      <c r="T2" s="401"/>
      <c r="U2" s="401"/>
    </row>
    <row r="3" spans="1:21" ht="24.75" customHeight="1">
      <c r="A3" s="394"/>
      <c r="B3" s="394"/>
      <c r="C3" s="394"/>
      <c r="D3" s="394"/>
      <c r="E3" s="395"/>
      <c r="G3" s="111"/>
      <c r="H3" s="400"/>
      <c r="I3" s="400"/>
      <c r="J3" s="400"/>
      <c r="K3" s="400"/>
      <c r="L3" s="400"/>
      <c r="M3" s="400"/>
      <c r="N3" s="400"/>
      <c r="O3" s="400"/>
      <c r="P3" s="400"/>
      <c r="Q3" s="112"/>
      <c r="R3" s="401"/>
      <c r="S3" s="401"/>
      <c r="T3" s="401"/>
      <c r="U3" s="401"/>
    </row>
    <row r="4" spans="1:21" ht="24.75" customHeight="1">
      <c r="A4" s="394"/>
      <c r="B4" s="394"/>
      <c r="C4" s="394"/>
      <c r="D4" s="394"/>
      <c r="E4" s="395"/>
      <c r="G4" s="113"/>
      <c r="H4" s="401" t="s">
        <v>57</v>
      </c>
      <c r="I4" s="402"/>
      <c r="J4" s="402"/>
      <c r="K4" s="402"/>
      <c r="L4" s="402"/>
      <c r="M4" s="402"/>
      <c r="N4" s="402"/>
      <c r="O4" s="402"/>
      <c r="P4" s="402"/>
      <c r="S4" s="403">
        <v>2020</v>
      </c>
      <c r="T4" s="403"/>
    </row>
    <row r="5" spans="1:21" ht="24.75" customHeight="1">
      <c r="A5" s="396"/>
      <c r="B5" s="396"/>
      <c r="C5" s="396"/>
      <c r="D5" s="396"/>
      <c r="E5" s="397"/>
    </row>
    <row r="6" spans="1:21" ht="12" customHeight="1">
      <c r="A6" s="404" t="s">
        <v>4</v>
      </c>
      <c r="B6" s="388" t="s">
        <v>14</v>
      </c>
      <c r="C6" s="389"/>
      <c r="D6" s="389"/>
      <c r="E6" s="406"/>
      <c r="F6" s="388" t="s">
        <v>15</v>
      </c>
      <c r="G6" s="389"/>
      <c r="H6" s="389"/>
      <c r="I6" s="406"/>
      <c r="J6" s="388" t="s">
        <v>23</v>
      </c>
      <c r="K6" s="389"/>
      <c r="L6" s="389"/>
      <c r="M6" s="406"/>
      <c r="N6" s="388" t="s">
        <v>24</v>
      </c>
      <c r="O6" s="389"/>
      <c r="P6" s="389"/>
      <c r="Q6" s="406"/>
      <c r="R6" s="388" t="s">
        <v>25</v>
      </c>
      <c r="S6" s="389"/>
      <c r="T6" s="389"/>
      <c r="U6" s="390"/>
    </row>
    <row r="7" spans="1:21" ht="12" customHeight="1">
      <c r="A7" s="405"/>
      <c r="B7" s="391"/>
      <c r="C7" s="392"/>
      <c r="D7" s="392"/>
      <c r="E7" s="407"/>
      <c r="F7" s="391"/>
      <c r="G7" s="392"/>
      <c r="H7" s="392"/>
      <c r="I7" s="407"/>
      <c r="J7" s="391"/>
      <c r="K7" s="392"/>
      <c r="L7" s="392"/>
      <c r="M7" s="407"/>
      <c r="N7" s="391"/>
      <c r="O7" s="392"/>
      <c r="P7" s="392"/>
      <c r="Q7" s="407"/>
      <c r="R7" s="391"/>
      <c r="S7" s="392"/>
      <c r="T7" s="392"/>
      <c r="U7" s="393"/>
    </row>
    <row r="8" spans="1:21">
      <c r="A8" s="377" t="s">
        <v>26</v>
      </c>
      <c r="B8" s="376" t="s">
        <v>7</v>
      </c>
      <c r="C8" s="376" t="s">
        <v>8</v>
      </c>
      <c r="D8" s="376" t="s">
        <v>18</v>
      </c>
      <c r="E8" s="377" t="s">
        <v>2</v>
      </c>
      <c r="F8" s="376" t="s">
        <v>7</v>
      </c>
      <c r="G8" s="376" t="s">
        <v>8</v>
      </c>
      <c r="H8" s="376" t="s">
        <v>18</v>
      </c>
      <c r="I8" s="377" t="s">
        <v>2</v>
      </c>
      <c r="J8" s="376" t="s">
        <v>7</v>
      </c>
      <c r="K8" s="376" t="s">
        <v>8</v>
      </c>
      <c r="L8" s="376" t="s">
        <v>18</v>
      </c>
      <c r="M8" s="377" t="s">
        <v>2</v>
      </c>
      <c r="N8" s="376" t="s">
        <v>7</v>
      </c>
      <c r="O8" s="376" t="s">
        <v>8</v>
      </c>
      <c r="P8" s="376" t="s">
        <v>18</v>
      </c>
      <c r="Q8" s="377" t="s">
        <v>2</v>
      </c>
      <c r="R8" s="376" t="s">
        <v>7</v>
      </c>
      <c r="S8" s="376" t="s">
        <v>8</v>
      </c>
      <c r="T8" s="376" t="s">
        <v>18</v>
      </c>
      <c r="U8" s="377" t="s">
        <v>2</v>
      </c>
    </row>
    <row r="9" spans="1:21">
      <c r="A9" s="378"/>
      <c r="B9" s="376"/>
      <c r="C9" s="376"/>
      <c r="D9" s="376"/>
      <c r="E9" s="378"/>
      <c r="F9" s="376"/>
      <c r="G9" s="376"/>
      <c r="H9" s="376"/>
      <c r="I9" s="378"/>
      <c r="J9" s="376"/>
      <c r="K9" s="376"/>
      <c r="L9" s="376"/>
      <c r="M9" s="378"/>
      <c r="N9" s="376"/>
      <c r="O9" s="376"/>
      <c r="P9" s="376"/>
      <c r="Q9" s="378"/>
      <c r="R9" s="376"/>
      <c r="S9" s="376"/>
      <c r="T9" s="376"/>
      <c r="U9" s="378"/>
    </row>
    <row r="10" spans="1:21" ht="21.75" customHeight="1">
      <c r="A10" s="114" t="s">
        <v>27</v>
      </c>
      <c r="B10" s="115" t="s">
        <v>242</v>
      </c>
      <c r="C10" s="171">
        <v>63449</v>
      </c>
      <c r="D10" s="116" t="s">
        <v>143</v>
      </c>
      <c r="E10" s="117">
        <v>5</v>
      </c>
      <c r="F10" s="115" t="s">
        <v>221</v>
      </c>
      <c r="G10" s="172">
        <v>70394</v>
      </c>
      <c r="H10" s="116" t="s">
        <v>143</v>
      </c>
      <c r="I10" s="117">
        <v>5</v>
      </c>
      <c r="J10" s="115" t="s">
        <v>192</v>
      </c>
      <c r="K10" s="173">
        <v>80822</v>
      </c>
      <c r="L10" s="116" t="s">
        <v>143</v>
      </c>
      <c r="M10" s="117">
        <v>5</v>
      </c>
      <c r="N10" s="115"/>
      <c r="O10" s="173"/>
      <c r="P10" s="116"/>
      <c r="Q10" s="117"/>
      <c r="R10" s="115"/>
      <c r="S10" s="173"/>
      <c r="T10" s="116"/>
      <c r="U10" s="117"/>
    </row>
    <row r="11" spans="1:21" ht="21.75" customHeight="1">
      <c r="A11" s="114" t="s">
        <v>27</v>
      </c>
      <c r="B11" s="115"/>
      <c r="C11" s="171"/>
      <c r="D11" s="116"/>
      <c r="E11" s="117"/>
      <c r="F11" s="115"/>
      <c r="G11" s="172"/>
      <c r="H11" s="116"/>
      <c r="I11" s="117"/>
      <c r="J11" s="115" t="s">
        <v>226</v>
      </c>
      <c r="K11" s="173">
        <v>81687</v>
      </c>
      <c r="L11" s="116" t="s">
        <v>143</v>
      </c>
      <c r="M11" s="117">
        <v>5</v>
      </c>
      <c r="N11" s="115"/>
      <c r="O11" s="173"/>
      <c r="P11" s="116"/>
      <c r="Q11" s="117"/>
      <c r="R11" s="115"/>
      <c r="S11" s="173"/>
      <c r="T11" s="116"/>
      <c r="U11" s="117"/>
    </row>
    <row r="12" spans="1:21" ht="21.75" customHeight="1">
      <c r="A12" s="114" t="s">
        <v>27</v>
      </c>
      <c r="B12" s="115"/>
      <c r="C12" s="171"/>
      <c r="D12" s="116"/>
      <c r="E12" s="117"/>
      <c r="F12" s="115"/>
      <c r="G12" s="172"/>
      <c r="H12" s="116"/>
      <c r="I12" s="117"/>
      <c r="J12" s="115"/>
      <c r="K12" s="173"/>
      <c r="L12" s="116"/>
      <c r="M12" s="117"/>
      <c r="N12" s="115"/>
      <c r="O12" s="173"/>
      <c r="P12" s="116"/>
      <c r="Q12" s="117"/>
      <c r="R12" s="115"/>
      <c r="S12" s="173"/>
      <c r="T12" s="116"/>
      <c r="U12" s="117"/>
    </row>
    <row r="13" spans="1:21" ht="21.75" customHeight="1">
      <c r="A13" s="114" t="s">
        <v>27</v>
      </c>
      <c r="B13" s="115"/>
      <c r="C13" s="171"/>
      <c r="D13" s="116"/>
      <c r="E13" s="117"/>
      <c r="F13" s="115"/>
      <c r="G13" s="172"/>
      <c r="H13" s="116"/>
      <c r="I13" s="117"/>
      <c r="J13" s="115"/>
      <c r="K13" s="173"/>
      <c r="L13" s="116"/>
      <c r="M13" s="117"/>
      <c r="N13" s="115"/>
      <c r="O13" s="173"/>
      <c r="P13" s="116"/>
      <c r="Q13" s="117"/>
      <c r="R13" s="115"/>
      <c r="S13" s="173"/>
      <c r="T13" s="116"/>
      <c r="U13" s="117"/>
    </row>
    <row r="14" spans="1:21" ht="21.75" customHeight="1">
      <c r="A14" s="114" t="s">
        <v>27</v>
      </c>
      <c r="B14" s="115"/>
      <c r="C14" s="171"/>
      <c r="D14" s="116"/>
      <c r="E14" s="117"/>
      <c r="F14" s="115"/>
      <c r="G14" s="172"/>
      <c r="H14" s="116"/>
      <c r="I14" s="117"/>
      <c r="J14" s="115"/>
      <c r="K14" s="173"/>
      <c r="L14" s="116"/>
      <c r="M14" s="117"/>
      <c r="N14" s="115"/>
      <c r="O14" s="173"/>
      <c r="P14" s="116"/>
      <c r="Q14" s="117"/>
      <c r="R14" s="115"/>
      <c r="S14" s="173"/>
      <c r="T14" s="116"/>
      <c r="U14" s="117"/>
    </row>
    <row r="15" spans="1:21" ht="21.75" customHeight="1">
      <c r="A15" s="119" t="s">
        <v>83</v>
      </c>
      <c r="B15" s="120"/>
      <c r="C15" s="121">
        <f>400*(COUNTA(C10:C14))</f>
        <v>400</v>
      </c>
      <c r="D15" s="237">
        <f>COUNTA(D10:D14)</f>
        <v>1</v>
      </c>
      <c r="E15" s="122">
        <f>SUM(E10:E14)</f>
        <v>5</v>
      </c>
      <c r="F15" s="123"/>
      <c r="G15" s="121">
        <f>400*(COUNTA(G10:G14))</f>
        <v>400</v>
      </c>
      <c r="H15" s="237">
        <f>COUNTA(H10:H14)</f>
        <v>1</v>
      </c>
      <c r="I15" s="122">
        <f>SUM(I10:I14)</f>
        <v>5</v>
      </c>
      <c r="J15" s="123"/>
      <c r="K15" s="121">
        <f>400*(COUNTA(K10:K14))</f>
        <v>800</v>
      </c>
      <c r="L15" s="237">
        <f>COUNTA(L10:L14)</f>
        <v>2</v>
      </c>
      <c r="M15" s="122">
        <f>SUM(M10:M14)</f>
        <v>10</v>
      </c>
      <c r="N15" s="123"/>
      <c r="O15" s="121">
        <f>400*(COUNTA(O10:O14))</f>
        <v>0</v>
      </c>
      <c r="P15" s="237">
        <f>COUNTA(P10:P14)</f>
        <v>0</v>
      </c>
      <c r="Q15" s="122">
        <f>SUM(Q10:Q14)</f>
        <v>0</v>
      </c>
      <c r="R15" s="123"/>
      <c r="S15" s="121">
        <f>400*(COUNTA(S10:S14))</f>
        <v>0</v>
      </c>
      <c r="T15" s="237">
        <f>COUNTA(T10:T14)</f>
        <v>0</v>
      </c>
      <c r="U15" s="124">
        <f>SUM(U10:U14)</f>
        <v>0</v>
      </c>
    </row>
    <row r="16" spans="1:21" ht="21.75" customHeight="1">
      <c r="A16" s="379"/>
      <c r="B16" s="380"/>
      <c r="C16" s="380"/>
      <c r="D16" s="380"/>
      <c r="E16" s="380"/>
      <c r="F16" s="380"/>
      <c r="G16" s="380"/>
      <c r="H16" s="380"/>
      <c r="I16" s="380"/>
      <c r="J16" s="380"/>
      <c r="K16" s="380"/>
      <c r="L16" s="380"/>
      <c r="M16" s="380"/>
      <c r="N16" s="380"/>
      <c r="O16" s="380"/>
      <c r="P16" s="380"/>
      <c r="Q16" s="380"/>
      <c r="R16" s="380"/>
      <c r="S16" s="380"/>
      <c r="T16" s="380"/>
    </row>
    <row r="17" spans="1:21" ht="21.75" customHeight="1">
      <c r="A17" s="125" t="s">
        <v>28</v>
      </c>
      <c r="B17" s="115"/>
      <c r="C17" s="172"/>
      <c r="D17" s="116"/>
      <c r="E17" s="117"/>
      <c r="F17" s="115" t="s">
        <v>192</v>
      </c>
      <c r="G17" s="172">
        <v>143297</v>
      </c>
      <c r="H17" s="116" t="s">
        <v>143</v>
      </c>
      <c r="I17" s="117">
        <v>10</v>
      </c>
      <c r="J17" s="115" t="s">
        <v>224</v>
      </c>
      <c r="K17" s="172">
        <v>170647</v>
      </c>
      <c r="L17" s="116" t="s">
        <v>143</v>
      </c>
      <c r="M17" s="117">
        <v>10</v>
      </c>
      <c r="N17" s="115"/>
      <c r="O17" s="172"/>
      <c r="P17" s="126"/>
      <c r="Q17" s="117"/>
      <c r="R17" s="115"/>
      <c r="S17" s="172"/>
      <c r="T17" s="126"/>
      <c r="U17" s="117"/>
    </row>
    <row r="18" spans="1:21" ht="21.75" customHeight="1">
      <c r="A18" s="125" t="s">
        <v>28</v>
      </c>
      <c r="B18" s="115"/>
      <c r="C18" s="172"/>
      <c r="D18" s="116"/>
      <c r="E18" s="117"/>
      <c r="F18" s="115" t="s">
        <v>221</v>
      </c>
      <c r="G18" s="172">
        <v>142027</v>
      </c>
      <c r="H18" s="116" t="s">
        <v>143</v>
      </c>
      <c r="I18" s="117">
        <v>10</v>
      </c>
      <c r="J18" s="115"/>
      <c r="K18" s="172"/>
      <c r="L18" s="116"/>
      <c r="M18" s="117"/>
      <c r="N18" s="115"/>
      <c r="O18" s="172"/>
      <c r="P18" s="116"/>
      <c r="Q18" s="117"/>
      <c r="R18" s="115"/>
      <c r="S18" s="172"/>
      <c r="T18" s="116"/>
      <c r="U18" s="117"/>
    </row>
    <row r="19" spans="1:21" ht="21.75" customHeight="1">
      <c r="A19" s="125" t="s">
        <v>28</v>
      </c>
      <c r="B19" s="115"/>
      <c r="C19" s="172"/>
      <c r="D19" s="116"/>
      <c r="E19" s="117"/>
      <c r="F19" s="115"/>
      <c r="G19" s="172"/>
      <c r="H19" s="116"/>
      <c r="I19" s="117"/>
      <c r="J19" s="115"/>
      <c r="K19" s="172"/>
      <c r="L19" s="116"/>
      <c r="M19" s="117"/>
      <c r="N19" s="115"/>
      <c r="O19" s="172"/>
      <c r="P19" s="116"/>
      <c r="Q19" s="117"/>
      <c r="R19" s="115"/>
      <c r="S19" s="172"/>
      <c r="T19" s="116"/>
      <c r="U19" s="117"/>
    </row>
    <row r="20" spans="1:21" ht="21.75" customHeight="1">
      <c r="A20" s="125" t="s">
        <v>28</v>
      </c>
      <c r="B20" s="115"/>
      <c r="C20" s="172"/>
      <c r="D20" s="116"/>
      <c r="E20" s="117"/>
      <c r="F20" s="115"/>
      <c r="G20" s="172"/>
      <c r="H20" s="116"/>
      <c r="I20" s="117"/>
      <c r="J20" s="115"/>
      <c r="K20" s="172"/>
      <c r="L20" s="116"/>
      <c r="M20" s="117"/>
      <c r="N20" s="115"/>
      <c r="O20" s="172"/>
      <c r="P20" s="116"/>
      <c r="Q20" s="117"/>
      <c r="R20" s="115"/>
      <c r="S20" s="172"/>
      <c r="T20" s="116"/>
      <c r="U20" s="117"/>
    </row>
    <row r="21" spans="1:21" ht="21.75" customHeight="1">
      <c r="A21" s="125" t="s">
        <v>28</v>
      </c>
      <c r="B21" s="115"/>
      <c r="C21" s="172"/>
      <c r="D21" s="116"/>
      <c r="E21" s="117"/>
      <c r="F21" s="115"/>
      <c r="G21" s="172"/>
      <c r="H21" s="116"/>
      <c r="I21" s="117"/>
      <c r="J21" s="115"/>
      <c r="K21" s="172"/>
      <c r="L21" s="116"/>
      <c r="M21" s="117"/>
      <c r="N21" s="115"/>
      <c r="O21" s="172"/>
      <c r="P21" s="116"/>
      <c r="Q21" s="117"/>
      <c r="R21" s="115"/>
      <c r="S21" s="172"/>
      <c r="T21" s="116"/>
      <c r="U21" s="117"/>
    </row>
    <row r="22" spans="1:21" ht="21.75" customHeight="1">
      <c r="A22" s="119" t="s">
        <v>83</v>
      </c>
      <c r="B22" s="127"/>
      <c r="C22" s="121">
        <f>800*(COUNTA(C17:C21))</f>
        <v>0</v>
      </c>
      <c r="D22" s="238">
        <f>COUNTA(D17:D21)</f>
        <v>0</v>
      </c>
      <c r="E22" s="124">
        <f>SUM(E17:E21)</f>
        <v>0</v>
      </c>
      <c r="F22" s="127"/>
      <c r="G22" s="121">
        <f>800*(COUNTA(G17:G21))</f>
        <v>1600</v>
      </c>
      <c r="H22" s="238">
        <f>COUNTA(H17:H21)</f>
        <v>2</v>
      </c>
      <c r="I22" s="124">
        <f>SUM(I17:I21)</f>
        <v>20</v>
      </c>
      <c r="J22" s="127"/>
      <c r="K22" s="121">
        <f>800*(COUNTA(K17:K21))</f>
        <v>800</v>
      </c>
      <c r="L22" s="238">
        <f>COUNTA(L17:L21)</f>
        <v>1</v>
      </c>
      <c r="M22" s="124">
        <f>SUM(M17:M21)</f>
        <v>10</v>
      </c>
      <c r="N22" s="127"/>
      <c r="O22" s="121">
        <f>800*(COUNTA(O17:O21))</f>
        <v>0</v>
      </c>
      <c r="P22" s="238">
        <f>COUNTA(P17:P21)</f>
        <v>0</v>
      </c>
      <c r="Q22" s="124">
        <f>SUM(Q17:Q21)</f>
        <v>0</v>
      </c>
      <c r="R22" s="127"/>
      <c r="S22" s="121">
        <f>800*(COUNTA(S17:S21))</f>
        <v>0</v>
      </c>
      <c r="T22" s="238">
        <f>COUNTA(T17:T21)</f>
        <v>0</v>
      </c>
      <c r="U22" s="124">
        <f>SUM(U17:U21)</f>
        <v>0</v>
      </c>
    </row>
    <row r="23" spans="1:21" ht="18.75" customHeight="1">
      <c r="A23" s="128"/>
    </row>
    <row r="24" spans="1:21" ht="18.75" customHeight="1">
      <c r="R24" s="381" t="s">
        <v>4</v>
      </c>
      <c r="S24" s="381"/>
      <c r="T24" s="382"/>
    </row>
    <row r="25" spans="1:21" ht="24" customHeight="1">
      <c r="A25" s="129" t="s">
        <v>4</v>
      </c>
      <c r="B25" s="383" t="s">
        <v>14</v>
      </c>
      <c r="C25" s="384"/>
      <c r="D25" s="384"/>
      <c r="E25" s="385"/>
      <c r="F25" s="383" t="s">
        <v>15</v>
      </c>
      <c r="G25" s="386"/>
      <c r="H25" s="384"/>
      <c r="I25" s="385"/>
      <c r="J25" s="383" t="s">
        <v>23</v>
      </c>
      <c r="K25" s="386"/>
      <c r="L25" s="384"/>
      <c r="M25" s="385"/>
      <c r="N25" s="130"/>
      <c r="O25" s="366" t="s">
        <v>29</v>
      </c>
      <c r="P25" s="387"/>
      <c r="Q25" s="387"/>
      <c r="R25" s="131">
        <f>SUM(E15+I15+M15+Q15+U15+E22+I22+M22+Q22+U22+E31+I31+M31)</f>
        <v>130</v>
      </c>
      <c r="S25" s="132"/>
      <c r="T25" s="131" t="s">
        <v>4</v>
      </c>
    </row>
    <row r="26" spans="1:21" ht="24" customHeight="1">
      <c r="A26" s="125" t="s">
        <v>26</v>
      </c>
      <c r="B26" s="114" t="s">
        <v>7</v>
      </c>
      <c r="C26" s="114" t="s">
        <v>30</v>
      </c>
      <c r="D26" s="114" t="s">
        <v>18</v>
      </c>
      <c r="E26" s="114" t="s">
        <v>2</v>
      </c>
      <c r="F26" s="114" t="s">
        <v>7</v>
      </c>
      <c r="G26" s="114" t="s">
        <v>30</v>
      </c>
      <c r="H26" s="114" t="s">
        <v>18</v>
      </c>
      <c r="I26" s="114" t="s">
        <v>2</v>
      </c>
      <c r="J26" s="114" t="s">
        <v>7</v>
      </c>
      <c r="K26" s="114" t="s">
        <v>30</v>
      </c>
      <c r="L26" s="114" t="s">
        <v>18</v>
      </c>
      <c r="M26" s="133" t="s">
        <v>2</v>
      </c>
      <c r="N26" s="134"/>
      <c r="O26" s="366" t="s">
        <v>31</v>
      </c>
      <c r="P26" s="366"/>
      <c r="Q26" s="366"/>
      <c r="R26" s="135">
        <f>SUM((C15+G15+K15+O15+S15+C22+G22+K22+O22+S22+C31+G31+K31)/1000)</f>
        <v>7</v>
      </c>
      <c r="S26" s="136"/>
      <c r="T26" s="135" t="s">
        <v>4</v>
      </c>
    </row>
    <row r="27" spans="1:21" ht="21.75" customHeight="1">
      <c r="A27" s="114" t="s">
        <v>32</v>
      </c>
      <c r="B27" s="115" t="s">
        <v>241</v>
      </c>
      <c r="C27" s="276">
        <v>263116</v>
      </c>
      <c r="D27" s="137" t="s">
        <v>143</v>
      </c>
      <c r="E27" s="273">
        <v>40</v>
      </c>
      <c r="F27" s="115" t="s">
        <v>223</v>
      </c>
      <c r="G27" s="173">
        <v>274828</v>
      </c>
      <c r="H27" s="118" t="s">
        <v>143</v>
      </c>
      <c r="I27" s="117">
        <v>40</v>
      </c>
      <c r="J27" s="115"/>
      <c r="K27" s="173"/>
      <c r="L27" s="115"/>
      <c r="M27" s="117"/>
      <c r="N27" s="139"/>
      <c r="O27" s="366"/>
      <c r="P27" s="366"/>
      <c r="Q27" s="366"/>
      <c r="R27" s="140" t="s">
        <v>3</v>
      </c>
      <c r="S27" s="132"/>
      <c r="T27" s="141"/>
    </row>
    <row r="28" spans="1:21" ht="21.75" customHeight="1">
      <c r="A28" s="114" t="s">
        <v>33</v>
      </c>
      <c r="B28" s="115"/>
      <c r="C28" s="142"/>
      <c r="D28" s="137"/>
      <c r="E28" s="117"/>
      <c r="F28" s="115"/>
      <c r="G28" s="142"/>
      <c r="H28" s="269"/>
      <c r="I28" s="117"/>
      <c r="J28" s="115"/>
      <c r="K28" s="142"/>
      <c r="L28" s="115"/>
      <c r="M28" s="117"/>
      <c r="N28" s="143"/>
      <c r="O28" s="144"/>
      <c r="P28" s="145"/>
      <c r="Q28" s="145"/>
      <c r="R28" s="368"/>
      <c r="S28" s="368"/>
      <c r="T28" s="146"/>
    </row>
    <row r="29" spans="1:21" ht="21.75" customHeight="1">
      <c r="A29" s="114" t="s">
        <v>34</v>
      </c>
      <c r="B29" s="115"/>
      <c r="C29" s="142"/>
      <c r="D29" s="138"/>
      <c r="E29" s="117"/>
      <c r="F29" s="115"/>
      <c r="G29" s="142"/>
      <c r="H29" s="174"/>
      <c r="I29" s="117"/>
      <c r="J29" s="115"/>
      <c r="K29" s="142"/>
      <c r="L29" s="115"/>
      <c r="M29" s="117"/>
      <c r="N29" s="143"/>
      <c r="P29" s="239">
        <f>SUM(D15+H15+L15+P15+T15+D22+H22+L22+P22+T22+D31+H31+L31)</f>
        <v>9</v>
      </c>
      <c r="S29" s="370" t="s">
        <v>4</v>
      </c>
      <c r="T29" s="370"/>
      <c r="U29" s="370"/>
    </row>
    <row r="30" spans="1:21" ht="21.75" customHeight="1">
      <c r="A30" s="114" t="s">
        <v>36</v>
      </c>
      <c r="B30" s="115"/>
      <c r="C30" s="142"/>
      <c r="D30" s="177"/>
      <c r="E30" s="117"/>
      <c r="F30" s="115"/>
      <c r="G30" s="142"/>
      <c r="H30" s="174"/>
      <c r="I30" s="117"/>
      <c r="J30" s="115"/>
      <c r="K30" s="142"/>
      <c r="L30" s="115"/>
      <c r="M30" s="117"/>
      <c r="N30" s="143"/>
      <c r="R30" s="146"/>
      <c r="S30" s="370"/>
      <c r="T30" s="371"/>
      <c r="U30" s="372"/>
    </row>
    <row r="31" spans="1:21" ht="21.75" customHeight="1">
      <c r="A31" s="119" t="s">
        <v>83</v>
      </c>
      <c r="B31" s="115"/>
      <c r="C31" s="121">
        <f>SUM(C30+C29+C28+(IF(COUNTBLANK(C27),0,1500)))</f>
        <v>1500</v>
      </c>
      <c r="D31" s="238">
        <f>COUNTA(D27:D30)</f>
        <v>1</v>
      </c>
      <c r="E31" s="147">
        <f>SUM(E27:E30)</f>
        <v>40</v>
      </c>
      <c r="F31" s="117"/>
      <c r="G31" s="121">
        <f>SUM(G30+G29+G28+(IF(COUNTBLANK(G27),0,1500)))</f>
        <v>1500</v>
      </c>
      <c r="H31" s="238">
        <f>COUNTA(H27:H30)</f>
        <v>1</v>
      </c>
      <c r="I31" s="147">
        <f>SUM(I27:I30)</f>
        <v>40</v>
      </c>
      <c r="J31" s="137"/>
      <c r="K31" s="121">
        <f>SUM(K30+K29+K28+(IF(COUNTBLANK(K27),0,1500)))</f>
        <v>0</v>
      </c>
      <c r="L31" s="238">
        <f>COUNTA(L27:L30)</f>
        <v>0</v>
      </c>
      <c r="M31" s="147">
        <f>SUM(M27:M30)</f>
        <v>0</v>
      </c>
      <c r="N31" s="148"/>
      <c r="S31" s="370" t="s">
        <v>35</v>
      </c>
      <c r="T31" s="371"/>
      <c r="U31" s="372"/>
    </row>
    <row r="32" spans="1:21">
      <c r="R32" s="373"/>
      <c r="S32" s="374"/>
      <c r="T32" s="375"/>
    </row>
  </sheetData>
  <mergeCells count="45">
    <mergeCell ref="R32:T32"/>
    <mergeCell ref="O26:Q27"/>
    <mergeCell ref="R28:S28"/>
    <mergeCell ref="S29:U29"/>
    <mergeCell ref="S30:U30"/>
    <mergeCell ref="S31:U31"/>
    <mergeCell ref="A16:T16"/>
    <mergeCell ref="R24:T24"/>
    <mergeCell ref="B25:E25"/>
    <mergeCell ref="F25:I25"/>
    <mergeCell ref="J25:M25"/>
    <mergeCell ref="O25:Q25"/>
    <mergeCell ref="J8:J9"/>
    <mergeCell ref="K8:K9"/>
    <mergeCell ref="S8:S9"/>
    <mergeCell ref="T8:T9"/>
    <mergeCell ref="U8:U9"/>
    <mergeCell ref="M8:M9"/>
    <mergeCell ref="R6:U7"/>
    <mergeCell ref="L8:L9"/>
    <mergeCell ref="A8:A9"/>
    <mergeCell ref="B8:B9"/>
    <mergeCell ref="C8:C9"/>
    <mergeCell ref="D8:D9"/>
    <mergeCell ref="E8:E9"/>
    <mergeCell ref="F8:F9"/>
    <mergeCell ref="N8:N9"/>
    <mergeCell ref="O8:O9"/>
    <mergeCell ref="P8:P9"/>
    <mergeCell ref="Q8:Q9"/>
    <mergeCell ref="R8:R9"/>
    <mergeCell ref="G8:G9"/>
    <mergeCell ref="H8:H9"/>
    <mergeCell ref="I8:I9"/>
    <mergeCell ref="A6:A7"/>
    <mergeCell ref="B6:E7"/>
    <mergeCell ref="F6:I7"/>
    <mergeCell ref="J6:M7"/>
    <mergeCell ref="N6:Q7"/>
    <mergeCell ref="A1:E5"/>
    <mergeCell ref="G1:Q1"/>
    <mergeCell ref="H2:P3"/>
    <mergeCell ref="R2:U3"/>
    <mergeCell ref="H4:P4"/>
    <mergeCell ref="S4:T4"/>
  </mergeCells>
  <pageMargins left="0.74803149606299213" right="0.74803149606299213" top="0.59055118110236227" bottom="0.59055118110236227" header="0.19685039370078741" footer="0.39370078740157483"/>
  <pageSetup paperSize="9" scale="77" orientation="landscape" horizontalDpi="360" verticalDpi="36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U32"/>
  <sheetViews>
    <sheetView showZeros="0" topLeftCell="A4" zoomScaleNormal="100" workbookViewId="0">
      <selection activeCell="M18" sqref="M18"/>
    </sheetView>
  </sheetViews>
  <sheetFormatPr defaultColWidth="8.81640625" defaultRowHeight="12.5"/>
  <cols>
    <col min="1" max="2" width="8.81640625" style="110"/>
    <col min="3" max="3" width="9.453125" style="110" customWidth="1"/>
    <col min="4" max="4" width="4.7265625" style="110" customWidth="1"/>
    <col min="5" max="5" width="9.1796875" style="110" customWidth="1"/>
    <col min="6" max="6" width="8.81640625" style="110"/>
    <col min="7" max="7" width="9.453125" style="110" customWidth="1"/>
    <col min="8" max="8" width="4.7265625" style="110" customWidth="1"/>
    <col min="9" max="10" width="8.81640625" style="110"/>
    <col min="11" max="11" width="9.453125" style="110" customWidth="1"/>
    <col min="12" max="12" width="4.7265625" style="110" customWidth="1"/>
    <col min="13" max="14" width="8.81640625" style="110"/>
    <col min="15" max="15" width="9.453125" style="110" customWidth="1"/>
    <col min="16" max="16" width="4.7265625" style="110" customWidth="1"/>
    <col min="17" max="17" width="8.81640625" style="110"/>
    <col min="18" max="18" width="10.1796875" style="110" bestFit="1" customWidth="1"/>
    <col min="19" max="19" width="9.453125" style="110" customWidth="1"/>
    <col min="20" max="20" width="4.453125" style="110" customWidth="1"/>
    <col min="21" max="21" width="9.1796875" style="110" customWidth="1"/>
    <col min="22" max="22" width="3.7265625" style="110" customWidth="1"/>
    <col min="23" max="23" width="3.26953125" style="110" customWidth="1"/>
    <col min="24" max="24" width="2.81640625" style="110" customWidth="1"/>
    <col min="25" max="25" width="3.453125" style="110" customWidth="1"/>
    <col min="26" max="26" width="3" style="110" customWidth="1"/>
    <col min="27" max="16384" width="8.81640625" style="110"/>
  </cols>
  <sheetData>
    <row r="1" spans="1:21" ht="30.75" customHeight="1">
      <c r="A1" s="394"/>
      <c r="B1" s="394"/>
      <c r="C1" s="394"/>
      <c r="D1" s="394"/>
      <c r="E1" s="395"/>
      <c r="F1" s="109"/>
      <c r="G1" s="394" t="s">
        <v>60</v>
      </c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109"/>
      <c r="S1" s="109"/>
      <c r="T1" s="109"/>
    </row>
    <row r="2" spans="1:21" ht="24.75" customHeight="1">
      <c r="A2" s="394"/>
      <c r="B2" s="394"/>
      <c r="C2" s="394"/>
      <c r="D2" s="394"/>
      <c r="E2" s="395"/>
      <c r="G2" s="111"/>
      <c r="H2" s="399" t="s">
        <v>84</v>
      </c>
      <c r="I2" s="400"/>
      <c r="J2" s="400"/>
      <c r="K2" s="400"/>
      <c r="L2" s="400"/>
      <c r="M2" s="400"/>
      <c r="N2" s="400"/>
      <c r="O2" s="400"/>
      <c r="P2" s="400"/>
      <c r="R2" s="401" t="s">
        <v>22</v>
      </c>
      <c r="S2" s="401"/>
      <c r="T2" s="401"/>
      <c r="U2" s="401"/>
    </row>
    <row r="3" spans="1:21" ht="24.75" customHeight="1">
      <c r="A3" s="394"/>
      <c r="B3" s="394"/>
      <c r="C3" s="394"/>
      <c r="D3" s="394"/>
      <c r="E3" s="395"/>
      <c r="G3" s="111"/>
      <c r="H3" s="400"/>
      <c r="I3" s="400"/>
      <c r="J3" s="400"/>
      <c r="K3" s="400"/>
      <c r="L3" s="400"/>
      <c r="M3" s="400"/>
      <c r="N3" s="400"/>
      <c r="O3" s="400"/>
      <c r="P3" s="400"/>
      <c r="Q3" s="112"/>
      <c r="R3" s="401"/>
      <c r="S3" s="401"/>
      <c r="T3" s="401"/>
      <c r="U3" s="401"/>
    </row>
    <row r="4" spans="1:21" ht="24.75" customHeight="1">
      <c r="A4" s="394"/>
      <c r="B4" s="394"/>
      <c r="C4" s="394"/>
      <c r="D4" s="394"/>
      <c r="E4" s="395"/>
      <c r="G4" s="113"/>
      <c r="H4" s="401" t="s">
        <v>57</v>
      </c>
      <c r="I4" s="402"/>
      <c r="J4" s="402"/>
      <c r="K4" s="402"/>
      <c r="L4" s="402"/>
      <c r="M4" s="402"/>
      <c r="N4" s="402"/>
      <c r="O4" s="402"/>
      <c r="P4" s="402"/>
      <c r="S4" s="403">
        <v>2020</v>
      </c>
      <c r="T4" s="403"/>
    </row>
    <row r="5" spans="1:21" ht="24.75" customHeight="1">
      <c r="A5" s="396"/>
      <c r="B5" s="396"/>
      <c r="C5" s="396"/>
      <c r="D5" s="396"/>
      <c r="E5" s="397"/>
    </row>
    <row r="6" spans="1:21" ht="12" customHeight="1">
      <c r="A6" s="404" t="s">
        <v>4</v>
      </c>
      <c r="B6" s="388" t="s">
        <v>14</v>
      </c>
      <c r="C6" s="389"/>
      <c r="D6" s="389"/>
      <c r="E6" s="406"/>
      <c r="F6" s="388" t="s">
        <v>15</v>
      </c>
      <c r="G6" s="389"/>
      <c r="H6" s="389"/>
      <c r="I6" s="406"/>
      <c r="J6" s="388" t="s">
        <v>23</v>
      </c>
      <c r="K6" s="389"/>
      <c r="L6" s="389"/>
      <c r="M6" s="406"/>
      <c r="N6" s="388" t="s">
        <v>24</v>
      </c>
      <c r="O6" s="389"/>
      <c r="P6" s="389"/>
      <c r="Q6" s="406"/>
      <c r="R6" s="388" t="s">
        <v>25</v>
      </c>
      <c r="S6" s="389"/>
      <c r="T6" s="389"/>
      <c r="U6" s="390"/>
    </row>
    <row r="7" spans="1:21" ht="12" customHeight="1">
      <c r="A7" s="405"/>
      <c r="B7" s="391"/>
      <c r="C7" s="392"/>
      <c r="D7" s="392"/>
      <c r="E7" s="407"/>
      <c r="F7" s="391"/>
      <c r="G7" s="392"/>
      <c r="H7" s="392"/>
      <c r="I7" s="407"/>
      <c r="J7" s="391"/>
      <c r="K7" s="392"/>
      <c r="L7" s="392"/>
      <c r="M7" s="407"/>
      <c r="N7" s="391"/>
      <c r="O7" s="392"/>
      <c r="P7" s="392"/>
      <c r="Q7" s="407"/>
      <c r="R7" s="391"/>
      <c r="S7" s="392"/>
      <c r="T7" s="392"/>
      <c r="U7" s="393"/>
    </row>
    <row r="8" spans="1:21">
      <c r="A8" s="377" t="s">
        <v>26</v>
      </c>
      <c r="B8" s="376" t="s">
        <v>7</v>
      </c>
      <c r="C8" s="376" t="s">
        <v>8</v>
      </c>
      <c r="D8" s="376" t="s">
        <v>18</v>
      </c>
      <c r="E8" s="377" t="s">
        <v>2</v>
      </c>
      <c r="F8" s="376" t="s">
        <v>7</v>
      </c>
      <c r="G8" s="376" t="s">
        <v>8</v>
      </c>
      <c r="H8" s="376" t="s">
        <v>18</v>
      </c>
      <c r="I8" s="377" t="s">
        <v>2</v>
      </c>
      <c r="J8" s="376" t="s">
        <v>7</v>
      </c>
      <c r="K8" s="376" t="s">
        <v>8</v>
      </c>
      <c r="L8" s="376" t="s">
        <v>18</v>
      </c>
      <c r="M8" s="377" t="s">
        <v>2</v>
      </c>
      <c r="N8" s="376" t="s">
        <v>7</v>
      </c>
      <c r="O8" s="376" t="s">
        <v>8</v>
      </c>
      <c r="P8" s="376" t="s">
        <v>18</v>
      </c>
      <c r="Q8" s="377" t="s">
        <v>2</v>
      </c>
      <c r="R8" s="376" t="s">
        <v>7</v>
      </c>
      <c r="S8" s="376" t="s">
        <v>8</v>
      </c>
      <c r="T8" s="376" t="s">
        <v>18</v>
      </c>
      <c r="U8" s="377" t="s">
        <v>2</v>
      </c>
    </row>
    <row r="9" spans="1:21">
      <c r="A9" s="378"/>
      <c r="B9" s="376"/>
      <c r="C9" s="376"/>
      <c r="D9" s="376"/>
      <c r="E9" s="378"/>
      <c r="F9" s="376"/>
      <c r="G9" s="376"/>
      <c r="H9" s="376"/>
      <c r="I9" s="378"/>
      <c r="J9" s="376"/>
      <c r="K9" s="376"/>
      <c r="L9" s="376"/>
      <c r="M9" s="378"/>
      <c r="N9" s="376"/>
      <c r="O9" s="376"/>
      <c r="P9" s="376"/>
      <c r="Q9" s="378"/>
      <c r="R9" s="376"/>
      <c r="S9" s="376"/>
      <c r="T9" s="376"/>
      <c r="U9" s="378"/>
    </row>
    <row r="10" spans="1:21" ht="21.75" customHeight="1">
      <c r="A10" s="114" t="s">
        <v>27</v>
      </c>
      <c r="B10" s="115" t="s">
        <v>252</v>
      </c>
      <c r="C10" s="171">
        <v>94387</v>
      </c>
      <c r="D10" s="116" t="s">
        <v>143</v>
      </c>
      <c r="E10" s="117">
        <v>3</v>
      </c>
      <c r="F10" s="115" t="s">
        <v>167</v>
      </c>
      <c r="G10" s="172">
        <v>85928</v>
      </c>
      <c r="H10" s="116" t="s">
        <v>143</v>
      </c>
      <c r="I10" s="117">
        <v>5</v>
      </c>
      <c r="J10" s="115" t="s">
        <v>167</v>
      </c>
      <c r="K10" s="173">
        <v>94865</v>
      </c>
      <c r="L10" s="116" t="s">
        <v>143</v>
      </c>
      <c r="M10" s="117">
        <v>5</v>
      </c>
      <c r="N10" s="115"/>
      <c r="O10" s="173"/>
      <c r="P10" s="116"/>
      <c r="Q10" s="117"/>
      <c r="R10" s="115" t="s">
        <v>185</v>
      </c>
      <c r="S10" s="173">
        <v>101094</v>
      </c>
      <c r="T10" s="116" t="s">
        <v>143</v>
      </c>
      <c r="U10" s="256">
        <v>5</v>
      </c>
    </row>
    <row r="11" spans="1:21" ht="21.75" customHeight="1">
      <c r="A11" s="114" t="s">
        <v>27</v>
      </c>
      <c r="B11" s="115" t="s">
        <v>274</v>
      </c>
      <c r="C11" s="171">
        <v>85505</v>
      </c>
      <c r="D11" s="116" t="s">
        <v>143</v>
      </c>
      <c r="E11" s="117">
        <v>3</v>
      </c>
      <c r="F11" s="115" t="s">
        <v>185</v>
      </c>
      <c r="G11" s="172">
        <v>84506</v>
      </c>
      <c r="H11" s="116" t="s">
        <v>143</v>
      </c>
      <c r="I11" s="117">
        <v>5</v>
      </c>
      <c r="J11" s="115" t="s">
        <v>270</v>
      </c>
      <c r="K11" s="173">
        <v>100334</v>
      </c>
      <c r="L11" s="116" t="s">
        <v>143</v>
      </c>
      <c r="M11" s="117">
        <v>5</v>
      </c>
      <c r="N11" s="115"/>
      <c r="O11" s="173"/>
      <c r="P11" s="116"/>
      <c r="Q11" s="117"/>
      <c r="R11" s="115"/>
      <c r="S11" s="173"/>
      <c r="T11" s="116"/>
      <c r="U11" s="117"/>
    </row>
    <row r="12" spans="1:21" ht="21.75" customHeight="1">
      <c r="A12" s="114" t="s">
        <v>27</v>
      </c>
      <c r="B12" s="115"/>
      <c r="C12" s="171"/>
      <c r="D12" s="116"/>
      <c r="E12" s="117"/>
      <c r="F12" s="115" t="s">
        <v>246</v>
      </c>
      <c r="G12" s="172">
        <v>85925</v>
      </c>
      <c r="H12" s="116" t="s">
        <v>143</v>
      </c>
      <c r="I12" s="117">
        <v>5</v>
      </c>
      <c r="J12" s="115" t="s">
        <v>227</v>
      </c>
      <c r="K12" s="173">
        <v>95500</v>
      </c>
      <c r="L12" s="116" t="s">
        <v>143</v>
      </c>
      <c r="M12" s="117">
        <v>5</v>
      </c>
      <c r="N12" s="115"/>
      <c r="O12" s="173"/>
      <c r="P12" s="116"/>
      <c r="Q12" s="117"/>
      <c r="R12" s="115"/>
      <c r="S12" s="173"/>
      <c r="T12" s="116"/>
      <c r="U12" s="117"/>
    </row>
    <row r="13" spans="1:21" ht="21.75" customHeight="1">
      <c r="A13" s="114" t="s">
        <v>27</v>
      </c>
      <c r="B13" s="115"/>
      <c r="C13" s="171"/>
      <c r="D13" s="116"/>
      <c r="E13" s="117"/>
      <c r="F13" s="115" t="s">
        <v>261</v>
      </c>
      <c r="G13" s="172">
        <v>90416</v>
      </c>
      <c r="H13" s="116" t="s">
        <v>143</v>
      </c>
      <c r="I13" s="117">
        <v>5</v>
      </c>
      <c r="J13" s="115" t="s">
        <v>243</v>
      </c>
      <c r="K13" s="173">
        <v>101297</v>
      </c>
      <c r="L13" s="116" t="s">
        <v>143</v>
      </c>
      <c r="M13" s="117">
        <v>5</v>
      </c>
      <c r="N13" s="115"/>
      <c r="O13" s="173"/>
      <c r="P13" s="116"/>
      <c r="Q13" s="117"/>
      <c r="R13" s="115"/>
      <c r="S13" s="173"/>
      <c r="T13" s="116"/>
      <c r="U13" s="117"/>
    </row>
    <row r="14" spans="1:21" ht="21.75" customHeight="1">
      <c r="A14" s="114" t="s">
        <v>27</v>
      </c>
      <c r="B14" s="115"/>
      <c r="C14" s="171"/>
      <c r="D14" s="116"/>
      <c r="E14" s="117"/>
      <c r="F14" s="115" t="s">
        <v>270</v>
      </c>
      <c r="G14" s="172">
        <v>91375</v>
      </c>
      <c r="H14" s="116" t="s">
        <v>143</v>
      </c>
      <c r="I14" s="117">
        <v>5</v>
      </c>
      <c r="J14" s="115" t="s">
        <v>261</v>
      </c>
      <c r="K14" s="173">
        <v>101450</v>
      </c>
      <c r="L14" s="116" t="s">
        <v>143</v>
      </c>
      <c r="M14" s="117">
        <v>5</v>
      </c>
      <c r="N14" s="115"/>
      <c r="O14" s="173"/>
      <c r="P14" s="116"/>
      <c r="Q14" s="117"/>
      <c r="R14" s="115"/>
      <c r="S14" s="173"/>
      <c r="T14" s="116"/>
      <c r="U14" s="117"/>
    </row>
    <row r="15" spans="1:21" ht="21.75" customHeight="1">
      <c r="A15" s="119" t="s">
        <v>83</v>
      </c>
      <c r="B15" s="120"/>
      <c r="C15" s="121">
        <f>400*(COUNTA(C10:C14))</f>
        <v>800</v>
      </c>
      <c r="D15" s="237">
        <f>COUNTA(D10:D14)</f>
        <v>2</v>
      </c>
      <c r="E15" s="122">
        <f>SUM(E10:E14)</f>
        <v>6</v>
      </c>
      <c r="F15" s="123"/>
      <c r="G15" s="121">
        <f>400*(COUNTA(G10:G14))</f>
        <v>2000</v>
      </c>
      <c r="H15" s="237">
        <f>COUNTA(H10:H14)</f>
        <v>5</v>
      </c>
      <c r="I15" s="122">
        <f>SUM(I10:I14)</f>
        <v>25</v>
      </c>
      <c r="J15" s="123"/>
      <c r="K15" s="121">
        <f>400*(COUNTA(K10:K14))</f>
        <v>2000</v>
      </c>
      <c r="L15" s="237">
        <f>COUNTA(L10:L14)</f>
        <v>5</v>
      </c>
      <c r="M15" s="122">
        <f>SUM(M10:M14)</f>
        <v>25</v>
      </c>
      <c r="N15" s="123"/>
      <c r="O15" s="121">
        <f>400*(COUNTA(O10:O14))</f>
        <v>0</v>
      </c>
      <c r="P15" s="237">
        <f>COUNTA(P10:P14)</f>
        <v>0</v>
      </c>
      <c r="Q15" s="122">
        <f>SUM(Q10:Q14)</f>
        <v>0</v>
      </c>
      <c r="R15" s="123"/>
      <c r="S15" s="121">
        <f>400*(COUNTA(S10:S14))</f>
        <v>400</v>
      </c>
      <c r="T15" s="237">
        <f>COUNTA(T10:T14)</f>
        <v>1</v>
      </c>
      <c r="U15" s="124">
        <f>SUM(U10:U14)</f>
        <v>5</v>
      </c>
    </row>
    <row r="16" spans="1:21" ht="21.75" customHeight="1">
      <c r="A16" s="379"/>
      <c r="B16" s="380"/>
      <c r="C16" s="380"/>
      <c r="D16" s="380"/>
      <c r="E16" s="380"/>
      <c r="F16" s="380"/>
      <c r="G16" s="380"/>
      <c r="H16" s="380"/>
      <c r="I16" s="380"/>
      <c r="J16" s="380"/>
      <c r="K16" s="380"/>
      <c r="L16" s="380"/>
      <c r="M16" s="380"/>
      <c r="N16" s="380"/>
      <c r="O16" s="380"/>
      <c r="P16" s="380"/>
      <c r="Q16" s="380"/>
      <c r="R16" s="380"/>
      <c r="S16" s="380"/>
      <c r="T16" s="380"/>
    </row>
    <row r="17" spans="1:21" ht="21.75" customHeight="1">
      <c r="A17" s="125" t="s">
        <v>28</v>
      </c>
      <c r="B17" s="115" t="s">
        <v>183</v>
      </c>
      <c r="C17" s="172">
        <v>180966</v>
      </c>
      <c r="D17" s="116" t="s">
        <v>143</v>
      </c>
      <c r="E17" s="117">
        <v>10</v>
      </c>
      <c r="F17" s="115" t="s">
        <v>243</v>
      </c>
      <c r="G17" s="172">
        <v>183819</v>
      </c>
      <c r="H17" s="116" t="s">
        <v>143</v>
      </c>
      <c r="I17" s="117">
        <v>10</v>
      </c>
      <c r="J17" s="115" t="s">
        <v>170</v>
      </c>
      <c r="K17" s="172">
        <v>200589</v>
      </c>
      <c r="L17" s="116" t="s">
        <v>143</v>
      </c>
      <c r="M17" s="117">
        <v>10</v>
      </c>
      <c r="N17" s="115"/>
      <c r="O17" s="172"/>
      <c r="P17" s="126"/>
      <c r="Q17" s="117"/>
      <c r="R17" s="115"/>
      <c r="S17" s="172"/>
      <c r="T17" s="126"/>
      <c r="U17" s="117"/>
    </row>
    <row r="18" spans="1:21" ht="21.75" customHeight="1">
      <c r="A18" s="125" t="s">
        <v>28</v>
      </c>
      <c r="B18" s="115" t="s">
        <v>241</v>
      </c>
      <c r="C18" s="172">
        <v>184377</v>
      </c>
      <c r="D18" s="116" t="s">
        <v>143</v>
      </c>
      <c r="E18" s="117">
        <v>10</v>
      </c>
      <c r="F18" s="115" t="s">
        <v>271</v>
      </c>
      <c r="G18" s="172">
        <v>185687</v>
      </c>
      <c r="H18" s="116" t="s">
        <v>143</v>
      </c>
      <c r="I18" s="256">
        <v>10</v>
      </c>
      <c r="J18" s="115" t="s">
        <v>246</v>
      </c>
      <c r="K18" s="172">
        <v>202353</v>
      </c>
      <c r="L18" s="116" t="s">
        <v>143</v>
      </c>
      <c r="M18" s="117">
        <v>10</v>
      </c>
      <c r="N18" s="115"/>
      <c r="O18" s="172"/>
      <c r="P18" s="116"/>
      <c r="Q18" s="117"/>
      <c r="R18" s="115"/>
      <c r="S18" s="172"/>
      <c r="T18" s="116"/>
      <c r="U18" s="117"/>
    </row>
    <row r="19" spans="1:21" ht="21.75" customHeight="1">
      <c r="A19" s="125" t="s">
        <v>28</v>
      </c>
      <c r="B19" s="115" t="s">
        <v>251</v>
      </c>
      <c r="C19" s="172">
        <v>184379</v>
      </c>
      <c r="D19" s="116" t="s">
        <v>143</v>
      </c>
      <c r="E19" s="117">
        <v>10</v>
      </c>
      <c r="F19" s="115" t="s">
        <v>263</v>
      </c>
      <c r="G19" s="172">
        <v>184351</v>
      </c>
      <c r="H19" s="116" t="s">
        <v>143</v>
      </c>
      <c r="I19" s="117">
        <v>10</v>
      </c>
      <c r="J19" s="115" t="s">
        <v>272</v>
      </c>
      <c r="K19" s="172">
        <v>202709</v>
      </c>
      <c r="L19" s="116" t="s">
        <v>143</v>
      </c>
      <c r="M19" s="117">
        <v>10</v>
      </c>
      <c r="N19" s="115"/>
      <c r="O19" s="172"/>
      <c r="P19" s="116"/>
      <c r="Q19" s="117"/>
      <c r="R19" s="115"/>
      <c r="S19" s="172"/>
      <c r="T19" s="116"/>
      <c r="U19" s="117"/>
    </row>
    <row r="20" spans="1:21" ht="21.75" customHeight="1">
      <c r="A20" s="125" t="s">
        <v>28</v>
      </c>
      <c r="B20" s="115"/>
      <c r="C20" s="172"/>
      <c r="D20" s="116"/>
      <c r="E20" s="117"/>
      <c r="F20" s="115"/>
      <c r="G20" s="172"/>
      <c r="H20" s="116"/>
      <c r="I20" s="117"/>
      <c r="J20" s="115"/>
      <c r="K20" s="172"/>
      <c r="L20" s="116"/>
      <c r="M20" s="117"/>
      <c r="N20" s="115"/>
      <c r="O20" s="172"/>
      <c r="P20" s="116"/>
      <c r="Q20" s="117"/>
      <c r="R20" s="115"/>
      <c r="S20" s="172"/>
      <c r="T20" s="116"/>
      <c r="U20" s="117"/>
    </row>
    <row r="21" spans="1:21" ht="21.75" customHeight="1">
      <c r="A21" s="125" t="s">
        <v>28</v>
      </c>
      <c r="B21" s="115"/>
      <c r="C21" s="263"/>
      <c r="D21" s="116"/>
      <c r="E21" s="117"/>
      <c r="F21" s="115"/>
      <c r="G21" s="172"/>
      <c r="H21" s="116"/>
      <c r="I21" s="117"/>
      <c r="J21" s="115"/>
      <c r="K21" s="172"/>
      <c r="L21" s="116"/>
      <c r="M21" s="117"/>
      <c r="N21" s="115"/>
      <c r="O21" s="172"/>
      <c r="P21" s="116"/>
      <c r="Q21" s="117"/>
      <c r="R21" s="115"/>
      <c r="S21" s="172"/>
      <c r="T21" s="116"/>
      <c r="U21" s="117"/>
    </row>
    <row r="22" spans="1:21" ht="21.75" customHeight="1">
      <c r="A22" s="119" t="s">
        <v>83</v>
      </c>
      <c r="B22" s="127"/>
      <c r="C22" s="121">
        <f>800*(COUNTA(C17:C21))</f>
        <v>2400</v>
      </c>
      <c r="D22" s="238">
        <f>COUNTA(D17:D21)</f>
        <v>3</v>
      </c>
      <c r="E22" s="124">
        <f>SUM(E17:E21)</f>
        <v>30</v>
      </c>
      <c r="F22" s="127"/>
      <c r="G22" s="121">
        <f>800*(COUNTA(G17:G21))</f>
        <v>2400</v>
      </c>
      <c r="H22" s="238">
        <f>COUNTA(H17:H21)</f>
        <v>3</v>
      </c>
      <c r="I22" s="124">
        <f>SUM(I17:I21)</f>
        <v>30</v>
      </c>
      <c r="J22" s="127"/>
      <c r="K22" s="121">
        <f>800*(COUNTA(K17:K21))</f>
        <v>2400</v>
      </c>
      <c r="L22" s="238">
        <f>COUNTA(L17:L21)</f>
        <v>3</v>
      </c>
      <c r="M22" s="124">
        <f>SUM(M17:M21)</f>
        <v>30</v>
      </c>
      <c r="N22" s="127"/>
      <c r="O22" s="121">
        <f>800*(COUNTA(O17:O21))</f>
        <v>0</v>
      </c>
      <c r="P22" s="238">
        <f>COUNTA(P17:P21)</f>
        <v>0</v>
      </c>
      <c r="Q22" s="124">
        <f>SUM(Q17:Q21)</f>
        <v>0</v>
      </c>
      <c r="R22" s="127"/>
      <c r="S22" s="121">
        <f>800*(COUNTA(S17:S21))</f>
        <v>0</v>
      </c>
      <c r="T22" s="238">
        <f>COUNTA(T17:T21)</f>
        <v>0</v>
      </c>
      <c r="U22" s="124">
        <f>SUM(U17:U21)</f>
        <v>0</v>
      </c>
    </row>
    <row r="23" spans="1:21" ht="18.75" customHeight="1">
      <c r="A23" s="128"/>
    </row>
    <row r="24" spans="1:21" ht="18.75" customHeight="1">
      <c r="R24" s="381" t="s">
        <v>4</v>
      </c>
      <c r="S24" s="381"/>
      <c r="T24" s="382"/>
    </row>
    <row r="25" spans="1:21" ht="24" customHeight="1">
      <c r="A25" s="129" t="s">
        <v>4</v>
      </c>
      <c r="B25" s="383" t="s">
        <v>14</v>
      </c>
      <c r="C25" s="384"/>
      <c r="D25" s="384"/>
      <c r="E25" s="385"/>
      <c r="F25" s="383" t="s">
        <v>15</v>
      </c>
      <c r="G25" s="386"/>
      <c r="H25" s="384"/>
      <c r="I25" s="385"/>
      <c r="J25" s="383" t="s">
        <v>23</v>
      </c>
      <c r="K25" s="386"/>
      <c r="L25" s="384"/>
      <c r="M25" s="385"/>
      <c r="N25" s="130"/>
      <c r="O25" s="366" t="s">
        <v>29</v>
      </c>
      <c r="P25" s="387"/>
      <c r="Q25" s="387"/>
      <c r="R25" s="131">
        <f>SUM(E15+I15+M15+Q15+U15+E22+I22+M22+Q22+U22+E31+I31+M31)</f>
        <v>341</v>
      </c>
      <c r="S25" s="132"/>
      <c r="T25" s="131" t="s">
        <v>4</v>
      </c>
    </row>
    <row r="26" spans="1:21" ht="24" customHeight="1">
      <c r="A26" s="125" t="s">
        <v>26</v>
      </c>
      <c r="B26" s="114" t="s">
        <v>7</v>
      </c>
      <c r="C26" s="114" t="s">
        <v>30</v>
      </c>
      <c r="D26" s="114" t="s">
        <v>18</v>
      </c>
      <c r="E26" s="114" t="s">
        <v>2</v>
      </c>
      <c r="F26" s="114" t="s">
        <v>7</v>
      </c>
      <c r="G26" s="114" t="s">
        <v>30</v>
      </c>
      <c r="H26" s="114" t="s">
        <v>18</v>
      </c>
      <c r="I26" s="114" t="s">
        <v>2</v>
      </c>
      <c r="J26" s="114" t="s">
        <v>7</v>
      </c>
      <c r="K26" s="114" t="s">
        <v>30</v>
      </c>
      <c r="L26" s="114" t="s">
        <v>18</v>
      </c>
      <c r="M26" s="133" t="s">
        <v>2</v>
      </c>
      <c r="N26" s="134"/>
      <c r="O26" s="366" t="s">
        <v>31</v>
      </c>
      <c r="P26" s="367"/>
      <c r="Q26" s="367"/>
      <c r="R26" s="135">
        <f>SUM((C15+G15+K15+O15+S15+C22+G22+K22+O22+S22+C31+G31+K31)/1000)</f>
        <v>19</v>
      </c>
      <c r="S26" s="136"/>
      <c r="T26" s="135" t="s">
        <v>4</v>
      </c>
    </row>
    <row r="27" spans="1:21" ht="21.75" customHeight="1">
      <c r="A27" s="114" t="s">
        <v>32</v>
      </c>
      <c r="B27" s="115"/>
      <c r="C27" s="173"/>
      <c r="D27" s="175"/>
      <c r="E27" s="117"/>
      <c r="F27" s="115" t="s">
        <v>242</v>
      </c>
      <c r="G27" s="173">
        <v>360488</v>
      </c>
      <c r="H27" s="118" t="s">
        <v>143</v>
      </c>
      <c r="I27" s="117">
        <v>40</v>
      </c>
      <c r="J27" s="115" t="s">
        <v>254</v>
      </c>
      <c r="K27" s="173">
        <v>395064</v>
      </c>
      <c r="L27" s="115" t="s">
        <v>143</v>
      </c>
      <c r="M27" s="117">
        <v>40</v>
      </c>
      <c r="N27" s="139"/>
      <c r="O27" s="367"/>
      <c r="P27" s="367"/>
      <c r="Q27" s="367"/>
      <c r="R27" s="140" t="s">
        <v>3</v>
      </c>
      <c r="S27" s="132"/>
      <c r="T27" s="141"/>
    </row>
    <row r="28" spans="1:21" ht="21.75" customHeight="1">
      <c r="A28" s="114" t="s">
        <v>33</v>
      </c>
      <c r="B28" s="115" t="s">
        <v>250</v>
      </c>
      <c r="C28" s="142">
        <v>1200</v>
      </c>
      <c r="D28" s="137" t="s">
        <v>143</v>
      </c>
      <c r="E28" s="117">
        <v>30</v>
      </c>
      <c r="F28" s="115" t="s">
        <v>168</v>
      </c>
      <c r="G28" s="142">
        <v>1250</v>
      </c>
      <c r="H28" s="174" t="s">
        <v>143</v>
      </c>
      <c r="I28" s="117">
        <v>40</v>
      </c>
      <c r="J28" s="115" t="s">
        <v>197</v>
      </c>
      <c r="K28" s="142">
        <v>1150</v>
      </c>
      <c r="L28" s="115" t="s">
        <v>143</v>
      </c>
      <c r="M28" s="117">
        <v>40</v>
      </c>
      <c r="N28" s="143"/>
      <c r="O28" s="144"/>
      <c r="P28" s="145"/>
      <c r="Q28" s="145"/>
      <c r="R28" s="368"/>
      <c r="S28" s="369"/>
      <c r="T28" s="146"/>
    </row>
    <row r="29" spans="1:21" ht="21.75" customHeight="1">
      <c r="A29" s="114" t="s">
        <v>34</v>
      </c>
      <c r="B29" s="115"/>
      <c r="C29" s="142"/>
      <c r="D29" s="177"/>
      <c r="E29" s="117"/>
      <c r="F29" s="115"/>
      <c r="G29" s="142"/>
      <c r="H29" s="174"/>
      <c r="I29" s="117"/>
      <c r="J29" s="115"/>
      <c r="K29" s="142"/>
      <c r="L29" s="115"/>
      <c r="M29" s="117"/>
      <c r="N29" s="143"/>
      <c r="P29" s="239">
        <f>SUM(D15+H15+L15+P15+T15+D22+H22+L22+P22+T22+D31+H31+L31)</f>
        <v>27</v>
      </c>
      <c r="S29" s="370" t="s">
        <v>4</v>
      </c>
      <c r="T29" s="371"/>
      <c r="U29" s="372"/>
    </row>
    <row r="30" spans="1:21" ht="21.75" customHeight="1">
      <c r="A30" s="114" t="s">
        <v>36</v>
      </c>
      <c r="B30" s="115"/>
      <c r="C30" s="142"/>
      <c r="D30" s="177"/>
      <c r="E30" s="117"/>
      <c r="F30" s="115"/>
      <c r="G30" s="142"/>
      <c r="H30" s="174"/>
      <c r="I30" s="117"/>
      <c r="J30" s="115"/>
      <c r="K30" s="142"/>
      <c r="L30" s="115"/>
      <c r="M30" s="117"/>
      <c r="N30" s="143"/>
      <c r="R30" s="146"/>
      <c r="S30" s="370" t="s">
        <v>35</v>
      </c>
      <c r="T30" s="371"/>
      <c r="U30" s="372"/>
    </row>
    <row r="31" spans="1:21" ht="21.75" customHeight="1">
      <c r="A31" s="119" t="s">
        <v>83</v>
      </c>
      <c r="B31" s="115"/>
      <c r="C31" s="121">
        <f>SUM(C30+C29+C28+(IF(COUNTBLANK(C27),0,1500)))</f>
        <v>1200</v>
      </c>
      <c r="D31" s="238">
        <f>COUNTA(D27:D30)</f>
        <v>1</v>
      </c>
      <c r="E31" s="147">
        <f>SUM(E27:E30)</f>
        <v>30</v>
      </c>
      <c r="F31" s="117"/>
      <c r="G31" s="121">
        <f>SUM(G30+G29+G28+(IF(COUNTBLANK(G27),0,1500)))</f>
        <v>2750</v>
      </c>
      <c r="H31" s="238">
        <f>COUNTA(H27:H30)</f>
        <v>2</v>
      </c>
      <c r="I31" s="147">
        <f>SUM(I27:I30)</f>
        <v>80</v>
      </c>
      <c r="J31" s="137"/>
      <c r="K31" s="121">
        <f>SUM(K30+K29+K28+(IF(COUNTBLANK(K27),0,1500)))</f>
        <v>2650</v>
      </c>
      <c r="L31" s="238">
        <f>COUNTA(L27:L30)</f>
        <v>2</v>
      </c>
      <c r="M31" s="147">
        <f>SUM(M27:M30)</f>
        <v>80</v>
      </c>
      <c r="N31" s="148"/>
      <c r="S31" s="370" t="s">
        <v>4</v>
      </c>
      <c r="T31" s="371"/>
      <c r="U31" s="372"/>
    </row>
    <row r="32" spans="1:21">
      <c r="R32" s="373"/>
      <c r="S32" s="374"/>
      <c r="T32" s="375"/>
    </row>
  </sheetData>
  <mergeCells count="45">
    <mergeCell ref="R32:T32"/>
    <mergeCell ref="O26:Q27"/>
    <mergeCell ref="R28:S28"/>
    <mergeCell ref="S29:U29"/>
    <mergeCell ref="S30:U30"/>
    <mergeCell ref="S31:U31"/>
    <mergeCell ref="A16:T16"/>
    <mergeCell ref="R24:T24"/>
    <mergeCell ref="B25:E25"/>
    <mergeCell ref="F25:I25"/>
    <mergeCell ref="J25:M25"/>
    <mergeCell ref="O25:Q25"/>
    <mergeCell ref="J8:J9"/>
    <mergeCell ref="K8:K9"/>
    <mergeCell ref="S8:S9"/>
    <mergeCell ref="T8:T9"/>
    <mergeCell ref="U8:U9"/>
    <mergeCell ref="M8:M9"/>
    <mergeCell ref="R6:U7"/>
    <mergeCell ref="L8:L9"/>
    <mergeCell ref="A8:A9"/>
    <mergeCell ref="B8:B9"/>
    <mergeCell ref="C8:C9"/>
    <mergeCell ref="D8:D9"/>
    <mergeCell ref="E8:E9"/>
    <mergeCell ref="F8:F9"/>
    <mergeCell ref="N8:N9"/>
    <mergeCell ref="O8:O9"/>
    <mergeCell ref="P8:P9"/>
    <mergeCell ref="Q8:Q9"/>
    <mergeCell ref="R8:R9"/>
    <mergeCell ref="G8:G9"/>
    <mergeCell ref="H8:H9"/>
    <mergeCell ref="I8:I9"/>
    <mergeCell ref="A6:A7"/>
    <mergeCell ref="B6:E7"/>
    <mergeCell ref="F6:I7"/>
    <mergeCell ref="J6:M7"/>
    <mergeCell ref="N6:Q7"/>
    <mergeCell ref="A1:E5"/>
    <mergeCell ref="G1:Q1"/>
    <mergeCell ref="H2:P3"/>
    <mergeCell ref="R2:U3"/>
    <mergeCell ref="H4:P4"/>
    <mergeCell ref="S4:T4"/>
  </mergeCells>
  <pageMargins left="0.74803149606299213" right="0.74803149606299213" top="0.59055118110236227" bottom="0.59055118110236227" header="0.19685039370078741" footer="0.39370078740157483"/>
  <pageSetup paperSize="9" scale="78" orientation="landscape" horizontalDpi="4294967293" verticalDpi="36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U32"/>
  <sheetViews>
    <sheetView showZeros="0" topLeftCell="A4" workbookViewId="0">
      <selection activeCell="I21" sqref="I21"/>
    </sheetView>
  </sheetViews>
  <sheetFormatPr defaultColWidth="8.81640625" defaultRowHeight="12.5"/>
  <cols>
    <col min="1" max="2" width="8.81640625" style="110"/>
    <col min="3" max="3" width="9.453125" style="110" customWidth="1"/>
    <col min="4" max="4" width="4.7265625" style="110" customWidth="1"/>
    <col min="5" max="5" width="9.1796875" style="110" customWidth="1"/>
    <col min="6" max="6" width="8.81640625" style="110"/>
    <col min="7" max="7" width="9.453125" style="110" customWidth="1"/>
    <col min="8" max="8" width="4.7265625" style="110" customWidth="1"/>
    <col min="9" max="10" width="8.81640625" style="110"/>
    <col min="11" max="11" width="9.453125" style="110" customWidth="1"/>
    <col min="12" max="12" width="4.7265625" style="110" customWidth="1"/>
    <col min="13" max="14" width="8.81640625" style="110"/>
    <col min="15" max="15" width="9.453125" style="110" customWidth="1"/>
    <col min="16" max="16" width="4.7265625" style="110" customWidth="1"/>
    <col min="17" max="17" width="8.81640625" style="110"/>
    <col min="18" max="18" width="10.1796875" style="110" bestFit="1" customWidth="1"/>
    <col min="19" max="19" width="9.453125" style="110" customWidth="1"/>
    <col min="20" max="20" width="4.453125" style="110" customWidth="1"/>
    <col min="21" max="21" width="9.1796875" style="110" customWidth="1"/>
    <col min="22" max="22" width="3.7265625" style="110" customWidth="1"/>
    <col min="23" max="23" width="3.26953125" style="110" customWidth="1"/>
    <col min="24" max="24" width="2.81640625" style="110" customWidth="1"/>
    <col min="25" max="25" width="3.453125" style="110" customWidth="1"/>
    <col min="26" max="26" width="3" style="110" customWidth="1"/>
    <col min="27" max="16384" width="8.81640625" style="110"/>
  </cols>
  <sheetData>
    <row r="1" spans="1:21" ht="30.75" customHeight="1">
      <c r="A1" s="394"/>
      <c r="B1" s="394"/>
      <c r="C1" s="394"/>
      <c r="D1" s="394"/>
      <c r="E1" s="395"/>
      <c r="F1" s="109"/>
      <c r="G1" s="394" t="s">
        <v>60</v>
      </c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109"/>
      <c r="S1" s="109"/>
      <c r="T1" s="109"/>
    </row>
    <row r="2" spans="1:21" ht="24.75" customHeight="1">
      <c r="A2" s="394"/>
      <c r="B2" s="394"/>
      <c r="C2" s="394"/>
      <c r="D2" s="394"/>
      <c r="E2" s="395"/>
      <c r="G2" s="111"/>
      <c r="H2" s="399" t="s">
        <v>134</v>
      </c>
      <c r="I2" s="400"/>
      <c r="J2" s="400"/>
      <c r="K2" s="400"/>
      <c r="L2" s="400"/>
      <c r="M2" s="400"/>
      <c r="N2" s="400"/>
      <c r="O2" s="400"/>
      <c r="P2" s="400"/>
      <c r="R2" s="401" t="s">
        <v>22</v>
      </c>
      <c r="S2" s="401"/>
      <c r="T2" s="401"/>
      <c r="U2" s="401"/>
    </row>
    <row r="3" spans="1:21" ht="24.75" customHeight="1">
      <c r="A3" s="394"/>
      <c r="B3" s="394"/>
      <c r="C3" s="394"/>
      <c r="D3" s="394"/>
      <c r="E3" s="395"/>
      <c r="G3" s="111"/>
      <c r="H3" s="400"/>
      <c r="I3" s="400"/>
      <c r="J3" s="400"/>
      <c r="K3" s="400"/>
      <c r="L3" s="400"/>
      <c r="M3" s="400"/>
      <c r="N3" s="400"/>
      <c r="O3" s="400"/>
      <c r="P3" s="400"/>
      <c r="Q3" s="112"/>
      <c r="R3" s="401"/>
      <c r="S3" s="401"/>
      <c r="T3" s="401"/>
      <c r="U3" s="401"/>
    </row>
    <row r="4" spans="1:21" ht="24.75" customHeight="1">
      <c r="A4" s="394"/>
      <c r="B4" s="394"/>
      <c r="C4" s="394"/>
      <c r="D4" s="394"/>
      <c r="E4" s="395"/>
      <c r="G4" s="113"/>
      <c r="H4" s="401" t="s">
        <v>57</v>
      </c>
      <c r="I4" s="402"/>
      <c r="J4" s="402"/>
      <c r="K4" s="402"/>
      <c r="L4" s="402"/>
      <c r="M4" s="402"/>
      <c r="N4" s="402"/>
      <c r="O4" s="402"/>
      <c r="P4" s="402"/>
      <c r="S4" s="403">
        <v>2020</v>
      </c>
      <c r="T4" s="403"/>
    </row>
    <row r="5" spans="1:21" ht="24.75" customHeight="1">
      <c r="A5" s="396"/>
      <c r="B5" s="396"/>
      <c r="C5" s="396"/>
      <c r="D5" s="396"/>
      <c r="E5" s="397"/>
    </row>
    <row r="6" spans="1:21" ht="12" customHeight="1">
      <c r="A6" s="404" t="s">
        <v>4</v>
      </c>
      <c r="B6" s="388" t="s">
        <v>14</v>
      </c>
      <c r="C6" s="389"/>
      <c r="D6" s="389"/>
      <c r="E6" s="406"/>
      <c r="F6" s="388" t="s">
        <v>15</v>
      </c>
      <c r="G6" s="389"/>
      <c r="H6" s="389"/>
      <c r="I6" s="406"/>
      <c r="J6" s="388" t="s">
        <v>23</v>
      </c>
      <c r="K6" s="389"/>
      <c r="L6" s="389"/>
      <c r="M6" s="406"/>
      <c r="N6" s="388" t="s">
        <v>24</v>
      </c>
      <c r="O6" s="389"/>
      <c r="P6" s="389"/>
      <c r="Q6" s="406"/>
      <c r="R6" s="388" t="s">
        <v>25</v>
      </c>
      <c r="S6" s="389"/>
      <c r="T6" s="389"/>
      <c r="U6" s="390"/>
    </row>
    <row r="7" spans="1:21" ht="12" customHeight="1">
      <c r="A7" s="405"/>
      <c r="B7" s="391"/>
      <c r="C7" s="392"/>
      <c r="D7" s="392"/>
      <c r="E7" s="407"/>
      <c r="F7" s="391"/>
      <c r="G7" s="392"/>
      <c r="H7" s="392"/>
      <c r="I7" s="407"/>
      <c r="J7" s="391"/>
      <c r="K7" s="392"/>
      <c r="L7" s="392"/>
      <c r="M7" s="407"/>
      <c r="N7" s="391"/>
      <c r="O7" s="392"/>
      <c r="P7" s="392"/>
      <c r="Q7" s="407"/>
      <c r="R7" s="391"/>
      <c r="S7" s="392"/>
      <c r="T7" s="392"/>
      <c r="U7" s="393"/>
    </row>
    <row r="8" spans="1:21">
      <c r="A8" s="377" t="s">
        <v>26</v>
      </c>
      <c r="B8" s="376" t="s">
        <v>7</v>
      </c>
      <c r="C8" s="376" t="s">
        <v>8</v>
      </c>
      <c r="D8" s="376" t="s">
        <v>18</v>
      </c>
      <c r="E8" s="377" t="s">
        <v>2</v>
      </c>
      <c r="F8" s="376" t="s">
        <v>7</v>
      </c>
      <c r="G8" s="376" t="s">
        <v>8</v>
      </c>
      <c r="H8" s="376" t="s">
        <v>18</v>
      </c>
      <c r="I8" s="377" t="s">
        <v>2</v>
      </c>
      <c r="J8" s="376" t="s">
        <v>7</v>
      </c>
      <c r="K8" s="376" t="s">
        <v>8</v>
      </c>
      <c r="L8" s="376" t="s">
        <v>18</v>
      </c>
      <c r="M8" s="377" t="s">
        <v>2</v>
      </c>
      <c r="N8" s="376" t="s">
        <v>7</v>
      </c>
      <c r="O8" s="376" t="s">
        <v>8</v>
      </c>
      <c r="P8" s="376" t="s">
        <v>18</v>
      </c>
      <c r="Q8" s="377" t="s">
        <v>2</v>
      </c>
      <c r="R8" s="376" t="s">
        <v>7</v>
      </c>
      <c r="S8" s="376" t="s">
        <v>8</v>
      </c>
      <c r="T8" s="376" t="s">
        <v>18</v>
      </c>
      <c r="U8" s="377" t="s">
        <v>2</v>
      </c>
    </row>
    <row r="9" spans="1:21">
      <c r="A9" s="378"/>
      <c r="B9" s="376"/>
      <c r="C9" s="376"/>
      <c r="D9" s="376"/>
      <c r="E9" s="378"/>
      <c r="F9" s="376"/>
      <c r="G9" s="376"/>
      <c r="H9" s="376"/>
      <c r="I9" s="378"/>
      <c r="J9" s="376"/>
      <c r="K9" s="376"/>
      <c r="L9" s="376"/>
      <c r="M9" s="378"/>
      <c r="N9" s="376"/>
      <c r="O9" s="376"/>
      <c r="P9" s="376"/>
      <c r="Q9" s="378"/>
      <c r="R9" s="376"/>
      <c r="S9" s="376"/>
      <c r="T9" s="376"/>
      <c r="U9" s="378"/>
    </row>
    <row r="10" spans="1:21" ht="21.75" customHeight="1">
      <c r="A10" s="114" t="s">
        <v>27</v>
      </c>
      <c r="B10" s="115" t="s">
        <v>227</v>
      </c>
      <c r="C10" s="171">
        <v>72515</v>
      </c>
      <c r="D10" s="116" t="s">
        <v>143</v>
      </c>
      <c r="E10" s="117">
        <v>5</v>
      </c>
      <c r="F10" s="115" t="s">
        <v>170</v>
      </c>
      <c r="G10" s="172">
        <v>80147</v>
      </c>
      <c r="H10" s="116" t="s">
        <v>143</v>
      </c>
      <c r="I10" s="117">
        <v>5</v>
      </c>
      <c r="J10" s="115" t="s">
        <v>221</v>
      </c>
      <c r="K10" s="173">
        <v>84550</v>
      </c>
      <c r="L10" s="116" t="s">
        <v>143</v>
      </c>
      <c r="M10" s="117">
        <v>5</v>
      </c>
      <c r="N10" s="115"/>
      <c r="O10" s="173"/>
      <c r="P10" s="116"/>
      <c r="Q10" s="117"/>
      <c r="R10" s="115" t="s">
        <v>186</v>
      </c>
      <c r="S10" s="173">
        <v>81711</v>
      </c>
      <c r="T10" s="116" t="s">
        <v>143</v>
      </c>
      <c r="U10" s="117">
        <v>5</v>
      </c>
    </row>
    <row r="11" spans="1:21" ht="21.75" customHeight="1">
      <c r="A11" s="114" t="s">
        <v>27</v>
      </c>
      <c r="B11" s="115" t="s">
        <v>243</v>
      </c>
      <c r="C11" s="171">
        <v>72766</v>
      </c>
      <c r="D11" s="116" t="s">
        <v>143</v>
      </c>
      <c r="E11" s="117">
        <v>5</v>
      </c>
      <c r="F11" s="115" t="s">
        <v>225</v>
      </c>
      <c r="G11" s="172">
        <v>80592</v>
      </c>
      <c r="H11" s="116" t="s">
        <v>143</v>
      </c>
      <c r="I11" s="117">
        <v>5</v>
      </c>
      <c r="J11" s="115" t="s">
        <v>258</v>
      </c>
      <c r="K11" s="173">
        <v>83268</v>
      </c>
      <c r="L11" s="116" t="s">
        <v>143</v>
      </c>
      <c r="M11" s="117">
        <v>5</v>
      </c>
      <c r="N11" s="115"/>
      <c r="O11" s="173"/>
      <c r="P11" s="116"/>
      <c r="Q11" s="117"/>
      <c r="R11" s="115" t="s">
        <v>247</v>
      </c>
      <c r="S11" s="173">
        <v>82879</v>
      </c>
      <c r="T11" s="116" t="s">
        <v>143</v>
      </c>
      <c r="U11" s="117">
        <v>5</v>
      </c>
    </row>
    <row r="12" spans="1:21" ht="21.75" customHeight="1">
      <c r="A12" s="114" t="s">
        <v>27</v>
      </c>
      <c r="B12" s="115"/>
      <c r="C12" s="171"/>
      <c r="D12" s="116"/>
      <c r="E12" s="117"/>
      <c r="F12" s="115" t="s">
        <v>251</v>
      </c>
      <c r="G12" s="172">
        <v>80068</v>
      </c>
      <c r="H12" s="116" t="s">
        <v>143</v>
      </c>
      <c r="I12" s="117">
        <v>5</v>
      </c>
      <c r="J12" s="115" t="s">
        <v>268</v>
      </c>
      <c r="K12" s="173">
        <v>82984</v>
      </c>
      <c r="L12" s="116" t="s">
        <v>143</v>
      </c>
      <c r="M12" s="117">
        <v>5</v>
      </c>
      <c r="N12" s="115"/>
      <c r="O12" s="173"/>
      <c r="P12" s="116"/>
      <c r="Q12" s="117"/>
      <c r="R12" s="115" t="s">
        <v>261</v>
      </c>
      <c r="S12" s="173">
        <v>83969</v>
      </c>
      <c r="T12" s="116" t="s">
        <v>143</v>
      </c>
      <c r="U12" s="117">
        <v>5</v>
      </c>
    </row>
    <row r="13" spans="1:21" ht="21.75" customHeight="1">
      <c r="A13" s="114" t="s">
        <v>27</v>
      </c>
      <c r="B13" s="115"/>
      <c r="C13" s="171"/>
      <c r="D13" s="116"/>
      <c r="E13" s="117"/>
      <c r="F13" s="115" t="s">
        <v>269</v>
      </c>
      <c r="G13" s="172">
        <v>75569</v>
      </c>
      <c r="H13" s="116" t="s">
        <v>143</v>
      </c>
      <c r="I13" s="117">
        <v>5</v>
      </c>
      <c r="J13" s="115" t="s">
        <v>271</v>
      </c>
      <c r="K13" s="173">
        <v>82996</v>
      </c>
      <c r="L13" s="116" t="s">
        <v>143</v>
      </c>
      <c r="M13" s="117">
        <v>5</v>
      </c>
      <c r="N13" s="115"/>
      <c r="O13" s="173"/>
      <c r="P13" s="116"/>
      <c r="Q13" s="117"/>
      <c r="R13" s="115"/>
      <c r="S13" s="173"/>
      <c r="T13" s="116"/>
      <c r="U13" s="117"/>
    </row>
    <row r="14" spans="1:21" ht="21.75" customHeight="1">
      <c r="A14" s="114" t="s">
        <v>27</v>
      </c>
      <c r="B14" s="115"/>
      <c r="C14" s="171"/>
      <c r="D14" s="116"/>
      <c r="E14" s="117"/>
      <c r="F14" s="115"/>
      <c r="G14" s="172"/>
      <c r="H14" s="116"/>
      <c r="I14" s="117"/>
      <c r="J14" s="115"/>
      <c r="K14" s="173"/>
      <c r="L14" s="116"/>
      <c r="M14" s="117"/>
      <c r="N14" s="115"/>
      <c r="O14" s="173"/>
      <c r="P14" s="116"/>
      <c r="Q14" s="117"/>
      <c r="R14" s="115"/>
      <c r="S14" s="173"/>
      <c r="T14" s="116"/>
      <c r="U14" s="117"/>
    </row>
    <row r="15" spans="1:21" ht="21.75" customHeight="1">
      <c r="A15" s="119" t="s">
        <v>83</v>
      </c>
      <c r="B15" s="120"/>
      <c r="C15" s="121">
        <f>400*(COUNTA(C10:C14))</f>
        <v>800</v>
      </c>
      <c r="D15" s="237">
        <f>COUNTA(D10:D14)</f>
        <v>2</v>
      </c>
      <c r="E15" s="122">
        <f>SUM(E10:E14)</f>
        <v>10</v>
      </c>
      <c r="F15" s="123"/>
      <c r="G15" s="121">
        <f>400*(COUNTA(G10:G14))</f>
        <v>1600</v>
      </c>
      <c r="H15" s="237">
        <f>COUNTA(H10:H14)</f>
        <v>4</v>
      </c>
      <c r="I15" s="122">
        <f>SUM(I10:I14)</f>
        <v>20</v>
      </c>
      <c r="J15" s="123"/>
      <c r="K15" s="121">
        <f>400*(COUNTA(K10:K14))</f>
        <v>1600</v>
      </c>
      <c r="L15" s="237">
        <f>COUNTA(L10:L14)</f>
        <v>4</v>
      </c>
      <c r="M15" s="122">
        <f>SUM(M10:M14)</f>
        <v>20</v>
      </c>
      <c r="N15" s="123"/>
      <c r="O15" s="121">
        <f>400*(COUNTA(O10:O14))</f>
        <v>0</v>
      </c>
      <c r="P15" s="237">
        <f>COUNTA(P10:P14)</f>
        <v>0</v>
      </c>
      <c r="Q15" s="122">
        <f>SUM(Q10:Q14)</f>
        <v>0</v>
      </c>
      <c r="R15" s="123"/>
      <c r="S15" s="121">
        <f>400*(COUNTA(S10:S14))</f>
        <v>1200</v>
      </c>
      <c r="T15" s="237">
        <f>COUNTA(T10:T14)</f>
        <v>3</v>
      </c>
      <c r="U15" s="124">
        <f>SUM(U10:U14)</f>
        <v>15</v>
      </c>
    </row>
    <row r="16" spans="1:21" ht="21.75" customHeight="1">
      <c r="A16" s="379"/>
      <c r="B16" s="380"/>
      <c r="C16" s="380"/>
      <c r="D16" s="380"/>
      <c r="E16" s="380"/>
      <c r="F16" s="380"/>
      <c r="G16" s="380"/>
      <c r="H16" s="380"/>
      <c r="I16" s="380"/>
      <c r="J16" s="380"/>
      <c r="K16" s="380"/>
      <c r="L16" s="380"/>
      <c r="M16" s="380"/>
      <c r="N16" s="380"/>
      <c r="O16" s="380"/>
      <c r="P16" s="380"/>
      <c r="Q16" s="380"/>
      <c r="R16" s="380"/>
      <c r="S16" s="380"/>
      <c r="T16" s="380"/>
    </row>
    <row r="17" spans="1:21" ht="21.75" customHeight="1">
      <c r="A17" s="125" t="s">
        <v>28</v>
      </c>
      <c r="B17" s="115" t="s">
        <v>247</v>
      </c>
      <c r="C17" s="172">
        <v>151903</v>
      </c>
      <c r="D17" s="116" t="s">
        <v>143</v>
      </c>
      <c r="E17" s="117">
        <v>10</v>
      </c>
      <c r="F17" s="115" t="s">
        <v>185</v>
      </c>
      <c r="G17" s="172">
        <v>161079</v>
      </c>
      <c r="H17" s="116" t="s">
        <v>143</v>
      </c>
      <c r="I17" s="117">
        <v>10</v>
      </c>
      <c r="J17" s="115" t="s">
        <v>170</v>
      </c>
      <c r="K17" s="172">
        <v>165537</v>
      </c>
      <c r="L17" s="116" t="s">
        <v>143</v>
      </c>
      <c r="M17" s="117">
        <v>10</v>
      </c>
      <c r="N17" s="115"/>
      <c r="O17" s="172"/>
      <c r="P17" s="126"/>
      <c r="Q17" s="117"/>
      <c r="R17" s="115"/>
      <c r="S17" s="172"/>
      <c r="T17" s="126"/>
      <c r="U17" s="117"/>
    </row>
    <row r="18" spans="1:21" ht="21.75" customHeight="1">
      <c r="A18" s="125" t="s">
        <v>28</v>
      </c>
      <c r="B18" s="115" t="s">
        <v>269</v>
      </c>
      <c r="C18" s="172">
        <v>144864</v>
      </c>
      <c r="D18" s="116" t="s">
        <v>143</v>
      </c>
      <c r="E18" s="117">
        <v>10</v>
      </c>
      <c r="F18" s="115" t="s">
        <v>228</v>
      </c>
      <c r="G18" s="172">
        <v>163280</v>
      </c>
      <c r="H18" s="116" t="s">
        <v>143</v>
      </c>
      <c r="I18" s="117">
        <v>10</v>
      </c>
      <c r="J18" s="115" t="s">
        <v>225</v>
      </c>
      <c r="K18" s="172">
        <v>173041</v>
      </c>
      <c r="L18" s="116" t="s">
        <v>143</v>
      </c>
      <c r="M18" s="117">
        <v>10</v>
      </c>
      <c r="N18" s="115"/>
      <c r="O18" s="172"/>
      <c r="P18" s="116"/>
      <c r="Q18" s="117"/>
      <c r="R18" s="115"/>
      <c r="S18" s="172"/>
      <c r="T18" s="116"/>
      <c r="U18" s="117"/>
    </row>
    <row r="19" spans="1:21" ht="21.75" customHeight="1">
      <c r="A19" s="125" t="s">
        <v>28</v>
      </c>
      <c r="B19" s="115" t="s">
        <v>271</v>
      </c>
      <c r="C19" s="172">
        <v>150716</v>
      </c>
      <c r="D19" s="116" t="s">
        <v>143</v>
      </c>
      <c r="E19" s="117">
        <v>10</v>
      </c>
      <c r="F19" s="115" t="s">
        <v>249</v>
      </c>
      <c r="G19" s="172">
        <v>161443</v>
      </c>
      <c r="H19" s="116" t="s">
        <v>143</v>
      </c>
      <c r="I19" s="117">
        <v>10</v>
      </c>
      <c r="J19" s="115" t="s">
        <v>251</v>
      </c>
      <c r="K19" s="172">
        <v>171199</v>
      </c>
      <c r="L19" s="116" t="s">
        <v>143</v>
      </c>
      <c r="M19" s="117">
        <v>10</v>
      </c>
      <c r="N19" s="115"/>
      <c r="O19" s="172"/>
      <c r="P19" s="116"/>
      <c r="Q19" s="117"/>
      <c r="R19" s="115"/>
      <c r="S19" s="172"/>
      <c r="T19" s="116"/>
      <c r="U19" s="117"/>
    </row>
    <row r="20" spans="1:21" ht="21.75" customHeight="1">
      <c r="A20" s="125" t="s">
        <v>28</v>
      </c>
      <c r="B20" s="115"/>
      <c r="C20" s="172"/>
      <c r="D20" s="116"/>
      <c r="E20" s="117"/>
      <c r="F20" s="115" t="s">
        <v>265</v>
      </c>
      <c r="G20" s="172">
        <v>160469</v>
      </c>
      <c r="H20" s="116" t="s">
        <v>143</v>
      </c>
      <c r="I20" s="117">
        <v>10</v>
      </c>
      <c r="J20" s="115"/>
      <c r="K20" s="172"/>
      <c r="L20" s="116"/>
      <c r="M20" s="117"/>
      <c r="N20" s="115"/>
      <c r="O20" s="172"/>
      <c r="P20" s="116"/>
      <c r="Q20" s="117"/>
      <c r="R20" s="115"/>
      <c r="S20" s="172"/>
      <c r="T20" s="116"/>
      <c r="U20" s="117"/>
    </row>
    <row r="21" spans="1:21" ht="21.75" customHeight="1">
      <c r="A21" s="125" t="s">
        <v>28</v>
      </c>
      <c r="B21" s="115"/>
      <c r="C21" s="172"/>
      <c r="D21" s="116"/>
      <c r="E21" s="117"/>
      <c r="F21" s="115" t="s">
        <v>276</v>
      </c>
      <c r="G21" s="172">
        <v>155378</v>
      </c>
      <c r="H21" s="116" t="s">
        <v>143</v>
      </c>
      <c r="I21" s="117">
        <v>10</v>
      </c>
      <c r="J21" s="115"/>
      <c r="K21" s="172"/>
      <c r="L21" s="116"/>
      <c r="M21" s="117"/>
      <c r="N21" s="115"/>
      <c r="O21" s="172"/>
      <c r="P21" s="116"/>
      <c r="Q21" s="117"/>
      <c r="R21" s="115"/>
      <c r="S21" s="172"/>
      <c r="T21" s="116"/>
      <c r="U21" s="117"/>
    </row>
    <row r="22" spans="1:21" ht="21.75" customHeight="1">
      <c r="A22" s="119" t="s">
        <v>83</v>
      </c>
      <c r="B22" s="127"/>
      <c r="C22" s="121">
        <f>800*(COUNTA(C17:C21))</f>
        <v>2400</v>
      </c>
      <c r="D22" s="238">
        <f>COUNTA(D17:D21)</f>
        <v>3</v>
      </c>
      <c r="E22" s="124">
        <f>SUM(E17:E21)</f>
        <v>30</v>
      </c>
      <c r="F22" s="127"/>
      <c r="G22" s="121">
        <f>800*(COUNTA(G17:G21))</f>
        <v>4000</v>
      </c>
      <c r="H22" s="238">
        <f>COUNTA(H17:H21)</f>
        <v>5</v>
      </c>
      <c r="I22" s="124">
        <f>SUM(I17:I21)</f>
        <v>50</v>
      </c>
      <c r="J22" s="127"/>
      <c r="K22" s="121">
        <f>800*(COUNTA(K17:K20))</f>
        <v>2400</v>
      </c>
      <c r="L22" s="238">
        <f>COUNTA(L17:L21)</f>
        <v>3</v>
      </c>
      <c r="M22" s="124">
        <f>SUM(M17:M21)</f>
        <v>30</v>
      </c>
      <c r="N22" s="127"/>
      <c r="O22" s="121">
        <f>800*(COUNTA(O17:O21))</f>
        <v>0</v>
      </c>
      <c r="P22" s="238">
        <f>COUNTA(P17:P21)</f>
        <v>0</v>
      </c>
      <c r="Q22" s="124">
        <f>SUM(Q17:Q21)</f>
        <v>0</v>
      </c>
      <c r="R22" s="127"/>
      <c r="S22" s="121">
        <f>800*(COUNTA(S17:S21))</f>
        <v>0</v>
      </c>
      <c r="T22" s="238">
        <f>COUNTA(T17:T21)</f>
        <v>0</v>
      </c>
      <c r="U22" s="124">
        <f>SUM(U17:U21)</f>
        <v>0</v>
      </c>
    </row>
    <row r="23" spans="1:21" ht="18.75" customHeight="1">
      <c r="A23" s="128"/>
    </row>
    <row r="24" spans="1:21" ht="18.75" customHeight="1">
      <c r="R24" s="381" t="s">
        <v>4</v>
      </c>
      <c r="S24" s="381"/>
      <c r="T24" s="382"/>
    </row>
    <row r="25" spans="1:21" ht="24" customHeight="1">
      <c r="A25" s="129" t="s">
        <v>4</v>
      </c>
      <c r="B25" s="383" t="s">
        <v>14</v>
      </c>
      <c r="C25" s="384"/>
      <c r="D25" s="384"/>
      <c r="E25" s="385"/>
      <c r="F25" s="383" t="s">
        <v>15</v>
      </c>
      <c r="G25" s="386"/>
      <c r="H25" s="384"/>
      <c r="I25" s="385"/>
      <c r="J25" s="383" t="s">
        <v>23</v>
      </c>
      <c r="K25" s="386"/>
      <c r="L25" s="384"/>
      <c r="M25" s="385"/>
      <c r="N25" s="130"/>
      <c r="O25" s="366" t="s">
        <v>29</v>
      </c>
      <c r="P25" s="387"/>
      <c r="Q25" s="387"/>
      <c r="R25" s="131">
        <f>SUM(E15+I15+M15+Q15+U15+E22+I22+M22+Q22+U22+E31+I31+M31)</f>
        <v>805</v>
      </c>
      <c r="S25" s="132"/>
      <c r="T25" s="131" t="s">
        <v>4</v>
      </c>
    </row>
    <row r="26" spans="1:21" ht="24" customHeight="1">
      <c r="A26" s="125" t="s">
        <v>26</v>
      </c>
      <c r="B26" s="114" t="s">
        <v>7</v>
      </c>
      <c r="C26" s="114" t="s">
        <v>30</v>
      </c>
      <c r="D26" s="114" t="s">
        <v>18</v>
      </c>
      <c r="E26" s="114" t="s">
        <v>2</v>
      </c>
      <c r="F26" s="114" t="s">
        <v>7</v>
      </c>
      <c r="G26" s="114" t="s">
        <v>30</v>
      </c>
      <c r="H26" s="114" t="s">
        <v>18</v>
      </c>
      <c r="I26" s="114" t="s">
        <v>2</v>
      </c>
      <c r="J26" s="114" t="s">
        <v>7</v>
      </c>
      <c r="K26" s="114" t="s">
        <v>30</v>
      </c>
      <c r="L26" s="114" t="s">
        <v>18</v>
      </c>
      <c r="M26" s="133" t="s">
        <v>2</v>
      </c>
      <c r="N26" s="134"/>
      <c r="O26" s="366" t="s">
        <v>31</v>
      </c>
      <c r="P26" s="366"/>
      <c r="Q26" s="366"/>
      <c r="R26" s="135">
        <f>SUM((C15+G15+K15+O15+S15+C22+G22+K22+O22+S22+C31+G31+K31)/1000)</f>
        <v>37.9</v>
      </c>
      <c r="S26" s="136"/>
      <c r="T26" s="135" t="s">
        <v>4</v>
      </c>
    </row>
    <row r="27" spans="1:21" ht="21.75" customHeight="1">
      <c r="A27" s="114" t="s">
        <v>32</v>
      </c>
      <c r="B27" s="115" t="s">
        <v>228</v>
      </c>
      <c r="C27" s="173">
        <v>291603</v>
      </c>
      <c r="D27" s="175" t="s">
        <v>143</v>
      </c>
      <c r="E27" s="117">
        <v>40</v>
      </c>
      <c r="F27" s="115" t="s">
        <v>252</v>
      </c>
      <c r="G27" s="173">
        <v>305262</v>
      </c>
      <c r="H27" s="118" t="s">
        <v>143</v>
      </c>
      <c r="I27" s="117">
        <v>40</v>
      </c>
      <c r="J27" s="115" t="s">
        <v>254</v>
      </c>
      <c r="K27" s="173">
        <v>333363</v>
      </c>
      <c r="L27" s="115" t="s">
        <v>143</v>
      </c>
      <c r="M27" s="117">
        <v>40</v>
      </c>
      <c r="N27" s="139"/>
      <c r="O27" s="366"/>
      <c r="P27" s="366"/>
      <c r="Q27" s="366"/>
      <c r="R27" s="140" t="s">
        <v>3</v>
      </c>
      <c r="S27" s="132"/>
      <c r="T27" s="141"/>
    </row>
    <row r="28" spans="1:21" ht="21.75" customHeight="1">
      <c r="A28" s="114" t="s">
        <v>33</v>
      </c>
      <c r="B28" s="115" t="s">
        <v>261</v>
      </c>
      <c r="C28" s="142">
        <v>1550</v>
      </c>
      <c r="D28" s="175" t="s">
        <v>260</v>
      </c>
      <c r="E28" s="117">
        <v>40</v>
      </c>
      <c r="F28" s="115" t="s">
        <v>192</v>
      </c>
      <c r="G28" s="142">
        <v>1425</v>
      </c>
      <c r="H28" s="142" t="s">
        <v>143</v>
      </c>
      <c r="I28" s="117">
        <v>40</v>
      </c>
      <c r="J28" s="115" t="s">
        <v>200</v>
      </c>
      <c r="K28" s="142">
        <v>1325</v>
      </c>
      <c r="L28" s="115" t="s">
        <v>188</v>
      </c>
      <c r="M28" s="117">
        <v>40</v>
      </c>
      <c r="N28" s="143"/>
      <c r="O28" s="144"/>
      <c r="P28" s="145"/>
      <c r="Q28" s="145"/>
      <c r="R28" s="368"/>
      <c r="S28" s="368"/>
      <c r="T28" s="146"/>
    </row>
    <row r="29" spans="1:21" ht="21.75" customHeight="1">
      <c r="A29" s="114" t="s">
        <v>34</v>
      </c>
      <c r="B29" s="115" t="s">
        <v>241</v>
      </c>
      <c r="C29" s="142">
        <v>2300</v>
      </c>
      <c r="D29" s="177" t="s">
        <v>143</v>
      </c>
      <c r="E29" s="117">
        <v>50</v>
      </c>
      <c r="F29" s="115" t="s">
        <v>266</v>
      </c>
      <c r="G29" s="142">
        <v>2200</v>
      </c>
      <c r="H29" s="174" t="s">
        <v>143</v>
      </c>
      <c r="I29" s="117">
        <v>50</v>
      </c>
      <c r="J29" s="115" t="s">
        <v>262</v>
      </c>
      <c r="K29" s="174">
        <v>2000</v>
      </c>
      <c r="L29" s="115" t="s">
        <v>143</v>
      </c>
      <c r="M29" s="117">
        <v>50</v>
      </c>
      <c r="N29" s="143"/>
      <c r="P29" s="239">
        <f>SUM(D15+H15+L15+P15+T15+D22+H22+L22+P22+T22+D31+H31+L31)</f>
        <v>36</v>
      </c>
      <c r="S29" s="370" t="s">
        <v>4</v>
      </c>
      <c r="T29" s="370"/>
      <c r="U29" s="370"/>
    </row>
    <row r="30" spans="1:21" ht="21.75" customHeight="1">
      <c r="A30" s="114" t="s">
        <v>36</v>
      </c>
      <c r="B30" s="115" t="s">
        <v>168</v>
      </c>
      <c r="C30" s="142">
        <v>3075</v>
      </c>
      <c r="D30" s="177" t="s">
        <v>143</v>
      </c>
      <c r="E30" s="117">
        <v>80</v>
      </c>
      <c r="F30" s="115" t="s">
        <v>274</v>
      </c>
      <c r="G30" s="142">
        <v>2900</v>
      </c>
      <c r="H30" s="174" t="s">
        <v>143</v>
      </c>
      <c r="I30" s="117">
        <v>80</v>
      </c>
      <c r="J30" s="115" t="s">
        <v>263</v>
      </c>
      <c r="K30" s="142">
        <v>2625</v>
      </c>
      <c r="L30" s="115" t="s">
        <v>143</v>
      </c>
      <c r="M30" s="117">
        <v>80</v>
      </c>
      <c r="N30" s="143"/>
      <c r="R30" s="146"/>
      <c r="S30" s="370"/>
      <c r="T30" s="371"/>
      <c r="U30" s="372"/>
    </row>
    <row r="31" spans="1:21" ht="21.75" customHeight="1">
      <c r="A31" s="119" t="s">
        <v>83</v>
      </c>
      <c r="B31" s="115"/>
      <c r="C31" s="121">
        <f>SUM(C30+C29+C28+(IF(COUNTBLANK(C27),0,1500)))</f>
        <v>8425</v>
      </c>
      <c r="D31" s="238">
        <f>COUNTA(D27:D30)</f>
        <v>4</v>
      </c>
      <c r="E31" s="147">
        <f>SUM(E27:E30)</f>
        <v>210</v>
      </c>
      <c r="F31" s="117"/>
      <c r="G31" s="121">
        <f>SUM(G30+G29+G28+(IF(COUNTBLANK(G27),0,1500)))</f>
        <v>8025</v>
      </c>
      <c r="H31" s="238">
        <f>COUNTA(H27:H30)</f>
        <v>4</v>
      </c>
      <c r="I31" s="147">
        <f>SUM(I27:I30)</f>
        <v>210</v>
      </c>
      <c r="J31" s="137"/>
      <c r="K31" s="121">
        <f>SUM(K30+K29+K28+(IF(COUNTBLANK(K27),0,1500)))</f>
        <v>7450</v>
      </c>
      <c r="L31" s="238">
        <f>COUNTA(L27:L30)</f>
        <v>4</v>
      </c>
      <c r="M31" s="147">
        <f>SUM(M27:M30)</f>
        <v>210</v>
      </c>
      <c r="N31" s="148"/>
      <c r="S31" s="370" t="s">
        <v>35</v>
      </c>
      <c r="T31" s="371"/>
      <c r="U31" s="372"/>
    </row>
    <row r="32" spans="1:21">
      <c r="R32" s="373"/>
      <c r="S32" s="374"/>
      <c r="T32" s="375"/>
    </row>
  </sheetData>
  <mergeCells count="45">
    <mergeCell ref="R32:T32"/>
    <mergeCell ref="O26:Q27"/>
    <mergeCell ref="R28:S28"/>
    <mergeCell ref="S29:U29"/>
    <mergeCell ref="S30:U30"/>
    <mergeCell ref="S31:U31"/>
    <mergeCell ref="A16:T16"/>
    <mergeCell ref="R24:T24"/>
    <mergeCell ref="B25:E25"/>
    <mergeCell ref="F25:I25"/>
    <mergeCell ref="J25:M25"/>
    <mergeCell ref="O25:Q25"/>
    <mergeCell ref="J8:J9"/>
    <mergeCell ref="K8:K9"/>
    <mergeCell ref="S8:S9"/>
    <mergeCell ref="T8:T9"/>
    <mergeCell ref="U8:U9"/>
    <mergeCell ref="M8:M9"/>
    <mergeCell ref="R6:U7"/>
    <mergeCell ref="L8:L9"/>
    <mergeCell ref="A8:A9"/>
    <mergeCell ref="B8:B9"/>
    <mergeCell ref="C8:C9"/>
    <mergeCell ref="D8:D9"/>
    <mergeCell ref="E8:E9"/>
    <mergeCell ref="F8:F9"/>
    <mergeCell ref="N8:N9"/>
    <mergeCell ref="O8:O9"/>
    <mergeCell ref="P8:P9"/>
    <mergeCell ref="Q8:Q9"/>
    <mergeCell ref="R8:R9"/>
    <mergeCell ref="G8:G9"/>
    <mergeCell ref="H8:H9"/>
    <mergeCell ref="I8:I9"/>
    <mergeCell ref="A6:A7"/>
    <mergeCell ref="B6:E7"/>
    <mergeCell ref="F6:I7"/>
    <mergeCell ref="J6:M7"/>
    <mergeCell ref="N6:Q7"/>
    <mergeCell ref="A1:E5"/>
    <mergeCell ref="G1:Q1"/>
    <mergeCell ref="H2:P3"/>
    <mergeCell ref="R2:U3"/>
    <mergeCell ref="H4:P4"/>
    <mergeCell ref="S4:T4"/>
  </mergeCells>
  <pageMargins left="0.74803149606299213" right="0.74803149606299213" top="0.59055118110236227" bottom="0.59055118110236227" header="0.19685039370078741" footer="0.39370078740157483"/>
  <pageSetup paperSize="9" scale="78" orientation="landscape" horizontalDpi="4294967293" verticalDpi="36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U32"/>
  <sheetViews>
    <sheetView showZeros="0" workbookViewId="0">
      <selection activeCell="Q11" sqref="Q11"/>
    </sheetView>
  </sheetViews>
  <sheetFormatPr defaultColWidth="8.81640625" defaultRowHeight="12.5"/>
  <cols>
    <col min="1" max="2" width="8.81640625" style="110"/>
    <col min="3" max="3" width="9.453125" style="110" customWidth="1"/>
    <col min="4" max="4" width="4.7265625" style="110" customWidth="1"/>
    <col min="5" max="5" width="9.1796875" style="110" customWidth="1"/>
    <col min="6" max="6" width="8.81640625" style="110"/>
    <col min="7" max="7" width="9.453125" style="110" customWidth="1"/>
    <col min="8" max="8" width="4.7265625" style="110" customWidth="1"/>
    <col min="9" max="10" width="8.81640625" style="110"/>
    <col min="11" max="11" width="9.453125" style="110" customWidth="1"/>
    <col min="12" max="12" width="4.7265625" style="110" customWidth="1"/>
    <col min="13" max="14" width="8.81640625" style="110"/>
    <col min="15" max="15" width="9.453125" style="110" customWidth="1"/>
    <col min="16" max="16" width="4.7265625" style="110" customWidth="1"/>
    <col min="17" max="17" width="8.81640625" style="110"/>
    <col min="18" max="18" width="10.1796875" style="110" bestFit="1" customWidth="1"/>
    <col min="19" max="19" width="9.453125" style="110" customWidth="1"/>
    <col min="20" max="20" width="4.453125" style="110" customWidth="1"/>
    <col min="21" max="21" width="9.1796875" style="110" customWidth="1"/>
    <col min="22" max="22" width="3.7265625" style="110" customWidth="1"/>
    <col min="23" max="23" width="3.26953125" style="110" customWidth="1"/>
    <col min="24" max="24" width="2.81640625" style="110" customWidth="1"/>
    <col min="25" max="25" width="3.453125" style="110" customWidth="1"/>
    <col min="26" max="26" width="3" style="110" customWidth="1"/>
    <col min="27" max="16384" width="8.81640625" style="110"/>
  </cols>
  <sheetData>
    <row r="1" spans="1:21" ht="30.75" customHeight="1">
      <c r="A1" s="394"/>
      <c r="B1" s="394"/>
      <c r="C1" s="394"/>
      <c r="D1" s="394"/>
      <c r="E1" s="395"/>
      <c r="F1" s="109"/>
      <c r="G1" s="394" t="s">
        <v>60</v>
      </c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109"/>
      <c r="S1" s="109"/>
      <c r="T1" s="109"/>
    </row>
    <row r="2" spans="1:21" ht="24.75" customHeight="1">
      <c r="A2" s="394"/>
      <c r="B2" s="394"/>
      <c r="C2" s="394"/>
      <c r="D2" s="394"/>
      <c r="E2" s="395"/>
      <c r="G2" s="111"/>
      <c r="H2" s="399" t="s">
        <v>132</v>
      </c>
      <c r="I2" s="400"/>
      <c r="J2" s="400"/>
      <c r="K2" s="400"/>
      <c r="L2" s="400"/>
      <c r="M2" s="400"/>
      <c r="N2" s="400"/>
      <c r="O2" s="400"/>
      <c r="P2" s="400"/>
      <c r="R2" s="401" t="s">
        <v>22</v>
      </c>
      <c r="S2" s="401"/>
      <c r="T2" s="401"/>
      <c r="U2" s="401"/>
    </row>
    <row r="3" spans="1:21" ht="24.75" customHeight="1">
      <c r="A3" s="394"/>
      <c r="B3" s="394"/>
      <c r="C3" s="394"/>
      <c r="D3" s="394"/>
      <c r="E3" s="395"/>
      <c r="G3" s="111"/>
      <c r="H3" s="400"/>
      <c r="I3" s="400"/>
      <c r="J3" s="400"/>
      <c r="K3" s="400"/>
      <c r="L3" s="400"/>
      <c r="M3" s="400"/>
      <c r="N3" s="400"/>
      <c r="O3" s="400"/>
      <c r="P3" s="400"/>
      <c r="Q3" s="112"/>
      <c r="R3" s="401"/>
      <c r="S3" s="401"/>
      <c r="T3" s="401"/>
      <c r="U3" s="401"/>
    </row>
    <row r="4" spans="1:21" ht="24.75" customHeight="1">
      <c r="A4" s="394"/>
      <c r="B4" s="394"/>
      <c r="C4" s="394"/>
      <c r="D4" s="394"/>
      <c r="E4" s="395"/>
      <c r="G4" s="113"/>
      <c r="H4" s="401" t="s">
        <v>57</v>
      </c>
      <c r="I4" s="402"/>
      <c r="J4" s="402"/>
      <c r="K4" s="402"/>
      <c r="L4" s="402"/>
      <c r="M4" s="402"/>
      <c r="N4" s="402"/>
      <c r="O4" s="402"/>
      <c r="P4" s="402"/>
      <c r="S4" s="403">
        <v>2020</v>
      </c>
      <c r="T4" s="403"/>
    </row>
    <row r="5" spans="1:21" ht="24.75" customHeight="1">
      <c r="A5" s="396"/>
      <c r="B5" s="396"/>
      <c r="C5" s="396"/>
      <c r="D5" s="396"/>
      <c r="E5" s="397"/>
    </row>
    <row r="6" spans="1:21" ht="12" customHeight="1">
      <c r="A6" s="404" t="s">
        <v>4</v>
      </c>
      <c r="B6" s="388" t="s">
        <v>14</v>
      </c>
      <c r="C6" s="389"/>
      <c r="D6" s="389"/>
      <c r="E6" s="406"/>
      <c r="F6" s="388" t="s">
        <v>15</v>
      </c>
      <c r="G6" s="389"/>
      <c r="H6" s="389"/>
      <c r="I6" s="406"/>
      <c r="J6" s="388" t="s">
        <v>23</v>
      </c>
      <c r="K6" s="389"/>
      <c r="L6" s="389"/>
      <c r="M6" s="406"/>
      <c r="N6" s="388" t="s">
        <v>24</v>
      </c>
      <c r="O6" s="389"/>
      <c r="P6" s="389"/>
      <c r="Q6" s="406"/>
      <c r="R6" s="388" t="s">
        <v>25</v>
      </c>
      <c r="S6" s="389"/>
      <c r="T6" s="389"/>
      <c r="U6" s="390"/>
    </row>
    <row r="7" spans="1:21" ht="12" customHeight="1">
      <c r="A7" s="405"/>
      <c r="B7" s="391"/>
      <c r="C7" s="392"/>
      <c r="D7" s="392"/>
      <c r="E7" s="407"/>
      <c r="F7" s="391"/>
      <c r="G7" s="392"/>
      <c r="H7" s="392"/>
      <c r="I7" s="407"/>
      <c r="J7" s="391"/>
      <c r="K7" s="392"/>
      <c r="L7" s="392"/>
      <c r="M7" s="407"/>
      <c r="N7" s="391"/>
      <c r="O7" s="392"/>
      <c r="P7" s="392"/>
      <c r="Q7" s="407"/>
      <c r="R7" s="391"/>
      <c r="S7" s="392"/>
      <c r="T7" s="392"/>
      <c r="U7" s="393"/>
    </row>
    <row r="8" spans="1:21">
      <c r="A8" s="377" t="s">
        <v>26</v>
      </c>
      <c r="B8" s="376" t="s">
        <v>7</v>
      </c>
      <c r="C8" s="376" t="s">
        <v>8</v>
      </c>
      <c r="D8" s="376" t="s">
        <v>18</v>
      </c>
      <c r="E8" s="377" t="s">
        <v>2</v>
      </c>
      <c r="F8" s="376" t="s">
        <v>7</v>
      </c>
      <c r="G8" s="376" t="s">
        <v>8</v>
      </c>
      <c r="H8" s="376" t="s">
        <v>18</v>
      </c>
      <c r="I8" s="377" t="s">
        <v>2</v>
      </c>
      <c r="J8" s="376" t="s">
        <v>7</v>
      </c>
      <c r="K8" s="376" t="s">
        <v>8</v>
      </c>
      <c r="L8" s="376" t="s">
        <v>18</v>
      </c>
      <c r="M8" s="377" t="s">
        <v>2</v>
      </c>
      <c r="N8" s="376" t="s">
        <v>7</v>
      </c>
      <c r="O8" s="376" t="s">
        <v>8</v>
      </c>
      <c r="P8" s="376" t="s">
        <v>18</v>
      </c>
      <c r="Q8" s="377" t="s">
        <v>2</v>
      </c>
      <c r="R8" s="376" t="s">
        <v>7</v>
      </c>
      <c r="S8" s="376" t="s">
        <v>8</v>
      </c>
      <c r="T8" s="376" t="s">
        <v>18</v>
      </c>
      <c r="U8" s="377" t="s">
        <v>2</v>
      </c>
    </row>
    <row r="9" spans="1:21">
      <c r="A9" s="378"/>
      <c r="B9" s="376"/>
      <c r="C9" s="376"/>
      <c r="D9" s="376"/>
      <c r="E9" s="378"/>
      <c r="F9" s="376"/>
      <c r="G9" s="376"/>
      <c r="H9" s="376"/>
      <c r="I9" s="378"/>
      <c r="J9" s="376"/>
      <c r="K9" s="376"/>
      <c r="L9" s="376"/>
      <c r="M9" s="378"/>
      <c r="N9" s="376"/>
      <c r="O9" s="376"/>
      <c r="P9" s="376"/>
      <c r="Q9" s="378"/>
      <c r="R9" s="376"/>
      <c r="S9" s="376"/>
      <c r="T9" s="376"/>
      <c r="U9" s="378"/>
    </row>
    <row r="10" spans="1:21" ht="21.75" customHeight="1">
      <c r="A10" s="114" t="s">
        <v>27</v>
      </c>
      <c r="B10" s="115" t="s">
        <v>229</v>
      </c>
      <c r="C10" s="272">
        <v>62128</v>
      </c>
      <c r="D10" s="116" t="s">
        <v>143</v>
      </c>
      <c r="E10" s="273">
        <v>5</v>
      </c>
      <c r="F10" s="115" t="s">
        <v>224</v>
      </c>
      <c r="G10" s="272">
        <v>72903</v>
      </c>
      <c r="H10" s="116" t="s">
        <v>143</v>
      </c>
      <c r="I10" s="273">
        <v>5</v>
      </c>
      <c r="J10" s="115" t="s">
        <v>248</v>
      </c>
      <c r="K10" s="276">
        <v>80890</v>
      </c>
      <c r="L10" s="116" t="s">
        <v>143</v>
      </c>
      <c r="M10" s="273">
        <v>5</v>
      </c>
      <c r="N10" s="115" t="s">
        <v>230</v>
      </c>
      <c r="O10" s="276">
        <v>90372</v>
      </c>
      <c r="P10" s="116" t="s">
        <v>143</v>
      </c>
      <c r="Q10" s="117">
        <v>5</v>
      </c>
      <c r="R10" s="115" t="s">
        <v>223</v>
      </c>
      <c r="S10" s="276">
        <v>71020</v>
      </c>
      <c r="T10" s="116" t="s">
        <v>143</v>
      </c>
      <c r="U10" s="273">
        <v>5</v>
      </c>
    </row>
    <row r="11" spans="1:21" ht="21.75" customHeight="1">
      <c r="A11" s="114" t="s">
        <v>27</v>
      </c>
      <c r="B11" s="115" t="s">
        <v>248</v>
      </c>
      <c r="C11" s="272">
        <v>62041</v>
      </c>
      <c r="D11" s="116" t="s">
        <v>143</v>
      </c>
      <c r="E11" s="273">
        <v>5</v>
      </c>
      <c r="F11" s="115" t="s">
        <v>254</v>
      </c>
      <c r="G11" s="272">
        <v>70365</v>
      </c>
      <c r="H11" s="116" t="s">
        <v>143</v>
      </c>
      <c r="I11" s="273">
        <v>5</v>
      </c>
      <c r="J11" s="115"/>
      <c r="K11" s="276"/>
      <c r="L11" s="116"/>
      <c r="M11" s="273"/>
      <c r="N11" s="115" t="s">
        <v>254</v>
      </c>
      <c r="O11" s="276">
        <v>85311</v>
      </c>
      <c r="P11" s="116" t="s">
        <v>143</v>
      </c>
      <c r="Q11" s="273">
        <v>5</v>
      </c>
      <c r="R11" s="115" t="s">
        <v>247</v>
      </c>
      <c r="S11" s="276">
        <v>73230</v>
      </c>
      <c r="T11" s="116" t="s">
        <v>143</v>
      </c>
      <c r="U11" s="273">
        <v>5</v>
      </c>
    </row>
    <row r="12" spans="1:21" ht="21.75" customHeight="1">
      <c r="A12" s="114" t="s">
        <v>27</v>
      </c>
      <c r="B12" s="115"/>
      <c r="C12" s="272"/>
      <c r="D12" s="116"/>
      <c r="E12" s="273"/>
      <c r="F12" s="115"/>
      <c r="G12" s="272"/>
      <c r="H12" s="116"/>
      <c r="I12" s="273"/>
      <c r="J12" s="115"/>
      <c r="K12" s="276"/>
      <c r="L12" s="116"/>
      <c r="M12" s="273"/>
      <c r="N12" s="115"/>
      <c r="O12" s="276"/>
      <c r="P12" s="116"/>
      <c r="Q12" s="273"/>
      <c r="R12" s="115"/>
      <c r="S12" s="276"/>
      <c r="T12" s="116"/>
      <c r="U12" s="273"/>
    </row>
    <row r="13" spans="1:21" ht="21.75" customHeight="1">
      <c r="A13" s="114" t="s">
        <v>27</v>
      </c>
      <c r="B13" s="115"/>
      <c r="C13" s="272"/>
      <c r="D13" s="116"/>
      <c r="E13" s="273"/>
      <c r="F13" s="115"/>
      <c r="G13" s="272"/>
      <c r="H13" s="116"/>
      <c r="I13" s="273"/>
      <c r="J13" s="115"/>
      <c r="K13" s="276"/>
      <c r="L13" s="116"/>
      <c r="M13" s="273"/>
      <c r="N13" s="115"/>
      <c r="O13" s="276"/>
      <c r="P13" s="116"/>
      <c r="Q13" s="273"/>
      <c r="R13" s="115"/>
      <c r="S13" s="276"/>
      <c r="T13" s="116"/>
      <c r="U13" s="273"/>
    </row>
    <row r="14" spans="1:21" ht="21.75" customHeight="1">
      <c r="A14" s="114" t="s">
        <v>27</v>
      </c>
      <c r="B14" s="115"/>
      <c r="C14" s="272"/>
      <c r="D14" s="116"/>
      <c r="E14" s="273"/>
      <c r="F14" s="115"/>
      <c r="G14" s="272"/>
      <c r="H14" s="116"/>
      <c r="I14" s="273"/>
      <c r="J14" s="115"/>
      <c r="K14" s="276"/>
      <c r="L14" s="116"/>
      <c r="M14" s="273"/>
      <c r="N14" s="115"/>
      <c r="O14" s="173"/>
      <c r="P14" s="116"/>
      <c r="Q14" s="117"/>
      <c r="R14" s="115"/>
      <c r="S14" s="276"/>
      <c r="T14" s="116"/>
      <c r="U14" s="273"/>
    </row>
    <row r="15" spans="1:21" ht="21.75" customHeight="1">
      <c r="A15" s="119" t="s">
        <v>83</v>
      </c>
      <c r="B15" s="120"/>
      <c r="C15" s="287">
        <f>400*(COUNTA(C10:C14))</f>
        <v>800</v>
      </c>
      <c r="D15" s="237">
        <f>COUNTA(D10:D14)</f>
        <v>2</v>
      </c>
      <c r="E15" s="288">
        <f>SUM(E10:E14)</f>
        <v>10</v>
      </c>
      <c r="F15" s="123"/>
      <c r="G15" s="287">
        <f>400*(COUNTA(G10:G14))</f>
        <v>800</v>
      </c>
      <c r="H15" s="237">
        <f>COUNTA(H10:H14)</f>
        <v>2</v>
      </c>
      <c r="I15" s="288">
        <f>SUM(I10:I14)</f>
        <v>10</v>
      </c>
      <c r="J15" s="123"/>
      <c r="K15" s="287">
        <f>400*(COUNTA(K10:K14))</f>
        <v>400</v>
      </c>
      <c r="L15" s="237">
        <f>COUNTA(L10:L14)</f>
        <v>1</v>
      </c>
      <c r="M15" s="288">
        <f>SUM(M10:M14)</f>
        <v>5</v>
      </c>
      <c r="N15" s="123"/>
      <c r="O15" s="287">
        <f>400*(COUNTA(O10:O14))</f>
        <v>800</v>
      </c>
      <c r="P15" s="237">
        <f>COUNTA(P10:P14)</f>
        <v>2</v>
      </c>
      <c r="Q15" s="288">
        <f>SUM(Q10:Q14)</f>
        <v>10</v>
      </c>
      <c r="R15" s="123"/>
      <c r="S15" s="287">
        <f>400*(COUNTA(S10:S14))</f>
        <v>800</v>
      </c>
      <c r="T15" s="237">
        <f>COUNTA(T10:T14)</f>
        <v>2</v>
      </c>
      <c r="U15" s="127">
        <f>SUM(U10:U14)</f>
        <v>10</v>
      </c>
    </row>
    <row r="16" spans="1:21" ht="21.75" customHeight="1">
      <c r="A16" s="379"/>
      <c r="B16" s="408"/>
      <c r="C16" s="408"/>
      <c r="D16" s="408"/>
      <c r="E16" s="408"/>
      <c r="F16" s="408"/>
      <c r="G16" s="408"/>
      <c r="H16" s="408"/>
      <c r="I16" s="408"/>
      <c r="J16" s="408"/>
      <c r="K16" s="408"/>
      <c r="L16" s="408"/>
      <c r="M16" s="408"/>
      <c r="N16" s="408"/>
      <c r="O16" s="408"/>
      <c r="P16" s="408"/>
      <c r="Q16" s="408"/>
      <c r="R16" s="408"/>
      <c r="S16" s="408"/>
      <c r="T16" s="408"/>
      <c r="U16" s="277"/>
    </row>
    <row r="17" spans="1:21" ht="21.75" customHeight="1">
      <c r="A17" s="125" t="s">
        <v>28</v>
      </c>
      <c r="B17" s="115" t="s">
        <v>247</v>
      </c>
      <c r="C17" s="272">
        <v>141413</v>
      </c>
      <c r="D17" s="116" t="s">
        <v>143</v>
      </c>
      <c r="E17" s="273">
        <v>10</v>
      </c>
      <c r="F17" s="301" t="s">
        <v>219</v>
      </c>
      <c r="G17" s="302">
        <v>145068</v>
      </c>
      <c r="H17" s="303" t="s">
        <v>143</v>
      </c>
      <c r="I17" s="304">
        <v>10</v>
      </c>
      <c r="J17" s="115"/>
      <c r="K17" s="272"/>
      <c r="L17" s="116"/>
      <c r="M17" s="273"/>
      <c r="N17" s="115"/>
      <c r="O17" s="272"/>
      <c r="P17" s="126"/>
      <c r="Q17" s="273"/>
      <c r="R17" s="301" t="s">
        <v>219</v>
      </c>
      <c r="S17" s="302">
        <v>143222</v>
      </c>
      <c r="T17" s="326" t="s">
        <v>143</v>
      </c>
      <c r="U17" s="304">
        <v>10</v>
      </c>
    </row>
    <row r="18" spans="1:21" ht="21.75" customHeight="1">
      <c r="A18" s="125" t="s">
        <v>28</v>
      </c>
      <c r="B18" s="115"/>
      <c r="C18" s="272"/>
      <c r="D18" s="116"/>
      <c r="E18" s="273"/>
      <c r="F18" s="115" t="s">
        <v>251</v>
      </c>
      <c r="G18" s="272">
        <v>142775</v>
      </c>
      <c r="H18" s="116" t="s">
        <v>143</v>
      </c>
      <c r="I18" s="273">
        <v>10</v>
      </c>
      <c r="J18" s="115"/>
      <c r="K18" s="272"/>
      <c r="L18" s="116"/>
      <c r="M18" s="273"/>
      <c r="N18" s="115"/>
      <c r="O18" s="272"/>
      <c r="P18" s="116"/>
      <c r="Q18" s="273"/>
      <c r="R18" s="115" t="s">
        <v>228</v>
      </c>
      <c r="S18" s="272">
        <v>153348</v>
      </c>
      <c r="T18" s="116" t="s">
        <v>143</v>
      </c>
      <c r="U18" s="273">
        <v>10</v>
      </c>
    </row>
    <row r="19" spans="1:21" ht="21.75" customHeight="1">
      <c r="A19" s="125" t="s">
        <v>28</v>
      </c>
      <c r="B19" s="115"/>
      <c r="C19" s="171"/>
      <c r="D19" s="253"/>
      <c r="E19" s="117"/>
      <c r="F19" s="115"/>
      <c r="G19" s="171"/>
      <c r="H19" s="116"/>
      <c r="I19" s="117"/>
      <c r="J19" s="115"/>
      <c r="K19" s="272"/>
      <c r="L19" s="116"/>
      <c r="M19" s="273"/>
      <c r="N19" s="115"/>
      <c r="O19" s="272"/>
      <c r="P19" s="116"/>
      <c r="Q19" s="273"/>
      <c r="R19" s="115"/>
      <c r="S19" s="272"/>
      <c r="T19" s="116"/>
      <c r="U19" s="273"/>
    </row>
    <row r="20" spans="1:21" ht="21.75" customHeight="1">
      <c r="A20" s="125" t="s">
        <v>28</v>
      </c>
      <c r="B20" s="115"/>
      <c r="C20" s="171"/>
      <c r="D20" s="116"/>
      <c r="E20" s="117"/>
      <c r="F20" s="115"/>
      <c r="G20" s="171"/>
      <c r="H20" s="116"/>
      <c r="I20" s="117"/>
      <c r="J20" s="115"/>
      <c r="K20" s="272"/>
      <c r="L20" s="116"/>
      <c r="M20" s="273"/>
      <c r="N20" s="115"/>
      <c r="O20" s="272"/>
      <c r="P20" s="116"/>
      <c r="Q20" s="273"/>
      <c r="R20" s="115"/>
      <c r="S20" s="272"/>
      <c r="T20" s="116"/>
      <c r="U20" s="273"/>
    </row>
    <row r="21" spans="1:21" ht="21.75" customHeight="1">
      <c r="A21" s="125" t="s">
        <v>28</v>
      </c>
      <c r="B21" s="115"/>
      <c r="C21" s="272"/>
      <c r="D21" s="116"/>
      <c r="E21" s="273"/>
      <c r="F21" s="115"/>
      <c r="G21" s="272"/>
      <c r="H21" s="116"/>
      <c r="I21" s="273"/>
      <c r="J21" s="115"/>
      <c r="K21" s="272"/>
      <c r="L21" s="116"/>
      <c r="M21" s="273"/>
      <c r="N21" s="115"/>
      <c r="O21" s="272"/>
      <c r="P21" s="116"/>
      <c r="Q21" s="273"/>
      <c r="R21" s="115"/>
      <c r="S21" s="272"/>
      <c r="T21" s="116"/>
      <c r="U21" s="273"/>
    </row>
    <row r="22" spans="1:21" ht="21.75" customHeight="1">
      <c r="A22" s="119" t="s">
        <v>83</v>
      </c>
      <c r="B22" s="127"/>
      <c r="C22" s="287">
        <f>800*(COUNTA(C17:C21))</f>
        <v>800</v>
      </c>
      <c r="D22" s="238">
        <f>COUNTA(D17:D21)</f>
        <v>1</v>
      </c>
      <c r="E22" s="127">
        <f>SUM(E17:E21)</f>
        <v>10</v>
      </c>
      <c r="F22" s="127"/>
      <c r="G22" s="287">
        <f>800*(COUNTA(G17:G21))</f>
        <v>1600</v>
      </c>
      <c r="H22" s="238">
        <f>COUNTA(H17:H21)</f>
        <v>2</v>
      </c>
      <c r="I22" s="127">
        <f>SUM(I17:I21)</f>
        <v>20</v>
      </c>
      <c r="J22" s="127"/>
      <c r="K22" s="287">
        <f>800*(COUNTA(K17:K21))</f>
        <v>0</v>
      </c>
      <c r="L22" s="238">
        <f>COUNTA(L17:L21)</f>
        <v>0</v>
      </c>
      <c r="M22" s="127">
        <f>SUM(M17:M21)</f>
        <v>0</v>
      </c>
      <c r="N22" s="127"/>
      <c r="O22" s="287">
        <f>800*(COUNTA(O17:O21))</f>
        <v>0</v>
      </c>
      <c r="P22" s="238">
        <f>COUNTA(P17:P21)</f>
        <v>0</v>
      </c>
      <c r="Q22" s="127">
        <f>SUM(Q17:Q21)</f>
        <v>0</v>
      </c>
      <c r="R22" s="127"/>
      <c r="S22" s="287">
        <f>800*(COUNTA(S17:S21))</f>
        <v>1600</v>
      </c>
      <c r="T22" s="238">
        <f>COUNTA(T17:T21)</f>
        <v>2</v>
      </c>
      <c r="U22" s="127">
        <f>SUM(U17:U21)</f>
        <v>20</v>
      </c>
    </row>
    <row r="23" spans="1:21" ht="18.75" customHeight="1">
      <c r="A23" s="128"/>
      <c r="B23" s="277"/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</row>
    <row r="24" spans="1:21" ht="18.75" customHeight="1">
      <c r="A24" s="277"/>
      <c r="B24" s="277"/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381" t="s">
        <v>4</v>
      </c>
      <c r="S24" s="381"/>
      <c r="T24" s="412"/>
      <c r="U24" s="277"/>
    </row>
    <row r="25" spans="1:21" ht="24" customHeight="1">
      <c r="A25" s="129" t="s">
        <v>4</v>
      </c>
      <c r="B25" s="383" t="s">
        <v>14</v>
      </c>
      <c r="C25" s="384"/>
      <c r="D25" s="384"/>
      <c r="E25" s="385"/>
      <c r="F25" s="383" t="s">
        <v>15</v>
      </c>
      <c r="G25" s="413"/>
      <c r="H25" s="384"/>
      <c r="I25" s="385"/>
      <c r="J25" s="383" t="s">
        <v>23</v>
      </c>
      <c r="K25" s="413"/>
      <c r="L25" s="384"/>
      <c r="M25" s="385"/>
      <c r="N25" s="130"/>
      <c r="O25" s="366" t="s">
        <v>29</v>
      </c>
      <c r="P25" s="414"/>
      <c r="Q25" s="414"/>
      <c r="R25" s="131">
        <f>SUM(E15+I15+M15+Q15+U15+E22+I22+M22+Q22+U22+E31+I31+M31)</f>
        <v>185</v>
      </c>
      <c r="S25" s="289"/>
      <c r="T25" s="131" t="s">
        <v>4</v>
      </c>
      <c r="U25" s="277"/>
    </row>
    <row r="26" spans="1:21" ht="24" customHeight="1">
      <c r="A26" s="125" t="s">
        <v>26</v>
      </c>
      <c r="B26" s="114" t="s">
        <v>7</v>
      </c>
      <c r="C26" s="114" t="s">
        <v>30</v>
      </c>
      <c r="D26" s="114" t="s">
        <v>18</v>
      </c>
      <c r="E26" s="114" t="s">
        <v>2</v>
      </c>
      <c r="F26" s="114" t="s">
        <v>7</v>
      </c>
      <c r="G26" s="114" t="s">
        <v>30</v>
      </c>
      <c r="H26" s="114" t="s">
        <v>18</v>
      </c>
      <c r="I26" s="114" t="s">
        <v>2</v>
      </c>
      <c r="J26" s="114" t="s">
        <v>7</v>
      </c>
      <c r="K26" s="114" t="s">
        <v>30</v>
      </c>
      <c r="L26" s="114" t="s">
        <v>18</v>
      </c>
      <c r="M26" s="133" t="s">
        <v>2</v>
      </c>
      <c r="N26" s="134"/>
      <c r="O26" s="366" t="s">
        <v>31</v>
      </c>
      <c r="P26" s="366"/>
      <c r="Q26" s="366"/>
      <c r="R26" s="135">
        <f>SUM((C15+G15+K15+O15+S15+C22+G22+K22+O22+S22+C31+G31+K31)/1000)</f>
        <v>11.725</v>
      </c>
      <c r="S26" s="136"/>
      <c r="T26" s="135" t="s">
        <v>4</v>
      </c>
      <c r="U26" s="277"/>
    </row>
    <row r="27" spans="1:21" ht="21.75" customHeight="1">
      <c r="A27" s="114" t="s">
        <v>32</v>
      </c>
      <c r="B27" s="115" t="s">
        <v>242</v>
      </c>
      <c r="C27" s="276">
        <v>264756</v>
      </c>
      <c r="D27" s="137" t="s">
        <v>143</v>
      </c>
      <c r="E27" s="273">
        <v>40</v>
      </c>
      <c r="F27" s="115"/>
      <c r="G27" s="276"/>
      <c r="H27" s="285"/>
      <c r="I27" s="273"/>
      <c r="J27" s="115"/>
      <c r="K27" s="276"/>
      <c r="L27" s="115"/>
      <c r="M27" s="273"/>
      <c r="N27" s="290"/>
      <c r="O27" s="366"/>
      <c r="P27" s="366"/>
      <c r="Q27" s="366"/>
      <c r="R27" s="140" t="s">
        <v>3</v>
      </c>
      <c r="S27" s="289"/>
      <c r="T27" s="141"/>
      <c r="U27" s="277"/>
    </row>
    <row r="28" spans="1:21" ht="21.75" customHeight="1">
      <c r="A28" s="114" t="s">
        <v>33</v>
      </c>
      <c r="B28" s="115"/>
      <c r="C28" s="269"/>
      <c r="D28" s="268"/>
      <c r="E28" s="273"/>
      <c r="F28" s="115"/>
      <c r="G28" s="269"/>
      <c r="H28" s="269"/>
      <c r="I28" s="273"/>
      <c r="J28" s="115"/>
      <c r="K28" s="269"/>
      <c r="L28" s="115"/>
      <c r="M28" s="273"/>
      <c r="N28" s="291"/>
      <c r="O28" s="292"/>
      <c r="P28" s="293"/>
      <c r="Q28" s="293"/>
      <c r="R28" s="368"/>
      <c r="S28" s="368"/>
      <c r="T28" s="146"/>
      <c r="U28" s="277"/>
    </row>
    <row r="29" spans="1:21" ht="21.75" customHeight="1">
      <c r="A29" s="114" t="s">
        <v>34</v>
      </c>
      <c r="B29" s="115" t="s">
        <v>208</v>
      </c>
      <c r="C29" s="269">
        <v>2625</v>
      </c>
      <c r="D29" s="138" t="s">
        <v>143</v>
      </c>
      <c r="E29" s="273">
        <v>50</v>
      </c>
      <c r="F29" s="115"/>
      <c r="G29" s="269"/>
      <c r="H29" s="269"/>
      <c r="I29" s="273"/>
      <c r="J29" s="115"/>
      <c r="K29" s="269"/>
      <c r="L29" s="115"/>
      <c r="M29" s="273"/>
      <c r="N29" s="291"/>
      <c r="O29" s="277"/>
      <c r="P29" s="294">
        <f>SUM(D15+H15+L15+P15+T15+D22+H22+L22+P22+T22+D31+H31+L31)</f>
        <v>16</v>
      </c>
      <c r="Q29" s="277"/>
      <c r="R29" s="277"/>
      <c r="S29" s="370" t="s">
        <v>4</v>
      </c>
      <c r="T29" s="370"/>
      <c r="U29" s="370"/>
    </row>
    <row r="30" spans="1:21" ht="21.75" customHeight="1">
      <c r="A30" s="114" t="s">
        <v>36</v>
      </c>
      <c r="B30" s="115"/>
      <c r="C30" s="269"/>
      <c r="D30" s="267"/>
      <c r="E30" s="273"/>
      <c r="F30" s="115"/>
      <c r="G30" s="269"/>
      <c r="H30" s="269"/>
      <c r="I30" s="273"/>
      <c r="J30" s="115"/>
      <c r="K30" s="269"/>
      <c r="L30" s="115"/>
      <c r="M30" s="273"/>
      <c r="N30" s="291"/>
      <c r="O30" s="277"/>
      <c r="P30" s="277"/>
      <c r="Q30" s="277"/>
      <c r="R30" s="146"/>
      <c r="S30" s="370"/>
      <c r="T30" s="415"/>
      <c r="U30" s="416"/>
    </row>
    <row r="31" spans="1:21" ht="21.75" customHeight="1">
      <c r="A31" s="119" t="s">
        <v>83</v>
      </c>
      <c r="B31" s="115"/>
      <c r="C31" s="287">
        <f>SUM(C30+C29+C28+(IF(COUNTBLANK(C27),0,1500)))</f>
        <v>4125</v>
      </c>
      <c r="D31" s="238">
        <f>COUNTA(D27:D30)</f>
        <v>2</v>
      </c>
      <c r="E31" s="295">
        <f>SUM(E27:E30)</f>
        <v>90</v>
      </c>
      <c r="F31" s="273"/>
      <c r="G31" s="287">
        <f>SUM(G30+G29+G28+(IF(COUNTBLANK(G27),0,1500)))</f>
        <v>0</v>
      </c>
      <c r="H31" s="238">
        <f>COUNTA(H27:H30)</f>
        <v>0</v>
      </c>
      <c r="I31" s="295">
        <f>SUM(I27:I30)</f>
        <v>0</v>
      </c>
      <c r="J31" s="268"/>
      <c r="K31" s="287">
        <f>SUM(K30+K29+K28+(IF(COUNTBLANK(K27),0,1500)))</f>
        <v>0</v>
      </c>
      <c r="L31" s="238">
        <f>COUNTA(L27:L30)</f>
        <v>0</v>
      </c>
      <c r="M31" s="295">
        <f>SUM(M27:M30)</f>
        <v>0</v>
      </c>
      <c r="N31" s="296"/>
      <c r="O31" s="277"/>
      <c r="P31" s="277"/>
      <c r="Q31" s="277"/>
      <c r="R31" s="277"/>
      <c r="S31" s="370" t="s">
        <v>35</v>
      </c>
      <c r="T31" s="415"/>
      <c r="U31" s="416"/>
    </row>
    <row r="32" spans="1:21">
      <c r="R32" s="373"/>
      <c r="S32" s="374"/>
      <c r="T32" s="375"/>
    </row>
  </sheetData>
  <mergeCells count="45">
    <mergeCell ref="R32:T32"/>
    <mergeCell ref="O26:Q27"/>
    <mergeCell ref="R28:S28"/>
    <mergeCell ref="S29:U29"/>
    <mergeCell ref="S30:U30"/>
    <mergeCell ref="S31:U31"/>
    <mergeCell ref="A16:T16"/>
    <mergeCell ref="R24:T24"/>
    <mergeCell ref="B25:E25"/>
    <mergeCell ref="F25:I25"/>
    <mergeCell ref="J25:M25"/>
    <mergeCell ref="O25:Q25"/>
    <mergeCell ref="J8:J9"/>
    <mergeCell ref="K8:K9"/>
    <mergeCell ref="S8:S9"/>
    <mergeCell ref="T8:T9"/>
    <mergeCell ref="U8:U9"/>
    <mergeCell ref="M8:M9"/>
    <mergeCell ref="R6:U7"/>
    <mergeCell ref="L8:L9"/>
    <mergeCell ref="A8:A9"/>
    <mergeCell ref="B8:B9"/>
    <mergeCell ref="C8:C9"/>
    <mergeCell ref="D8:D9"/>
    <mergeCell ref="E8:E9"/>
    <mergeCell ref="F8:F9"/>
    <mergeCell ref="N8:N9"/>
    <mergeCell ref="O8:O9"/>
    <mergeCell ref="P8:P9"/>
    <mergeCell ref="Q8:Q9"/>
    <mergeCell ref="R8:R9"/>
    <mergeCell ref="G8:G9"/>
    <mergeCell ref="H8:H9"/>
    <mergeCell ref="I8:I9"/>
    <mergeCell ref="A6:A7"/>
    <mergeCell ref="B6:E7"/>
    <mergeCell ref="F6:I7"/>
    <mergeCell ref="J6:M7"/>
    <mergeCell ref="N6:Q7"/>
    <mergeCell ref="A1:E5"/>
    <mergeCell ref="G1:Q1"/>
    <mergeCell ref="H2:P3"/>
    <mergeCell ref="R2:U3"/>
    <mergeCell ref="H4:P4"/>
    <mergeCell ref="S4:T4"/>
  </mergeCells>
  <pageMargins left="0.74803149606299213" right="0.74803149606299213" top="0.59055118110236227" bottom="0.59055118110236227" header="0.19685039370078741" footer="0.39370078740157483"/>
  <pageSetup paperSize="9" scale="78" orientation="landscape" horizontalDpi="4294967293" verticalDpi="36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U32"/>
  <sheetViews>
    <sheetView showZeros="0" workbookViewId="0">
      <selection activeCell="E27" sqref="E27"/>
    </sheetView>
  </sheetViews>
  <sheetFormatPr defaultColWidth="8.81640625" defaultRowHeight="12.5"/>
  <cols>
    <col min="1" max="2" width="8.81640625" style="110"/>
    <col min="3" max="3" width="9.453125" style="110" customWidth="1"/>
    <col min="4" max="4" width="4.7265625" style="110" customWidth="1"/>
    <col min="5" max="5" width="9.1796875" style="110" customWidth="1"/>
    <col min="6" max="6" width="8.81640625" style="110"/>
    <col min="7" max="7" width="9.453125" style="110" customWidth="1"/>
    <col min="8" max="8" width="4.7265625" style="110" customWidth="1"/>
    <col min="9" max="10" width="8.81640625" style="110"/>
    <col min="11" max="11" width="9.453125" style="110" customWidth="1"/>
    <col min="12" max="12" width="4.7265625" style="110" customWidth="1"/>
    <col min="13" max="14" width="8.81640625" style="110"/>
    <col min="15" max="15" width="9.453125" style="110" customWidth="1"/>
    <col min="16" max="16" width="4.7265625" style="110" customWidth="1"/>
    <col min="17" max="17" width="8.81640625" style="110"/>
    <col min="18" max="18" width="10.1796875" style="110" bestFit="1" customWidth="1"/>
    <col min="19" max="19" width="9.453125" style="110" customWidth="1"/>
    <col min="20" max="20" width="4.453125" style="110" customWidth="1"/>
    <col min="21" max="21" width="9.1796875" style="110" customWidth="1"/>
    <col min="22" max="22" width="3.7265625" style="110" customWidth="1"/>
    <col min="23" max="23" width="3.26953125" style="110" customWidth="1"/>
    <col min="24" max="24" width="2.81640625" style="110" customWidth="1"/>
    <col min="25" max="25" width="3.453125" style="110" customWidth="1"/>
    <col min="26" max="26" width="3" style="110" customWidth="1"/>
    <col min="27" max="16384" width="8.81640625" style="110"/>
  </cols>
  <sheetData>
    <row r="1" spans="1:21" ht="30.75" customHeight="1">
      <c r="A1" s="394"/>
      <c r="B1" s="394"/>
      <c r="C1" s="394"/>
      <c r="D1" s="394"/>
      <c r="E1" s="395"/>
      <c r="F1" s="109"/>
      <c r="G1" s="394" t="s">
        <v>60</v>
      </c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109"/>
      <c r="S1" s="109"/>
      <c r="T1" s="109"/>
    </row>
    <row r="2" spans="1:21" ht="24.75" customHeight="1">
      <c r="A2" s="394"/>
      <c r="B2" s="394"/>
      <c r="C2" s="394"/>
      <c r="D2" s="394"/>
      <c r="E2" s="395"/>
      <c r="G2" s="111"/>
      <c r="H2" s="399" t="s">
        <v>149</v>
      </c>
      <c r="I2" s="400"/>
      <c r="J2" s="400"/>
      <c r="K2" s="400"/>
      <c r="L2" s="400"/>
      <c r="M2" s="400"/>
      <c r="N2" s="400"/>
      <c r="O2" s="400"/>
      <c r="P2" s="400"/>
      <c r="R2" s="401" t="s">
        <v>22</v>
      </c>
      <c r="S2" s="401"/>
      <c r="T2" s="401"/>
      <c r="U2" s="401"/>
    </row>
    <row r="3" spans="1:21" ht="24.75" customHeight="1">
      <c r="A3" s="394"/>
      <c r="B3" s="394"/>
      <c r="C3" s="394"/>
      <c r="D3" s="394"/>
      <c r="E3" s="395"/>
      <c r="G3" s="111"/>
      <c r="H3" s="400"/>
      <c r="I3" s="400"/>
      <c r="J3" s="400"/>
      <c r="K3" s="400"/>
      <c r="L3" s="400"/>
      <c r="M3" s="400"/>
      <c r="N3" s="400"/>
      <c r="O3" s="400"/>
      <c r="P3" s="400"/>
      <c r="Q3" s="112"/>
      <c r="R3" s="401"/>
      <c r="S3" s="401"/>
      <c r="T3" s="401"/>
      <c r="U3" s="401"/>
    </row>
    <row r="4" spans="1:21" ht="24.75" customHeight="1">
      <c r="A4" s="394"/>
      <c r="B4" s="394"/>
      <c r="C4" s="394"/>
      <c r="D4" s="394"/>
      <c r="E4" s="395"/>
      <c r="G4" s="113"/>
      <c r="H4" s="401" t="s">
        <v>57</v>
      </c>
      <c r="I4" s="402"/>
      <c r="J4" s="402"/>
      <c r="K4" s="402"/>
      <c r="L4" s="402"/>
      <c r="M4" s="402"/>
      <c r="N4" s="402"/>
      <c r="O4" s="402"/>
      <c r="P4" s="402"/>
      <c r="S4" s="403">
        <v>2020</v>
      </c>
      <c r="T4" s="403"/>
    </row>
    <row r="5" spans="1:21" ht="24.75" customHeight="1">
      <c r="A5" s="396"/>
      <c r="B5" s="396"/>
      <c r="C5" s="396"/>
      <c r="D5" s="396"/>
      <c r="E5" s="397"/>
    </row>
    <row r="6" spans="1:21" ht="12" customHeight="1">
      <c r="A6" s="404" t="s">
        <v>4</v>
      </c>
      <c r="B6" s="388" t="s">
        <v>14</v>
      </c>
      <c r="C6" s="389"/>
      <c r="D6" s="389"/>
      <c r="E6" s="406"/>
      <c r="F6" s="388" t="s">
        <v>15</v>
      </c>
      <c r="G6" s="389"/>
      <c r="H6" s="389"/>
      <c r="I6" s="406"/>
      <c r="J6" s="388" t="s">
        <v>23</v>
      </c>
      <c r="K6" s="389"/>
      <c r="L6" s="389"/>
      <c r="M6" s="406"/>
      <c r="N6" s="388" t="s">
        <v>24</v>
      </c>
      <c r="O6" s="389"/>
      <c r="P6" s="389"/>
      <c r="Q6" s="406"/>
      <c r="R6" s="388" t="s">
        <v>25</v>
      </c>
      <c r="S6" s="389"/>
      <c r="T6" s="389"/>
      <c r="U6" s="390"/>
    </row>
    <row r="7" spans="1:21" ht="12" customHeight="1">
      <c r="A7" s="405"/>
      <c r="B7" s="391"/>
      <c r="C7" s="392"/>
      <c r="D7" s="392"/>
      <c r="E7" s="407"/>
      <c r="F7" s="391"/>
      <c r="G7" s="392"/>
      <c r="H7" s="392"/>
      <c r="I7" s="407"/>
      <c r="J7" s="391"/>
      <c r="K7" s="392"/>
      <c r="L7" s="392"/>
      <c r="M7" s="407"/>
      <c r="N7" s="391"/>
      <c r="O7" s="392"/>
      <c r="P7" s="392"/>
      <c r="Q7" s="407"/>
      <c r="R7" s="391"/>
      <c r="S7" s="392"/>
      <c r="T7" s="392"/>
      <c r="U7" s="393"/>
    </row>
    <row r="8" spans="1:21">
      <c r="A8" s="377" t="s">
        <v>26</v>
      </c>
      <c r="B8" s="376" t="s">
        <v>7</v>
      </c>
      <c r="C8" s="376" t="s">
        <v>8</v>
      </c>
      <c r="D8" s="376" t="s">
        <v>18</v>
      </c>
      <c r="E8" s="377" t="s">
        <v>2</v>
      </c>
      <c r="F8" s="376" t="s">
        <v>7</v>
      </c>
      <c r="G8" s="376" t="s">
        <v>8</v>
      </c>
      <c r="H8" s="376" t="s">
        <v>18</v>
      </c>
      <c r="I8" s="377" t="s">
        <v>2</v>
      </c>
      <c r="J8" s="376" t="s">
        <v>7</v>
      </c>
      <c r="K8" s="376" t="s">
        <v>8</v>
      </c>
      <c r="L8" s="376" t="s">
        <v>18</v>
      </c>
      <c r="M8" s="377" t="s">
        <v>2</v>
      </c>
      <c r="N8" s="376" t="s">
        <v>7</v>
      </c>
      <c r="O8" s="376" t="s">
        <v>8</v>
      </c>
      <c r="P8" s="376" t="s">
        <v>18</v>
      </c>
      <c r="Q8" s="377" t="s">
        <v>2</v>
      </c>
      <c r="R8" s="376" t="s">
        <v>7</v>
      </c>
      <c r="S8" s="376" t="s">
        <v>8</v>
      </c>
      <c r="T8" s="376" t="s">
        <v>18</v>
      </c>
      <c r="U8" s="377" t="s">
        <v>2</v>
      </c>
    </row>
    <row r="9" spans="1:21">
      <c r="A9" s="378"/>
      <c r="B9" s="376"/>
      <c r="C9" s="376"/>
      <c r="D9" s="376"/>
      <c r="E9" s="378"/>
      <c r="F9" s="376"/>
      <c r="G9" s="376"/>
      <c r="H9" s="376"/>
      <c r="I9" s="378"/>
      <c r="J9" s="376"/>
      <c r="K9" s="376"/>
      <c r="L9" s="376"/>
      <c r="M9" s="378"/>
      <c r="N9" s="376"/>
      <c r="O9" s="376"/>
      <c r="P9" s="376"/>
      <c r="Q9" s="378"/>
      <c r="R9" s="376"/>
      <c r="S9" s="376"/>
      <c r="T9" s="376"/>
      <c r="U9" s="378"/>
    </row>
    <row r="10" spans="1:21" ht="21.75" customHeight="1">
      <c r="A10" s="114" t="s">
        <v>27</v>
      </c>
      <c r="B10" s="115"/>
      <c r="C10" s="171"/>
      <c r="D10" s="116"/>
      <c r="E10" s="117"/>
      <c r="F10" s="115" t="s">
        <v>183</v>
      </c>
      <c r="G10" s="172">
        <v>90784</v>
      </c>
      <c r="H10" s="116" t="s">
        <v>143</v>
      </c>
      <c r="I10" s="117">
        <v>5</v>
      </c>
      <c r="J10" s="115" t="s">
        <v>170</v>
      </c>
      <c r="K10" s="173">
        <v>94667</v>
      </c>
      <c r="L10" s="116" t="s">
        <v>143</v>
      </c>
      <c r="M10" s="117">
        <v>5</v>
      </c>
      <c r="N10" s="115" t="s">
        <v>252</v>
      </c>
      <c r="O10" s="173">
        <v>130775</v>
      </c>
      <c r="P10" s="116" t="s">
        <v>143</v>
      </c>
      <c r="Q10" s="117">
        <v>5</v>
      </c>
      <c r="R10" s="115" t="s">
        <v>185</v>
      </c>
      <c r="S10" s="173">
        <v>94016</v>
      </c>
      <c r="T10" s="116" t="s">
        <v>143</v>
      </c>
      <c r="U10" s="117">
        <v>5</v>
      </c>
    </row>
    <row r="11" spans="1:21" ht="21.75" customHeight="1">
      <c r="A11" s="114" t="s">
        <v>27</v>
      </c>
      <c r="B11" s="115"/>
      <c r="C11" s="171"/>
      <c r="D11" s="116"/>
      <c r="E11" s="117"/>
      <c r="F11" s="115" t="s">
        <v>192</v>
      </c>
      <c r="G11" s="172">
        <v>84557</v>
      </c>
      <c r="H11" s="116" t="s">
        <v>143</v>
      </c>
      <c r="I11" s="117">
        <v>5</v>
      </c>
      <c r="J11" s="115"/>
      <c r="K11" s="173"/>
      <c r="L11" s="116"/>
      <c r="M11" s="117"/>
      <c r="N11" s="115"/>
      <c r="O11" s="173"/>
      <c r="P11" s="116"/>
      <c r="Q11" s="117"/>
      <c r="R11" s="115" t="s">
        <v>225</v>
      </c>
      <c r="S11" s="173">
        <v>103762</v>
      </c>
      <c r="T11" s="116" t="s">
        <v>143</v>
      </c>
      <c r="U11" s="117">
        <v>5</v>
      </c>
    </row>
    <row r="12" spans="1:21" ht="21.75" customHeight="1">
      <c r="A12" s="114" t="s">
        <v>27</v>
      </c>
      <c r="B12" s="115"/>
      <c r="C12" s="171"/>
      <c r="D12" s="116"/>
      <c r="E12" s="117"/>
      <c r="F12" s="115"/>
      <c r="G12" s="172"/>
      <c r="H12" s="116"/>
      <c r="I12" s="117"/>
      <c r="J12" s="115"/>
      <c r="K12" s="173"/>
      <c r="L12" s="116"/>
      <c r="M12" s="117"/>
      <c r="N12" s="115"/>
      <c r="O12" s="173"/>
      <c r="P12" s="116"/>
      <c r="Q12" s="117"/>
      <c r="R12" s="115"/>
      <c r="S12" s="173"/>
      <c r="T12" s="116"/>
      <c r="U12" s="117"/>
    </row>
    <row r="13" spans="1:21" ht="21.75" customHeight="1">
      <c r="A13" s="114" t="s">
        <v>27</v>
      </c>
      <c r="B13" s="115"/>
      <c r="C13" s="171"/>
      <c r="D13" s="116"/>
      <c r="E13" s="117"/>
      <c r="F13" s="115"/>
      <c r="G13" s="172"/>
      <c r="H13" s="116"/>
      <c r="I13" s="117"/>
      <c r="J13" s="115"/>
      <c r="K13" s="173"/>
      <c r="L13" s="116"/>
      <c r="M13" s="117"/>
      <c r="N13" s="115"/>
      <c r="O13" s="173"/>
      <c r="P13" s="116"/>
      <c r="Q13" s="117"/>
      <c r="R13" s="115"/>
      <c r="S13" s="173"/>
      <c r="T13" s="116"/>
      <c r="U13" s="117"/>
    </row>
    <row r="14" spans="1:21" ht="21.75" customHeight="1">
      <c r="A14" s="114" t="s">
        <v>27</v>
      </c>
      <c r="B14" s="115"/>
      <c r="C14" s="171"/>
      <c r="D14" s="116"/>
      <c r="E14" s="117"/>
      <c r="F14" s="115"/>
      <c r="G14" s="172"/>
      <c r="H14" s="116"/>
      <c r="I14" s="117"/>
      <c r="J14" s="115"/>
      <c r="K14" s="173"/>
      <c r="L14" s="116"/>
      <c r="M14" s="117"/>
      <c r="N14" s="115"/>
      <c r="O14" s="173"/>
      <c r="P14" s="116"/>
      <c r="Q14" s="117"/>
      <c r="R14" s="115"/>
      <c r="S14" s="173"/>
      <c r="T14" s="116"/>
      <c r="U14" s="117"/>
    </row>
    <row r="15" spans="1:21" ht="21.75" customHeight="1">
      <c r="A15" s="119" t="s">
        <v>83</v>
      </c>
      <c r="B15" s="120"/>
      <c r="C15" s="121">
        <f>400*(COUNTA(C10:C14))</f>
        <v>0</v>
      </c>
      <c r="D15" s="237">
        <f>COUNTA(D10:D14)</f>
        <v>0</v>
      </c>
      <c r="E15" s="122">
        <f>SUM(E10:E14)</f>
        <v>0</v>
      </c>
      <c r="F15" s="123"/>
      <c r="G15" s="121">
        <f>400*(COUNTA(G10:G14))</f>
        <v>800</v>
      </c>
      <c r="H15" s="237">
        <f>COUNTA(H10:H14)</f>
        <v>2</v>
      </c>
      <c r="I15" s="122">
        <f>SUM(I10:I14)</f>
        <v>10</v>
      </c>
      <c r="J15" s="123"/>
      <c r="K15" s="121">
        <f>400*(COUNTA(K10:K14))</f>
        <v>400</v>
      </c>
      <c r="L15" s="237">
        <f>COUNTA(L10:L14)</f>
        <v>1</v>
      </c>
      <c r="M15" s="122">
        <f>SUM(M10:M14)</f>
        <v>5</v>
      </c>
      <c r="N15" s="123"/>
      <c r="O15" s="121">
        <f>400*(COUNTA(O10:O14))</f>
        <v>400</v>
      </c>
      <c r="P15" s="237">
        <f>COUNTA(P10:P14)</f>
        <v>1</v>
      </c>
      <c r="Q15" s="122">
        <f>SUM(Q10:Q14)</f>
        <v>5</v>
      </c>
      <c r="R15" s="123"/>
      <c r="S15" s="121">
        <f>400*(COUNTA(S10:S14))</f>
        <v>800</v>
      </c>
      <c r="T15" s="237">
        <f>COUNTA(T10:T14)</f>
        <v>2</v>
      </c>
      <c r="U15" s="124">
        <f>SUM(U10:U14)</f>
        <v>10</v>
      </c>
    </row>
    <row r="16" spans="1:21" ht="21.75" customHeight="1">
      <c r="A16" s="379"/>
      <c r="B16" s="380"/>
      <c r="C16" s="380"/>
      <c r="D16" s="380"/>
      <c r="E16" s="380"/>
      <c r="F16" s="380"/>
      <c r="G16" s="380"/>
      <c r="H16" s="380"/>
      <c r="I16" s="380"/>
      <c r="J16" s="380"/>
      <c r="K16" s="380"/>
      <c r="L16" s="380"/>
      <c r="M16" s="380"/>
      <c r="N16" s="380"/>
      <c r="O16" s="380"/>
      <c r="P16" s="380"/>
      <c r="Q16" s="380"/>
      <c r="R16" s="380"/>
      <c r="S16" s="380"/>
      <c r="T16" s="380"/>
    </row>
    <row r="17" spans="1:21" ht="21.75" customHeight="1">
      <c r="A17" s="125" t="s">
        <v>28</v>
      </c>
      <c r="B17" s="115"/>
      <c r="C17" s="172"/>
      <c r="D17" s="116"/>
      <c r="E17" s="117"/>
      <c r="F17" s="115" t="s">
        <v>170</v>
      </c>
      <c r="G17" s="172">
        <v>182393</v>
      </c>
      <c r="H17" s="116" t="s">
        <v>143</v>
      </c>
      <c r="I17" s="117">
        <v>10</v>
      </c>
      <c r="J17" s="115" t="s">
        <v>183</v>
      </c>
      <c r="K17" s="172">
        <v>194438</v>
      </c>
      <c r="L17" s="116" t="s">
        <v>143</v>
      </c>
      <c r="M17" s="117">
        <v>10</v>
      </c>
      <c r="N17" s="115"/>
      <c r="O17" s="172"/>
      <c r="P17" s="126"/>
      <c r="Q17" s="117"/>
      <c r="R17" s="115" t="s">
        <v>192</v>
      </c>
      <c r="S17" s="172">
        <v>194920</v>
      </c>
      <c r="T17" s="126" t="s">
        <v>143</v>
      </c>
      <c r="U17" s="117">
        <v>10</v>
      </c>
    </row>
    <row r="18" spans="1:21" ht="21.75" customHeight="1">
      <c r="A18" s="125" t="s">
        <v>28</v>
      </c>
      <c r="B18" s="115"/>
      <c r="C18" s="172"/>
      <c r="D18" s="116"/>
      <c r="E18" s="117"/>
      <c r="F18" s="115" t="s">
        <v>193</v>
      </c>
      <c r="G18" s="172">
        <v>175874</v>
      </c>
      <c r="H18" s="116" t="s">
        <v>143</v>
      </c>
      <c r="I18" s="117">
        <v>10</v>
      </c>
      <c r="J18" s="115" t="s">
        <v>231</v>
      </c>
      <c r="K18" s="172">
        <v>201254</v>
      </c>
      <c r="L18" s="116" t="s">
        <v>143</v>
      </c>
      <c r="M18" s="117">
        <v>10</v>
      </c>
      <c r="N18" s="115"/>
      <c r="O18" s="172"/>
      <c r="P18" s="116"/>
      <c r="Q18" s="117"/>
      <c r="R18" s="115" t="s">
        <v>252</v>
      </c>
      <c r="S18" s="172">
        <v>210464</v>
      </c>
      <c r="T18" s="116" t="s">
        <v>143</v>
      </c>
      <c r="U18" s="117">
        <v>10</v>
      </c>
    </row>
    <row r="19" spans="1:21" ht="21.75" customHeight="1">
      <c r="A19" s="125" t="s">
        <v>28</v>
      </c>
      <c r="B19" s="115"/>
      <c r="C19" s="172"/>
      <c r="D19" s="116"/>
      <c r="E19" s="117"/>
      <c r="F19" s="115"/>
      <c r="G19" s="172"/>
      <c r="H19" s="116"/>
      <c r="I19" s="117"/>
      <c r="J19" s="115"/>
      <c r="K19" s="172"/>
      <c r="L19" s="116"/>
      <c r="M19" s="117"/>
      <c r="N19" s="115"/>
      <c r="O19" s="172"/>
      <c r="P19" s="116"/>
      <c r="Q19" s="117"/>
      <c r="R19" s="115"/>
      <c r="S19" s="172"/>
      <c r="T19" s="116"/>
      <c r="U19" s="117"/>
    </row>
    <row r="20" spans="1:21" ht="21.75" customHeight="1">
      <c r="A20" s="125" t="s">
        <v>28</v>
      </c>
      <c r="B20" s="115"/>
      <c r="C20" s="172"/>
      <c r="D20" s="116"/>
      <c r="E20" s="117"/>
      <c r="F20" s="115"/>
      <c r="G20" s="172"/>
      <c r="H20" s="116"/>
      <c r="I20" s="117"/>
      <c r="J20" s="115"/>
      <c r="K20" s="172"/>
      <c r="L20" s="116"/>
      <c r="M20" s="117"/>
      <c r="N20" s="115"/>
      <c r="O20" s="172"/>
      <c r="P20" s="116"/>
      <c r="Q20" s="117"/>
      <c r="R20" s="115"/>
      <c r="S20" s="172"/>
      <c r="T20" s="116"/>
      <c r="U20" s="117"/>
    </row>
    <row r="21" spans="1:21" ht="21.75" customHeight="1">
      <c r="A21" s="125" t="s">
        <v>28</v>
      </c>
      <c r="B21" s="115"/>
      <c r="C21" s="172"/>
      <c r="D21" s="116"/>
      <c r="E21" s="117"/>
      <c r="F21" s="115"/>
      <c r="G21" s="172"/>
      <c r="H21" s="116"/>
      <c r="I21" s="117"/>
      <c r="J21" s="115"/>
      <c r="K21" s="172"/>
      <c r="L21" s="116"/>
      <c r="M21" s="117"/>
      <c r="N21" s="115"/>
      <c r="O21" s="172"/>
      <c r="P21" s="116"/>
      <c r="Q21" s="117"/>
      <c r="R21" s="115"/>
      <c r="S21" s="172"/>
      <c r="T21" s="116"/>
      <c r="U21" s="117"/>
    </row>
    <row r="22" spans="1:21" ht="21.75" customHeight="1">
      <c r="A22" s="119" t="s">
        <v>83</v>
      </c>
      <c r="B22" s="127"/>
      <c r="C22" s="121">
        <f>800*(COUNTA(C17:C21))</f>
        <v>0</v>
      </c>
      <c r="D22" s="238">
        <f>COUNTA(D17:D21)</f>
        <v>0</v>
      </c>
      <c r="E22" s="124">
        <f>SUM(E17:E21)</f>
        <v>0</v>
      </c>
      <c r="F22" s="127"/>
      <c r="G22" s="121">
        <f>800*(COUNTA(G17:G21))</f>
        <v>1600</v>
      </c>
      <c r="H22" s="238">
        <f>COUNTA(H17:H21)</f>
        <v>2</v>
      </c>
      <c r="I22" s="124">
        <f>SUM(I17:I21)</f>
        <v>20</v>
      </c>
      <c r="J22" s="127"/>
      <c r="K22" s="121">
        <f>800*(COUNTA(K17:K21))</f>
        <v>1600</v>
      </c>
      <c r="L22" s="238">
        <f>COUNTA(L17:L21)</f>
        <v>2</v>
      </c>
      <c r="M22" s="124">
        <f>SUM(M17:M21)</f>
        <v>20</v>
      </c>
      <c r="N22" s="127"/>
      <c r="O22" s="121">
        <f>800*(COUNTA(O17:O21))</f>
        <v>0</v>
      </c>
      <c r="P22" s="238">
        <f>COUNTA(P17:P21)</f>
        <v>0</v>
      </c>
      <c r="Q22" s="124">
        <f>SUM(Q17:Q21)</f>
        <v>0</v>
      </c>
      <c r="R22" s="127"/>
      <c r="S22" s="121">
        <f>800*(COUNTA(S17:S21))</f>
        <v>1600</v>
      </c>
      <c r="T22" s="238">
        <f>COUNTA(T17:T21)</f>
        <v>2</v>
      </c>
      <c r="U22" s="124">
        <f>SUM(U17:U21)</f>
        <v>20</v>
      </c>
    </row>
    <row r="23" spans="1:21" ht="18.75" customHeight="1">
      <c r="A23" s="128"/>
    </row>
    <row r="24" spans="1:21" ht="18.75" customHeight="1">
      <c r="R24" s="381" t="s">
        <v>4</v>
      </c>
      <c r="S24" s="381"/>
      <c r="T24" s="382"/>
    </row>
    <row r="25" spans="1:21" ht="24" customHeight="1">
      <c r="A25" s="129" t="s">
        <v>4</v>
      </c>
      <c r="B25" s="383" t="s">
        <v>14</v>
      </c>
      <c r="C25" s="384"/>
      <c r="D25" s="384"/>
      <c r="E25" s="385"/>
      <c r="F25" s="383" t="s">
        <v>15</v>
      </c>
      <c r="G25" s="386"/>
      <c r="H25" s="384"/>
      <c r="I25" s="385"/>
      <c r="J25" s="383" t="s">
        <v>23</v>
      </c>
      <c r="K25" s="386"/>
      <c r="L25" s="384"/>
      <c r="M25" s="385"/>
      <c r="N25" s="130"/>
      <c r="O25" s="366" t="s">
        <v>29</v>
      </c>
      <c r="P25" s="387"/>
      <c r="Q25" s="387"/>
      <c r="R25" s="131">
        <f>SUM(E15+I15+M15+Q15+U15+E22+I22+M22+Q22+U22+E31+I31+M31)</f>
        <v>170</v>
      </c>
      <c r="S25" s="132"/>
      <c r="T25" s="131" t="s">
        <v>4</v>
      </c>
    </row>
    <row r="26" spans="1:21" ht="24" customHeight="1">
      <c r="A26" s="125" t="s">
        <v>26</v>
      </c>
      <c r="B26" s="114" t="s">
        <v>7</v>
      </c>
      <c r="C26" s="114" t="s">
        <v>30</v>
      </c>
      <c r="D26" s="114" t="s">
        <v>18</v>
      </c>
      <c r="E26" s="114" t="s">
        <v>2</v>
      </c>
      <c r="F26" s="114" t="s">
        <v>7</v>
      </c>
      <c r="G26" s="114" t="s">
        <v>30</v>
      </c>
      <c r="H26" s="114" t="s">
        <v>18</v>
      </c>
      <c r="I26" s="114" t="s">
        <v>2</v>
      </c>
      <c r="J26" s="114" t="s">
        <v>7</v>
      </c>
      <c r="K26" s="114" t="s">
        <v>30</v>
      </c>
      <c r="L26" s="114" t="s">
        <v>18</v>
      </c>
      <c r="M26" s="133" t="s">
        <v>2</v>
      </c>
      <c r="N26" s="134"/>
      <c r="O26" s="366" t="s">
        <v>31</v>
      </c>
      <c r="P26" s="366"/>
      <c r="Q26" s="366"/>
      <c r="R26" s="135">
        <f>SUM((C15+G15+K15+O15+S15+C22+G22+K22+O22+S22+C31+G31+K31)/1000)</f>
        <v>10.025</v>
      </c>
      <c r="S26" s="136"/>
      <c r="T26" s="135" t="s">
        <v>4</v>
      </c>
    </row>
    <row r="27" spans="1:21" ht="21.75" customHeight="1">
      <c r="A27" s="114" t="s">
        <v>32</v>
      </c>
      <c r="B27" s="115" t="s">
        <v>249</v>
      </c>
      <c r="C27" s="173">
        <v>354341</v>
      </c>
      <c r="D27" s="137" t="s">
        <v>143</v>
      </c>
      <c r="E27" s="117">
        <v>40</v>
      </c>
      <c r="F27" s="115"/>
      <c r="G27" s="173"/>
      <c r="H27" s="176"/>
      <c r="I27" s="117"/>
      <c r="J27" s="115"/>
      <c r="K27" s="173"/>
      <c r="L27" s="115"/>
      <c r="M27" s="117"/>
      <c r="N27" s="139"/>
      <c r="O27" s="366"/>
      <c r="P27" s="366"/>
      <c r="Q27" s="366"/>
      <c r="R27" s="140" t="s">
        <v>3</v>
      </c>
      <c r="S27" s="132"/>
      <c r="T27" s="141"/>
    </row>
    <row r="28" spans="1:21" ht="21.75" customHeight="1">
      <c r="A28" s="114" t="s">
        <v>33</v>
      </c>
      <c r="B28" s="115" t="s">
        <v>202</v>
      </c>
      <c r="C28" s="142">
        <v>1325</v>
      </c>
      <c r="D28" s="175" t="s">
        <v>143</v>
      </c>
      <c r="E28" s="117">
        <v>40</v>
      </c>
      <c r="F28" s="115"/>
      <c r="G28" s="142"/>
      <c r="H28" s="174"/>
      <c r="I28" s="256"/>
      <c r="J28" s="115"/>
      <c r="K28" s="142"/>
      <c r="L28" s="115"/>
      <c r="M28" s="117"/>
      <c r="N28" s="143"/>
      <c r="O28" s="144"/>
      <c r="P28" s="145"/>
      <c r="Q28" s="145"/>
      <c r="R28" s="368"/>
      <c r="S28" s="368"/>
      <c r="T28" s="146"/>
    </row>
    <row r="29" spans="1:21" ht="21.75" customHeight="1">
      <c r="A29" s="114" t="s">
        <v>34</v>
      </c>
      <c r="B29" s="115"/>
      <c r="C29" s="142"/>
      <c r="D29" s="177"/>
      <c r="E29" s="117"/>
      <c r="F29" s="115"/>
      <c r="G29" s="142"/>
      <c r="H29" s="174"/>
      <c r="I29" s="117"/>
      <c r="J29" s="115"/>
      <c r="K29" s="142"/>
      <c r="L29" s="115"/>
      <c r="M29" s="117"/>
      <c r="N29" s="143"/>
      <c r="P29" s="239">
        <f>SUM(D15+H15+L15+P15+T15+D22+H22+L22+P22+T22+D31+H31+L31)</f>
        <v>14</v>
      </c>
      <c r="S29" s="370" t="s">
        <v>4</v>
      </c>
      <c r="T29" s="370"/>
      <c r="U29" s="370"/>
    </row>
    <row r="30" spans="1:21" ht="21.75" customHeight="1">
      <c r="A30" s="114" t="s">
        <v>36</v>
      </c>
      <c r="B30" s="115"/>
      <c r="C30" s="142"/>
      <c r="D30" s="267"/>
      <c r="E30" s="117"/>
      <c r="F30" s="115"/>
      <c r="G30" s="142"/>
      <c r="H30" s="174"/>
      <c r="I30" s="117"/>
      <c r="J30" s="115"/>
      <c r="K30" s="142"/>
      <c r="L30" s="115"/>
      <c r="M30" s="117"/>
      <c r="N30" s="143"/>
      <c r="R30" s="146"/>
      <c r="S30" s="370"/>
      <c r="T30" s="371"/>
      <c r="U30" s="372"/>
    </row>
    <row r="31" spans="1:21" ht="21.75" customHeight="1">
      <c r="A31" s="119" t="s">
        <v>83</v>
      </c>
      <c r="B31" s="115"/>
      <c r="C31" s="121">
        <f>SUM(C30+C29+C28+(IF(COUNTBLANK(C27),0,1500)))</f>
        <v>2825</v>
      </c>
      <c r="D31" s="238">
        <f>COUNTA(D27:D30)</f>
        <v>2</v>
      </c>
      <c r="E31" s="147">
        <f>SUM(E27:E30)</f>
        <v>80</v>
      </c>
      <c r="F31" s="117"/>
      <c r="G31" s="121">
        <f>SUM(G30+G29+G28+(IF(COUNTBLANK(G27),0,1500)))</f>
        <v>0</v>
      </c>
      <c r="H31" s="238">
        <f>COUNTA(H27:H30)</f>
        <v>0</v>
      </c>
      <c r="I31" s="147">
        <f>SUM(I27:I30)</f>
        <v>0</v>
      </c>
      <c r="J31" s="137"/>
      <c r="K31" s="121">
        <f>SUM(K30+K29+K28+(IF(COUNTBLANK(K27),0,1500)))</f>
        <v>0</v>
      </c>
      <c r="L31" s="238">
        <f>COUNTA(L27:L30)</f>
        <v>0</v>
      </c>
      <c r="M31" s="147">
        <f>SUM(M27:M30)</f>
        <v>0</v>
      </c>
      <c r="N31" s="148"/>
      <c r="S31" s="370" t="s">
        <v>35</v>
      </c>
      <c r="T31" s="371"/>
      <c r="U31" s="372"/>
    </row>
    <row r="32" spans="1:21">
      <c r="R32" s="373"/>
      <c r="S32" s="374"/>
      <c r="T32" s="375"/>
    </row>
  </sheetData>
  <mergeCells count="45"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O26:Q27"/>
    <mergeCell ref="R28:S28"/>
    <mergeCell ref="S29:U29"/>
    <mergeCell ref="S30:U30"/>
    <mergeCell ref="S31:U31"/>
  </mergeCells>
  <pageMargins left="0.74803149606299213" right="0.74803149606299213" top="0.59055118110236227" bottom="0.59055118110236227" header="0.19685039370078741" footer="0.39370078740157483"/>
  <pageSetup paperSize="9" scale="78" orientation="landscape" horizontalDpi="4294967292" verticalDpi="36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U32"/>
  <sheetViews>
    <sheetView showZeros="0" topLeftCell="A7" workbookViewId="0">
      <selection activeCell="E12" sqref="E12"/>
    </sheetView>
  </sheetViews>
  <sheetFormatPr defaultColWidth="8.81640625" defaultRowHeight="12.5"/>
  <cols>
    <col min="1" max="2" width="8.81640625" style="110"/>
    <col min="3" max="3" width="9.453125" style="110" customWidth="1"/>
    <col min="4" max="4" width="4.7265625" style="110" customWidth="1"/>
    <col min="5" max="5" width="9.1796875" style="110" customWidth="1"/>
    <col min="6" max="6" width="8.81640625" style="110"/>
    <col min="7" max="7" width="9.453125" style="110" customWidth="1"/>
    <col min="8" max="8" width="4.7265625" style="110" customWidth="1"/>
    <col min="9" max="10" width="8.81640625" style="110"/>
    <col min="11" max="11" width="9.453125" style="110" customWidth="1"/>
    <col min="12" max="12" width="4.7265625" style="110" customWidth="1"/>
    <col min="13" max="14" width="8.81640625" style="110"/>
    <col min="15" max="15" width="9.453125" style="110" customWidth="1"/>
    <col min="16" max="16" width="4.7265625" style="110" customWidth="1"/>
    <col min="17" max="17" width="8.81640625" style="110"/>
    <col min="18" max="18" width="10.1796875" style="110" bestFit="1" customWidth="1"/>
    <col min="19" max="19" width="9.453125" style="110" customWidth="1"/>
    <col min="20" max="20" width="4.453125" style="110" customWidth="1"/>
    <col min="21" max="21" width="9.1796875" style="110" customWidth="1"/>
    <col min="22" max="22" width="3.7265625" style="110" customWidth="1"/>
    <col min="23" max="23" width="3.26953125" style="110" customWidth="1"/>
    <col min="24" max="24" width="2.81640625" style="110" customWidth="1"/>
    <col min="25" max="25" width="3.453125" style="110" customWidth="1"/>
    <col min="26" max="26" width="3" style="110" customWidth="1"/>
    <col min="27" max="16384" width="8.81640625" style="110"/>
  </cols>
  <sheetData>
    <row r="1" spans="1:21" ht="30.75" customHeight="1">
      <c r="A1" s="394"/>
      <c r="B1" s="394"/>
      <c r="C1" s="394"/>
      <c r="D1" s="394"/>
      <c r="E1" s="395"/>
      <c r="F1" s="109"/>
      <c r="G1" s="394" t="s">
        <v>60</v>
      </c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109"/>
      <c r="S1" s="109"/>
      <c r="T1" s="109"/>
    </row>
    <row r="2" spans="1:21" ht="24.75" customHeight="1">
      <c r="A2" s="394"/>
      <c r="B2" s="394"/>
      <c r="C2" s="394"/>
      <c r="D2" s="394"/>
      <c r="E2" s="395"/>
      <c r="G2" s="111"/>
      <c r="H2" s="399" t="s">
        <v>121</v>
      </c>
      <c r="I2" s="400"/>
      <c r="J2" s="400"/>
      <c r="K2" s="400"/>
      <c r="L2" s="400"/>
      <c r="M2" s="400"/>
      <c r="N2" s="400"/>
      <c r="O2" s="400"/>
      <c r="P2" s="400"/>
      <c r="R2" s="401" t="s">
        <v>22</v>
      </c>
      <c r="S2" s="401"/>
      <c r="T2" s="401"/>
      <c r="U2" s="401"/>
    </row>
    <row r="3" spans="1:21" ht="24.75" customHeight="1">
      <c r="A3" s="394"/>
      <c r="B3" s="394"/>
      <c r="C3" s="394"/>
      <c r="D3" s="394"/>
      <c r="E3" s="395"/>
      <c r="G3" s="111"/>
      <c r="H3" s="400"/>
      <c r="I3" s="400"/>
      <c r="J3" s="400"/>
      <c r="K3" s="400"/>
      <c r="L3" s="400"/>
      <c r="M3" s="400"/>
      <c r="N3" s="400"/>
      <c r="O3" s="400"/>
      <c r="P3" s="400"/>
      <c r="Q3" s="112"/>
      <c r="R3" s="401"/>
      <c r="S3" s="401"/>
      <c r="T3" s="401"/>
      <c r="U3" s="401"/>
    </row>
    <row r="4" spans="1:21" ht="24.75" customHeight="1">
      <c r="A4" s="394"/>
      <c r="B4" s="394"/>
      <c r="C4" s="394"/>
      <c r="D4" s="394"/>
      <c r="E4" s="395"/>
      <c r="G4" s="113"/>
      <c r="H4" s="401" t="s">
        <v>57</v>
      </c>
      <c r="I4" s="402"/>
      <c r="J4" s="402"/>
      <c r="K4" s="402"/>
      <c r="L4" s="402"/>
      <c r="M4" s="402"/>
      <c r="N4" s="402"/>
      <c r="O4" s="402"/>
      <c r="P4" s="402"/>
      <c r="S4" s="403">
        <v>2020</v>
      </c>
      <c r="T4" s="403"/>
    </row>
    <row r="5" spans="1:21" ht="24.75" customHeight="1">
      <c r="A5" s="396"/>
      <c r="B5" s="396"/>
      <c r="C5" s="396"/>
      <c r="D5" s="396"/>
      <c r="E5" s="397"/>
    </row>
    <row r="6" spans="1:21" ht="12" customHeight="1">
      <c r="A6" s="404" t="s">
        <v>4</v>
      </c>
      <c r="B6" s="388" t="s">
        <v>14</v>
      </c>
      <c r="C6" s="389"/>
      <c r="D6" s="389"/>
      <c r="E6" s="406"/>
      <c r="F6" s="388" t="s">
        <v>15</v>
      </c>
      <c r="G6" s="389"/>
      <c r="H6" s="389"/>
      <c r="I6" s="406"/>
      <c r="J6" s="388" t="s">
        <v>23</v>
      </c>
      <c r="K6" s="389"/>
      <c r="L6" s="389"/>
      <c r="M6" s="406"/>
      <c r="N6" s="388" t="s">
        <v>24</v>
      </c>
      <c r="O6" s="389"/>
      <c r="P6" s="389"/>
      <c r="Q6" s="406"/>
      <c r="R6" s="388" t="s">
        <v>25</v>
      </c>
      <c r="S6" s="389"/>
      <c r="T6" s="389"/>
      <c r="U6" s="390"/>
    </row>
    <row r="7" spans="1:21" ht="12" customHeight="1">
      <c r="A7" s="405"/>
      <c r="B7" s="391"/>
      <c r="C7" s="392"/>
      <c r="D7" s="392"/>
      <c r="E7" s="407"/>
      <c r="F7" s="391"/>
      <c r="G7" s="392"/>
      <c r="H7" s="392"/>
      <c r="I7" s="407"/>
      <c r="J7" s="391"/>
      <c r="K7" s="392"/>
      <c r="L7" s="392"/>
      <c r="M7" s="407"/>
      <c r="N7" s="391"/>
      <c r="O7" s="392"/>
      <c r="P7" s="392"/>
      <c r="Q7" s="407"/>
      <c r="R7" s="391"/>
      <c r="S7" s="392"/>
      <c r="T7" s="392"/>
      <c r="U7" s="393"/>
    </row>
    <row r="8" spans="1:21">
      <c r="A8" s="377" t="s">
        <v>26</v>
      </c>
      <c r="B8" s="376" t="s">
        <v>7</v>
      </c>
      <c r="C8" s="376" t="s">
        <v>8</v>
      </c>
      <c r="D8" s="376" t="s">
        <v>18</v>
      </c>
      <c r="E8" s="377" t="s">
        <v>2</v>
      </c>
      <c r="F8" s="376" t="s">
        <v>7</v>
      </c>
      <c r="G8" s="376" t="s">
        <v>8</v>
      </c>
      <c r="H8" s="376" t="s">
        <v>18</v>
      </c>
      <c r="I8" s="377" t="s">
        <v>2</v>
      </c>
      <c r="J8" s="376" t="s">
        <v>7</v>
      </c>
      <c r="K8" s="376" t="s">
        <v>8</v>
      </c>
      <c r="L8" s="376" t="s">
        <v>18</v>
      </c>
      <c r="M8" s="377" t="s">
        <v>2</v>
      </c>
      <c r="N8" s="376" t="s">
        <v>7</v>
      </c>
      <c r="O8" s="376" t="s">
        <v>8</v>
      </c>
      <c r="P8" s="376" t="s">
        <v>18</v>
      </c>
      <c r="Q8" s="377" t="s">
        <v>2</v>
      </c>
      <c r="R8" s="376" t="s">
        <v>7</v>
      </c>
      <c r="S8" s="376" t="s">
        <v>8</v>
      </c>
      <c r="T8" s="376" t="s">
        <v>18</v>
      </c>
      <c r="U8" s="377" t="s">
        <v>2</v>
      </c>
    </row>
    <row r="9" spans="1:21">
      <c r="A9" s="378"/>
      <c r="B9" s="376"/>
      <c r="C9" s="376"/>
      <c r="D9" s="376"/>
      <c r="E9" s="378"/>
      <c r="F9" s="376"/>
      <c r="G9" s="376"/>
      <c r="H9" s="376"/>
      <c r="I9" s="378"/>
      <c r="J9" s="376"/>
      <c r="K9" s="376"/>
      <c r="L9" s="376"/>
      <c r="M9" s="378"/>
      <c r="N9" s="376"/>
      <c r="O9" s="376"/>
      <c r="P9" s="376"/>
      <c r="Q9" s="378"/>
      <c r="R9" s="376"/>
      <c r="S9" s="376"/>
      <c r="T9" s="376"/>
      <c r="U9" s="378"/>
    </row>
    <row r="10" spans="1:21" ht="21.75" customHeight="1">
      <c r="A10" s="114" t="s">
        <v>27</v>
      </c>
      <c r="B10" s="115" t="s">
        <v>200</v>
      </c>
      <c r="C10" s="171">
        <v>90271</v>
      </c>
      <c r="D10" s="116" t="s">
        <v>188</v>
      </c>
      <c r="E10" s="117">
        <v>3</v>
      </c>
      <c r="F10" s="115" t="s">
        <v>225</v>
      </c>
      <c r="G10" s="172">
        <v>123041</v>
      </c>
      <c r="H10" s="116" t="s">
        <v>143</v>
      </c>
      <c r="I10" s="117">
        <v>2</v>
      </c>
      <c r="J10" s="115" t="s">
        <v>185</v>
      </c>
      <c r="K10" s="173">
        <v>92433</v>
      </c>
      <c r="L10" s="116" t="s">
        <v>143</v>
      </c>
      <c r="M10" s="117">
        <v>5</v>
      </c>
      <c r="N10" s="115"/>
      <c r="O10" s="173"/>
      <c r="P10" s="116"/>
      <c r="Q10" s="117"/>
      <c r="R10" s="115"/>
      <c r="S10" s="173"/>
      <c r="T10" s="116"/>
      <c r="U10" s="117"/>
    </row>
    <row r="11" spans="1:21" ht="21.75" customHeight="1">
      <c r="A11" s="114" t="s">
        <v>27</v>
      </c>
      <c r="B11" s="115" t="s">
        <v>249</v>
      </c>
      <c r="C11" s="171">
        <v>84472</v>
      </c>
      <c r="D11" s="116" t="s">
        <v>143</v>
      </c>
      <c r="E11" s="117">
        <v>3</v>
      </c>
      <c r="F11" s="115"/>
      <c r="G11" s="172"/>
      <c r="H11" s="116"/>
      <c r="I11" s="117"/>
      <c r="J11" s="115" t="s">
        <v>209</v>
      </c>
      <c r="K11" s="172">
        <v>100588</v>
      </c>
      <c r="L11" s="116" t="s">
        <v>188</v>
      </c>
      <c r="M11" s="117">
        <v>3</v>
      </c>
      <c r="N11" s="115"/>
      <c r="O11" s="173"/>
      <c r="P11" s="116"/>
      <c r="Q11" s="117"/>
      <c r="R11" s="115"/>
      <c r="S11" s="173"/>
      <c r="T11" s="116"/>
      <c r="U11" s="117"/>
    </row>
    <row r="12" spans="1:21" ht="21.75" customHeight="1">
      <c r="A12" s="114" t="s">
        <v>27</v>
      </c>
      <c r="B12" s="115" t="s">
        <v>271</v>
      </c>
      <c r="C12" s="171">
        <v>90547</v>
      </c>
      <c r="D12" s="116" t="s">
        <v>143</v>
      </c>
      <c r="E12" s="117">
        <v>3</v>
      </c>
      <c r="F12" s="115"/>
      <c r="G12" s="172"/>
      <c r="H12" s="116"/>
      <c r="I12" s="117"/>
      <c r="J12" s="115" t="s">
        <v>249</v>
      </c>
      <c r="K12" s="173">
        <v>93846</v>
      </c>
      <c r="L12" s="116" t="s">
        <v>143</v>
      </c>
      <c r="M12" s="117">
        <v>5</v>
      </c>
      <c r="N12" s="115"/>
      <c r="O12" s="173"/>
      <c r="P12" s="116"/>
      <c r="Q12" s="117"/>
      <c r="R12" s="115"/>
      <c r="S12" s="173"/>
      <c r="T12" s="116"/>
      <c r="U12" s="117"/>
    </row>
    <row r="13" spans="1:21" ht="21.75" customHeight="1">
      <c r="A13" s="114" t="s">
        <v>27</v>
      </c>
      <c r="B13" s="115"/>
      <c r="C13" s="171"/>
      <c r="D13" s="116"/>
      <c r="E13" s="117"/>
      <c r="F13" s="115"/>
      <c r="G13" s="172"/>
      <c r="H13" s="116"/>
      <c r="I13" s="117"/>
      <c r="J13" s="115" t="s">
        <v>266</v>
      </c>
      <c r="K13" s="260">
        <v>94733</v>
      </c>
      <c r="L13" s="116" t="s">
        <v>143</v>
      </c>
      <c r="M13" s="117">
        <v>5</v>
      </c>
      <c r="N13" s="115"/>
      <c r="O13" s="173"/>
      <c r="P13" s="116"/>
      <c r="Q13" s="117"/>
      <c r="R13" s="115"/>
      <c r="S13" s="173"/>
      <c r="T13" s="116"/>
      <c r="U13" s="117"/>
    </row>
    <row r="14" spans="1:21" ht="21.75" customHeight="1">
      <c r="A14" s="114" t="s">
        <v>27</v>
      </c>
      <c r="B14" s="115"/>
      <c r="C14" s="171"/>
      <c r="D14" s="116"/>
      <c r="E14" s="117"/>
      <c r="F14" s="115"/>
      <c r="G14" s="172"/>
      <c r="H14" s="116"/>
      <c r="I14" s="117"/>
      <c r="J14" s="115" t="s">
        <v>270</v>
      </c>
      <c r="K14" s="173">
        <v>100123</v>
      </c>
      <c r="L14" s="116" t="s">
        <v>143</v>
      </c>
      <c r="M14" s="117">
        <v>3</v>
      </c>
      <c r="N14" s="115"/>
      <c r="O14" s="173"/>
      <c r="P14" s="116"/>
      <c r="Q14" s="117"/>
      <c r="R14" s="115"/>
      <c r="S14" s="173"/>
      <c r="T14" s="116"/>
      <c r="U14" s="117"/>
    </row>
    <row r="15" spans="1:21" ht="21.75" customHeight="1">
      <c r="A15" s="119" t="s">
        <v>83</v>
      </c>
      <c r="B15" s="120"/>
      <c r="C15" s="121">
        <f>400*(COUNTA(C10:C14))</f>
        <v>1200</v>
      </c>
      <c r="D15" s="237">
        <f>COUNTA(D10:D14)</f>
        <v>3</v>
      </c>
      <c r="E15" s="122">
        <f>SUM(E10:E14)</f>
        <v>9</v>
      </c>
      <c r="F15" s="123"/>
      <c r="G15" s="121">
        <f>400*(COUNTA(G10:G14))</f>
        <v>400</v>
      </c>
      <c r="H15" s="237">
        <f>COUNTA(H10:H14)</f>
        <v>1</v>
      </c>
      <c r="I15" s="122">
        <f>SUM(I10:I14)</f>
        <v>2</v>
      </c>
      <c r="J15" s="123"/>
      <c r="K15" s="121">
        <f>400*(COUNTA(K10:K14))</f>
        <v>2000</v>
      </c>
      <c r="L15" s="237">
        <f>COUNTA(L10:L14)</f>
        <v>5</v>
      </c>
      <c r="M15" s="122">
        <f>SUM(M10:M14)</f>
        <v>21</v>
      </c>
      <c r="N15" s="123"/>
      <c r="O15" s="121">
        <f>400*(COUNTA(O10:O14))</f>
        <v>0</v>
      </c>
      <c r="P15" s="237">
        <f>COUNTA(P10:P14)</f>
        <v>0</v>
      </c>
      <c r="Q15" s="122">
        <f>SUM(Q10:Q14)</f>
        <v>0</v>
      </c>
      <c r="R15" s="123"/>
      <c r="S15" s="121">
        <f>400*(COUNTA(S10:S14))</f>
        <v>0</v>
      </c>
      <c r="T15" s="237">
        <f>COUNTA(T10:T14)</f>
        <v>0</v>
      </c>
      <c r="U15" s="124">
        <f>SUM(U10:U14)</f>
        <v>0</v>
      </c>
    </row>
    <row r="16" spans="1:21" ht="21.75" customHeight="1">
      <c r="A16" s="379"/>
      <c r="B16" s="380"/>
      <c r="C16" s="380"/>
      <c r="D16" s="380"/>
      <c r="E16" s="380"/>
      <c r="F16" s="380"/>
      <c r="G16" s="380"/>
      <c r="H16" s="380"/>
      <c r="I16" s="380"/>
      <c r="J16" s="380"/>
      <c r="K16" s="380"/>
      <c r="L16" s="380"/>
      <c r="M16" s="380"/>
      <c r="N16" s="380"/>
      <c r="O16" s="380"/>
      <c r="P16" s="380"/>
      <c r="Q16" s="380"/>
      <c r="R16" s="380"/>
      <c r="S16" s="380"/>
      <c r="T16" s="380"/>
    </row>
    <row r="17" spans="1:21" ht="21.75" customHeight="1">
      <c r="A17" s="125" t="s">
        <v>28</v>
      </c>
      <c r="B17" s="115" t="s">
        <v>200</v>
      </c>
      <c r="C17" s="172">
        <v>191897</v>
      </c>
      <c r="D17" s="116" t="s">
        <v>188</v>
      </c>
      <c r="E17" s="117">
        <v>6</v>
      </c>
      <c r="F17" s="115"/>
      <c r="G17" s="172"/>
      <c r="H17" s="116"/>
      <c r="I17" s="117"/>
      <c r="J17" s="115" t="s">
        <v>185</v>
      </c>
      <c r="K17" s="172">
        <v>195106</v>
      </c>
      <c r="L17" s="116" t="s">
        <v>143</v>
      </c>
      <c r="M17" s="117">
        <v>10</v>
      </c>
      <c r="N17" s="115"/>
      <c r="O17" s="172"/>
      <c r="P17" s="126"/>
      <c r="Q17" s="117"/>
      <c r="R17" s="115"/>
      <c r="S17" s="172"/>
      <c r="T17" s="126"/>
      <c r="U17" s="117"/>
    </row>
    <row r="18" spans="1:21" ht="21.75" customHeight="1">
      <c r="A18" s="125" t="s">
        <v>28</v>
      </c>
      <c r="B18" s="115" t="s">
        <v>226</v>
      </c>
      <c r="C18" s="172">
        <v>181346</v>
      </c>
      <c r="D18" s="116" t="s">
        <v>143</v>
      </c>
      <c r="E18" s="117">
        <v>6</v>
      </c>
      <c r="F18" s="115"/>
      <c r="G18" s="172"/>
      <c r="H18" s="116"/>
      <c r="I18" s="117"/>
      <c r="J18" s="115" t="s">
        <v>213</v>
      </c>
      <c r="K18" s="172">
        <v>210069</v>
      </c>
      <c r="L18" s="116" t="s">
        <v>188</v>
      </c>
      <c r="M18" s="117">
        <v>10</v>
      </c>
      <c r="N18" s="115"/>
      <c r="O18" s="172"/>
      <c r="P18" s="116"/>
      <c r="Q18" s="117"/>
      <c r="R18" s="115"/>
      <c r="S18" s="172"/>
      <c r="T18" s="116"/>
      <c r="U18" s="117"/>
    </row>
    <row r="19" spans="1:21" ht="21.75" customHeight="1">
      <c r="A19" s="125" t="s">
        <v>28</v>
      </c>
      <c r="B19" s="115" t="s">
        <v>270</v>
      </c>
      <c r="C19" s="172">
        <v>181678</v>
      </c>
      <c r="D19" s="116" t="s">
        <v>143</v>
      </c>
      <c r="E19" s="117">
        <v>6</v>
      </c>
      <c r="F19" s="115"/>
      <c r="G19" s="172"/>
      <c r="H19" s="116"/>
      <c r="I19" s="117"/>
      <c r="J19" s="115" t="s">
        <v>225</v>
      </c>
      <c r="K19" s="172">
        <v>200512</v>
      </c>
      <c r="L19" s="116" t="s">
        <v>143</v>
      </c>
      <c r="M19" s="117">
        <v>10</v>
      </c>
      <c r="N19" s="115"/>
      <c r="O19" s="172"/>
      <c r="P19" s="116"/>
      <c r="Q19" s="117"/>
      <c r="R19" s="115"/>
      <c r="S19" s="172"/>
      <c r="T19" s="116"/>
      <c r="U19" s="117"/>
    </row>
    <row r="20" spans="1:21" ht="21.75" customHeight="1">
      <c r="A20" s="125" t="s">
        <v>28</v>
      </c>
      <c r="B20" s="115"/>
      <c r="C20" s="172"/>
      <c r="D20" s="116"/>
      <c r="E20" s="117"/>
      <c r="F20" s="115"/>
      <c r="G20" s="172"/>
      <c r="H20" s="116"/>
      <c r="I20" s="117"/>
      <c r="J20" s="115" t="s">
        <v>266</v>
      </c>
      <c r="K20" s="172">
        <v>193592</v>
      </c>
      <c r="L20" s="116" t="s">
        <v>143</v>
      </c>
      <c r="M20" s="117">
        <v>10</v>
      </c>
      <c r="N20" s="115"/>
      <c r="O20" s="172"/>
      <c r="P20" s="116"/>
      <c r="Q20" s="117"/>
      <c r="R20" s="115"/>
      <c r="S20" s="172"/>
      <c r="T20" s="116"/>
      <c r="U20" s="117"/>
    </row>
    <row r="21" spans="1:21" ht="21.75" customHeight="1">
      <c r="A21" s="125" t="s">
        <v>28</v>
      </c>
      <c r="B21" s="115"/>
      <c r="C21" s="172"/>
      <c r="D21" s="116"/>
      <c r="E21" s="117"/>
      <c r="F21" s="115"/>
      <c r="G21" s="172"/>
      <c r="H21" s="116"/>
      <c r="I21" s="117"/>
      <c r="J21" s="115" t="s">
        <v>271</v>
      </c>
      <c r="K21" s="172">
        <v>194499</v>
      </c>
      <c r="L21" s="116" t="s">
        <v>143</v>
      </c>
      <c r="M21" s="117">
        <v>10</v>
      </c>
      <c r="N21" s="115"/>
      <c r="O21" s="172"/>
      <c r="P21" s="116"/>
      <c r="Q21" s="117"/>
      <c r="R21" s="115"/>
      <c r="S21" s="172"/>
      <c r="T21" s="116"/>
      <c r="U21" s="117"/>
    </row>
    <row r="22" spans="1:21" ht="21.75" customHeight="1">
      <c r="A22" s="119" t="s">
        <v>83</v>
      </c>
      <c r="B22" s="127"/>
      <c r="C22" s="121">
        <f>800*(COUNTA(C17:C21))</f>
        <v>2400</v>
      </c>
      <c r="D22" s="238">
        <f>COUNTA(D17:D21)</f>
        <v>3</v>
      </c>
      <c r="E22" s="124">
        <f>SUM(E17:E21)</f>
        <v>18</v>
      </c>
      <c r="F22" s="127"/>
      <c r="G22" s="121">
        <f>800*(COUNTA(G17:G21))</f>
        <v>0</v>
      </c>
      <c r="H22" s="238">
        <f>COUNTA(H17:H21)</f>
        <v>0</v>
      </c>
      <c r="I22" s="124">
        <f>SUM(I17:I21)</f>
        <v>0</v>
      </c>
      <c r="J22" s="127"/>
      <c r="K22" s="121">
        <f>800*(COUNTA(K17:K21))</f>
        <v>4000</v>
      </c>
      <c r="L22" s="238">
        <f>COUNTA(L17:L21)</f>
        <v>5</v>
      </c>
      <c r="M22" s="124">
        <f>SUM(M17:M21)</f>
        <v>50</v>
      </c>
      <c r="N22" s="127"/>
      <c r="O22" s="121">
        <f>800*(COUNTA(O17:O21))</f>
        <v>0</v>
      </c>
      <c r="P22" s="238">
        <f>COUNTA(P17:P21)</f>
        <v>0</v>
      </c>
      <c r="Q22" s="124">
        <f>SUM(Q17:Q21)</f>
        <v>0</v>
      </c>
      <c r="R22" s="127"/>
      <c r="S22" s="121">
        <f>800*(COUNTA(S17:S21))</f>
        <v>0</v>
      </c>
      <c r="T22" s="238">
        <f>COUNTA(T17:T21)</f>
        <v>0</v>
      </c>
      <c r="U22" s="124">
        <f>SUM(U17:U21)</f>
        <v>0</v>
      </c>
    </row>
    <row r="23" spans="1:21" ht="18.75" customHeight="1">
      <c r="A23" s="128"/>
    </row>
    <row r="24" spans="1:21" ht="18.75" customHeight="1">
      <c r="R24" s="381" t="s">
        <v>4</v>
      </c>
      <c r="S24" s="381"/>
      <c r="T24" s="382"/>
    </row>
    <row r="25" spans="1:21" ht="24" customHeight="1">
      <c r="A25" s="129" t="s">
        <v>4</v>
      </c>
      <c r="B25" s="383" t="s">
        <v>14</v>
      </c>
      <c r="C25" s="384"/>
      <c r="D25" s="384"/>
      <c r="E25" s="385"/>
      <c r="F25" s="383" t="s">
        <v>15</v>
      </c>
      <c r="G25" s="386"/>
      <c r="H25" s="384"/>
      <c r="I25" s="385"/>
      <c r="J25" s="383" t="s">
        <v>23</v>
      </c>
      <c r="K25" s="386"/>
      <c r="L25" s="384"/>
      <c r="M25" s="385"/>
      <c r="N25" s="130"/>
      <c r="O25" s="366" t="s">
        <v>29</v>
      </c>
      <c r="P25" s="387"/>
      <c r="Q25" s="387"/>
      <c r="R25" s="131">
        <f>SUM(E15+I15+M15+Q15+U15+E22+I22+M22+Q22+U22+E31+I31+M31)</f>
        <v>390</v>
      </c>
      <c r="S25" s="132"/>
      <c r="T25" s="131" t="s">
        <v>4</v>
      </c>
    </row>
    <row r="26" spans="1:21" ht="24" customHeight="1">
      <c r="A26" s="125" t="s">
        <v>26</v>
      </c>
      <c r="B26" s="114" t="s">
        <v>7</v>
      </c>
      <c r="C26" s="114" t="s">
        <v>30</v>
      </c>
      <c r="D26" s="114" t="s">
        <v>18</v>
      </c>
      <c r="E26" s="114" t="s">
        <v>2</v>
      </c>
      <c r="F26" s="114" t="s">
        <v>7</v>
      </c>
      <c r="G26" s="114" t="s">
        <v>30</v>
      </c>
      <c r="H26" s="114" t="s">
        <v>18</v>
      </c>
      <c r="I26" s="114" t="s">
        <v>2</v>
      </c>
      <c r="J26" s="114" t="s">
        <v>7</v>
      </c>
      <c r="K26" s="114" t="s">
        <v>30</v>
      </c>
      <c r="L26" s="114" t="s">
        <v>18</v>
      </c>
      <c r="M26" s="133" t="s">
        <v>2</v>
      </c>
      <c r="N26" s="134"/>
      <c r="O26" s="366" t="s">
        <v>31</v>
      </c>
      <c r="P26" s="366"/>
      <c r="Q26" s="366"/>
      <c r="R26" s="135">
        <f>SUM((C15+G15+K15+O15+S15+C22+G22+K22+O22+S22+C31+G31+K31)/1000)</f>
        <v>20.3</v>
      </c>
      <c r="S26" s="136"/>
      <c r="T26" s="135" t="s">
        <v>4</v>
      </c>
    </row>
    <row r="27" spans="1:21" ht="21.75" customHeight="1">
      <c r="A27" s="114" t="s">
        <v>32</v>
      </c>
      <c r="B27" s="115"/>
      <c r="C27" s="173"/>
      <c r="D27" s="175"/>
      <c r="E27" s="117"/>
      <c r="F27" s="115"/>
      <c r="G27" s="173"/>
      <c r="H27" s="118"/>
      <c r="I27" s="117"/>
      <c r="J27" s="115" t="s">
        <v>243</v>
      </c>
      <c r="K27" s="173">
        <v>375086</v>
      </c>
      <c r="L27" s="115" t="s">
        <v>143</v>
      </c>
      <c r="M27" s="117">
        <v>40</v>
      </c>
      <c r="N27" s="139"/>
      <c r="O27" s="366"/>
      <c r="P27" s="366"/>
      <c r="Q27" s="366"/>
      <c r="R27" s="140" t="s">
        <v>3</v>
      </c>
      <c r="S27" s="132"/>
      <c r="T27" s="141"/>
    </row>
    <row r="28" spans="1:21" ht="21.75" customHeight="1">
      <c r="A28" s="114" t="s">
        <v>33</v>
      </c>
      <c r="B28" s="115" t="s">
        <v>210</v>
      </c>
      <c r="C28" s="142">
        <v>1150</v>
      </c>
      <c r="D28" s="175" t="s">
        <v>188</v>
      </c>
      <c r="E28" s="117">
        <v>20</v>
      </c>
      <c r="F28" s="115"/>
      <c r="G28" s="142"/>
      <c r="H28" s="142"/>
      <c r="I28" s="117"/>
      <c r="J28" s="115" t="s">
        <v>261</v>
      </c>
      <c r="K28" s="142">
        <v>1200</v>
      </c>
      <c r="L28" s="115" t="s">
        <v>143</v>
      </c>
      <c r="M28" s="117">
        <v>40</v>
      </c>
      <c r="N28" s="143"/>
      <c r="O28" s="144"/>
      <c r="P28" s="145"/>
      <c r="Q28" s="145"/>
      <c r="R28" s="368"/>
      <c r="S28" s="368"/>
      <c r="T28" s="146"/>
    </row>
    <row r="29" spans="1:21" ht="21.75" customHeight="1">
      <c r="A29" s="114" t="s">
        <v>34</v>
      </c>
      <c r="B29" s="115"/>
      <c r="C29" s="142"/>
      <c r="D29" s="177"/>
      <c r="E29" s="117"/>
      <c r="F29" s="115"/>
      <c r="G29" s="142"/>
      <c r="H29" s="142"/>
      <c r="I29" s="117"/>
      <c r="J29" s="115" t="s">
        <v>263</v>
      </c>
      <c r="K29" s="142">
        <v>1775</v>
      </c>
      <c r="L29" s="115" t="s">
        <v>143</v>
      </c>
      <c r="M29" s="117">
        <v>50</v>
      </c>
      <c r="N29" s="143"/>
      <c r="P29" s="239">
        <f>SUM(D15+H15+L15+P15+T15+D22+H22+L22+P22+T22+D31+H31+L31)</f>
        <v>23</v>
      </c>
      <c r="S29" s="370" t="s">
        <v>4</v>
      </c>
      <c r="T29" s="370"/>
      <c r="U29" s="370"/>
    </row>
    <row r="30" spans="1:21" ht="21.75" customHeight="1">
      <c r="A30" s="114" t="s">
        <v>36</v>
      </c>
      <c r="B30" s="115" t="s">
        <v>212</v>
      </c>
      <c r="C30" s="142">
        <v>2300</v>
      </c>
      <c r="D30" s="177" t="s">
        <v>188</v>
      </c>
      <c r="E30" s="117">
        <v>60</v>
      </c>
      <c r="F30" s="115"/>
      <c r="G30" s="142"/>
      <c r="H30" s="142"/>
      <c r="I30" s="117"/>
      <c r="J30" s="115" t="s">
        <v>265</v>
      </c>
      <c r="K30" s="142">
        <v>2375</v>
      </c>
      <c r="L30" s="115" t="s">
        <v>143</v>
      </c>
      <c r="M30" s="117">
        <v>80</v>
      </c>
      <c r="N30" s="143"/>
      <c r="R30" s="146"/>
      <c r="S30" s="370"/>
      <c r="T30" s="371"/>
      <c r="U30" s="372"/>
    </row>
    <row r="31" spans="1:21" ht="21.75" customHeight="1">
      <c r="A31" s="119" t="s">
        <v>83</v>
      </c>
      <c r="B31" s="115"/>
      <c r="C31" s="121">
        <f>SUM(C30+C29+C28+(IF(COUNTBLANK(C27),0,1500)))</f>
        <v>3450</v>
      </c>
      <c r="D31" s="238">
        <f>COUNTA(D27:D30)</f>
        <v>2</v>
      </c>
      <c r="E31" s="147">
        <f>SUM(E27:E30)</f>
        <v>80</v>
      </c>
      <c r="F31" s="117"/>
      <c r="G31" s="121">
        <f>SUM(G30+G29+G28+(IF(COUNTBLANK(G27),0,1500)))</f>
        <v>0</v>
      </c>
      <c r="H31" s="238">
        <f>COUNTA(H27:H30)</f>
        <v>0</v>
      </c>
      <c r="I31" s="147">
        <f>SUM(I27:I30)</f>
        <v>0</v>
      </c>
      <c r="J31" s="137"/>
      <c r="K31" s="121">
        <f>SUM(K30+K29+K28+(IF(COUNTBLANK(K27),0,1500)))</f>
        <v>6850</v>
      </c>
      <c r="L31" s="238">
        <f>COUNTA(L27:L30)</f>
        <v>4</v>
      </c>
      <c r="M31" s="147">
        <f>SUM(M27:M30)</f>
        <v>210</v>
      </c>
      <c r="N31" s="148"/>
      <c r="S31" s="370" t="s">
        <v>35</v>
      </c>
      <c r="T31" s="371"/>
      <c r="U31" s="372"/>
    </row>
    <row r="32" spans="1:21">
      <c r="R32" s="373"/>
      <c r="S32" s="374"/>
      <c r="T32" s="375"/>
    </row>
  </sheetData>
  <mergeCells count="45">
    <mergeCell ref="R32:T32"/>
    <mergeCell ref="O26:Q27"/>
    <mergeCell ref="R28:S28"/>
    <mergeCell ref="S29:U29"/>
    <mergeCell ref="S30:U30"/>
    <mergeCell ref="S31:U31"/>
    <mergeCell ref="A16:T16"/>
    <mergeCell ref="R24:T24"/>
    <mergeCell ref="B25:E25"/>
    <mergeCell ref="F25:I25"/>
    <mergeCell ref="J25:M25"/>
    <mergeCell ref="O25:Q25"/>
    <mergeCell ref="J8:J9"/>
    <mergeCell ref="K8:K9"/>
    <mergeCell ref="S8:S9"/>
    <mergeCell ref="T8:T9"/>
    <mergeCell ref="U8:U9"/>
    <mergeCell ref="M8:M9"/>
    <mergeCell ref="R6:U7"/>
    <mergeCell ref="L8:L9"/>
    <mergeCell ref="A8:A9"/>
    <mergeCell ref="B8:B9"/>
    <mergeCell ref="C8:C9"/>
    <mergeCell ref="D8:D9"/>
    <mergeCell ref="E8:E9"/>
    <mergeCell ref="F8:F9"/>
    <mergeCell ref="N8:N9"/>
    <mergeCell ref="O8:O9"/>
    <mergeCell ref="P8:P9"/>
    <mergeCell ref="Q8:Q9"/>
    <mergeCell ref="R8:R9"/>
    <mergeCell ref="G8:G9"/>
    <mergeCell ref="H8:H9"/>
    <mergeCell ref="I8:I9"/>
    <mergeCell ref="A6:A7"/>
    <mergeCell ref="B6:E7"/>
    <mergeCell ref="F6:I7"/>
    <mergeCell ref="J6:M7"/>
    <mergeCell ref="N6:Q7"/>
    <mergeCell ref="A1:E5"/>
    <mergeCell ref="G1:Q1"/>
    <mergeCell ref="H2:P3"/>
    <mergeCell ref="R2:U3"/>
    <mergeCell ref="H4:P4"/>
    <mergeCell ref="S4:T4"/>
  </mergeCells>
  <pageMargins left="0.74803149606299213" right="0.74803149606299213" top="0.59055118110236227" bottom="0.59055118110236227" header="0.19685039370078741" footer="0.39370078740157483"/>
  <pageSetup paperSize="9" scale="77" orientation="landscape" horizontalDpi="360" verticalDpi="360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U32"/>
  <sheetViews>
    <sheetView showZeros="0" zoomScaleNormal="100" workbookViewId="0">
      <selection activeCell="E29" sqref="E29"/>
    </sheetView>
  </sheetViews>
  <sheetFormatPr defaultColWidth="8.81640625" defaultRowHeight="12.5"/>
  <cols>
    <col min="1" max="2" width="8.81640625" style="110"/>
    <col min="3" max="3" width="9.453125" style="110" customWidth="1"/>
    <col min="4" max="4" width="4.7265625" style="110" customWidth="1"/>
    <col min="5" max="5" width="9.1796875" style="110" customWidth="1"/>
    <col min="6" max="6" width="8.81640625" style="110"/>
    <col min="7" max="7" width="9.453125" style="110" customWidth="1"/>
    <col min="8" max="8" width="4.7265625" style="110" customWidth="1"/>
    <col min="9" max="10" width="8.81640625" style="110"/>
    <col min="11" max="11" width="9.453125" style="110" customWidth="1"/>
    <col min="12" max="12" width="4.7265625" style="110" customWidth="1"/>
    <col min="13" max="14" width="8.81640625" style="110"/>
    <col min="15" max="15" width="9.453125" style="110" customWidth="1"/>
    <col min="16" max="16" width="4.7265625" style="110" customWidth="1"/>
    <col min="17" max="17" width="8.81640625" style="110"/>
    <col min="18" max="18" width="10.1796875" style="110" bestFit="1" customWidth="1"/>
    <col min="19" max="19" width="9.453125" style="110" customWidth="1"/>
    <col min="20" max="20" width="4.453125" style="110" customWidth="1"/>
    <col min="21" max="21" width="9.1796875" style="110" customWidth="1"/>
    <col min="22" max="22" width="3.7265625" style="110" customWidth="1"/>
    <col min="23" max="23" width="3.26953125" style="110" customWidth="1"/>
    <col min="24" max="24" width="2.81640625" style="110" customWidth="1"/>
    <col min="25" max="25" width="3.453125" style="110" customWidth="1"/>
    <col min="26" max="26" width="3" style="110" customWidth="1"/>
    <col min="27" max="16384" width="8.81640625" style="110"/>
  </cols>
  <sheetData>
    <row r="1" spans="1:21" ht="30.75" customHeight="1">
      <c r="A1" s="394"/>
      <c r="B1" s="394"/>
      <c r="C1" s="394"/>
      <c r="D1" s="394"/>
      <c r="E1" s="395"/>
      <c r="F1" s="109"/>
      <c r="G1" s="394" t="s">
        <v>60</v>
      </c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109"/>
      <c r="S1" s="109"/>
      <c r="T1" s="109"/>
    </row>
    <row r="2" spans="1:21" ht="24.75" customHeight="1">
      <c r="A2" s="394"/>
      <c r="B2" s="394"/>
      <c r="C2" s="394"/>
      <c r="D2" s="394"/>
      <c r="E2" s="395"/>
      <c r="G2" s="111"/>
      <c r="H2" s="399" t="s">
        <v>80</v>
      </c>
      <c r="I2" s="400"/>
      <c r="J2" s="400"/>
      <c r="K2" s="400"/>
      <c r="L2" s="400"/>
      <c r="M2" s="400"/>
      <c r="N2" s="400"/>
      <c r="O2" s="400"/>
      <c r="P2" s="400"/>
      <c r="R2" s="401" t="s">
        <v>22</v>
      </c>
      <c r="S2" s="401"/>
      <c r="T2" s="401"/>
      <c r="U2" s="401"/>
    </row>
    <row r="3" spans="1:21" ht="24.75" customHeight="1">
      <c r="A3" s="394"/>
      <c r="B3" s="394"/>
      <c r="C3" s="394"/>
      <c r="D3" s="394"/>
      <c r="E3" s="395"/>
      <c r="G3" s="111"/>
      <c r="H3" s="400"/>
      <c r="I3" s="400"/>
      <c r="J3" s="400"/>
      <c r="K3" s="400"/>
      <c r="L3" s="400"/>
      <c r="M3" s="400"/>
      <c r="N3" s="400"/>
      <c r="O3" s="400"/>
      <c r="P3" s="400"/>
      <c r="Q3" s="112"/>
      <c r="R3" s="401"/>
      <c r="S3" s="401"/>
      <c r="T3" s="401"/>
      <c r="U3" s="401"/>
    </row>
    <row r="4" spans="1:21" ht="24.75" customHeight="1">
      <c r="A4" s="394"/>
      <c r="B4" s="394"/>
      <c r="C4" s="394"/>
      <c r="D4" s="394"/>
      <c r="E4" s="395"/>
      <c r="G4" s="113"/>
      <c r="H4" s="401" t="s">
        <v>57</v>
      </c>
      <c r="I4" s="402"/>
      <c r="J4" s="402"/>
      <c r="K4" s="402"/>
      <c r="L4" s="402"/>
      <c r="M4" s="402"/>
      <c r="N4" s="402"/>
      <c r="O4" s="402"/>
      <c r="P4" s="402"/>
      <c r="S4" s="403">
        <v>2020</v>
      </c>
      <c r="T4" s="403"/>
    </row>
    <row r="5" spans="1:21" ht="24.75" customHeight="1">
      <c r="A5" s="396"/>
      <c r="B5" s="396"/>
      <c r="C5" s="396"/>
      <c r="D5" s="396"/>
      <c r="E5" s="397"/>
    </row>
    <row r="6" spans="1:21" ht="12" customHeight="1">
      <c r="A6" s="404" t="s">
        <v>4</v>
      </c>
      <c r="B6" s="388" t="s">
        <v>14</v>
      </c>
      <c r="C6" s="389"/>
      <c r="D6" s="389"/>
      <c r="E6" s="406"/>
      <c r="F6" s="388" t="s">
        <v>15</v>
      </c>
      <c r="G6" s="389"/>
      <c r="H6" s="389"/>
      <c r="I6" s="406"/>
      <c r="J6" s="388" t="s">
        <v>23</v>
      </c>
      <c r="K6" s="389"/>
      <c r="L6" s="389"/>
      <c r="M6" s="406"/>
      <c r="N6" s="388" t="s">
        <v>24</v>
      </c>
      <c r="O6" s="389"/>
      <c r="P6" s="389"/>
      <c r="Q6" s="406"/>
      <c r="R6" s="388" t="s">
        <v>25</v>
      </c>
      <c r="S6" s="389"/>
      <c r="T6" s="389"/>
      <c r="U6" s="390"/>
    </row>
    <row r="7" spans="1:21" ht="12" customHeight="1">
      <c r="A7" s="405"/>
      <c r="B7" s="391"/>
      <c r="C7" s="392"/>
      <c r="D7" s="392"/>
      <c r="E7" s="407"/>
      <c r="F7" s="391"/>
      <c r="G7" s="392"/>
      <c r="H7" s="392"/>
      <c r="I7" s="407"/>
      <c r="J7" s="391"/>
      <c r="K7" s="392"/>
      <c r="L7" s="392"/>
      <c r="M7" s="407"/>
      <c r="N7" s="391"/>
      <c r="O7" s="392"/>
      <c r="P7" s="392"/>
      <c r="Q7" s="407"/>
      <c r="R7" s="391"/>
      <c r="S7" s="392"/>
      <c r="T7" s="392"/>
      <c r="U7" s="393"/>
    </row>
    <row r="8" spans="1:21">
      <c r="A8" s="377" t="s">
        <v>26</v>
      </c>
      <c r="B8" s="376" t="s">
        <v>7</v>
      </c>
      <c r="C8" s="376" t="s">
        <v>8</v>
      </c>
      <c r="D8" s="376" t="s">
        <v>18</v>
      </c>
      <c r="E8" s="377" t="s">
        <v>2</v>
      </c>
      <c r="F8" s="376" t="s">
        <v>7</v>
      </c>
      <c r="G8" s="376" t="s">
        <v>8</v>
      </c>
      <c r="H8" s="376" t="s">
        <v>18</v>
      </c>
      <c r="I8" s="377" t="s">
        <v>2</v>
      </c>
      <c r="J8" s="376" t="s">
        <v>7</v>
      </c>
      <c r="K8" s="376" t="s">
        <v>8</v>
      </c>
      <c r="L8" s="376" t="s">
        <v>18</v>
      </c>
      <c r="M8" s="377" t="s">
        <v>2</v>
      </c>
      <c r="N8" s="376" t="s">
        <v>7</v>
      </c>
      <c r="O8" s="376" t="s">
        <v>8</v>
      </c>
      <c r="P8" s="376" t="s">
        <v>18</v>
      </c>
      <c r="Q8" s="377" t="s">
        <v>2</v>
      </c>
      <c r="R8" s="376" t="s">
        <v>7</v>
      </c>
      <c r="S8" s="376" t="s">
        <v>8</v>
      </c>
      <c r="T8" s="376" t="s">
        <v>18</v>
      </c>
      <c r="U8" s="377" t="s">
        <v>2</v>
      </c>
    </row>
    <row r="9" spans="1:21">
      <c r="A9" s="378"/>
      <c r="B9" s="376"/>
      <c r="C9" s="376"/>
      <c r="D9" s="376"/>
      <c r="E9" s="378"/>
      <c r="F9" s="376"/>
      <c r="G9" s="376"/>
      <c r="H9" s="376"/>
      <c r="I9" s="378"/>
      <c r="J9" s="376"/>
      <c r="K9" s="376"/>
      <c r="L9" s="376"/>
      <c r="M9" s="378"/>
      <c r="N9" s="376"/>
      <c r="O9" s="376"/>
      <c r="P9" s="376"/>
      <c r="Q9" s="378"/>
      <c r="R9" s="376"/>
      <c r="S9" s="376"/>
      <c r="T9" s="376"/>
      <c r="U9" s="378"/>
    </row>
    <row r="10" spans="1:21" ht="21.75" customHeight="1">
      <c r="A10" s="114" t="s">
        <v>27</v>
      </c>
      <c r="B10" s="301" t="s">
        <v>187</v>
      </c>
      <c r="C10" s="305">
        <v>54234</v>
      </c>
      <c r="D10" s="303" t="s">
        <v>188</v>
      </c>
      <c r="E10" s="304">
        <v>5</v>
      </c>
      <c r="F10" s="115" t="s">
        <v>207</v>
      </c>
      <c r="G10" s="275">
        <v>73289</v>
      </c>
      <c r="H10" s="116" t="s">
        <v>143</v>
      </c>
      <c r="I10" s="273">
        <v>5</v>
      </c>
      <c r="J10" s="115" t="s">
        <v>197</v>
      </c>
      <c r="K10" s="274">
        <v>75574</v>
      </c>
      <c r="L10" s="116" t="s">
        <v>143</v>
      </c>
      <c r="M10" s="273">
        <v>5</v>
      </c>
      <c r="N10" s="115" t="s">
        <v>207</v>
      </c>
      <c r="O10" s="274">
        <v>84891</v>
      </c>
      <c r="P10" s="116" t="s">
        <v>143</v>
      </c>
      <c r="Q10" s="273">
        <v>5</v>
      </c>
      <c r="R10" s="301" t="s">
        <v>200</v>
      </c>
      <c r="S10" s="306">
        <v>64425</v>
      </c>
      <c r="T10" s="303" t="s">
        <v>188</v>
      </c>
      <c r="U10" s="304">
        <v>5</v>
      </c>
    </row>
    <row r="11" spans="1:21" ht="21.75" customHeight="1">
      <c r="A11" s="114" t="s">
        <v>27</v>
      </c>
      <c r="B11" s="301" t="s">
        <v>205</v>
      </c>
      <c r="C11" s="305">
        <v>54340</v>
      </c>
      <c r="D11" s="303" t="s">
        <v>188</v>
      </c>
      <c r="E11" s="304">
        <v>5</v>
      </c>
      <c r="F11" s="115" t="s">
        <v>208</v>
      </c>
      <c r="G11" s="275">
        <v>74753</v>
      </c>
      <c r="H11" s="116" t="s">
        <v>143</v>
      </c>
      <c r="I11" s="273">
        <v>5</v>
      </c>
      <c r="J11" s="115" t="s">
        <v>208</v>
      </c>
      <c r="K11" s="274">
        <v>83053</v>
      </c>
      <c r="L11" s="116" t="s">
        <v>143</v>
      </c>
      <c r="M11" s="273">
        <v>5</v>
      </c>
      <c r="N11" s="115" t="s">
        <v>218</v>
      </c>
      <c r="O11" s="274">
        <v>83081</v>
      </c>
      <c r="P11" s="116" t="s">
        <v>143</v>
      </c>
      <c r="Q11" s="304">
        <v>5</v>
      </c>
      <c r="R11" s="115" t="s">
        <v>218</v>
      </c>
      <c r="S11" s="168">
        <v>64581</v>
      </c>
      <c r="T11" s="116" t="s">
        <v>143</v>
      </c>
      <c r="U11" s="117">
        <v>5</v>
      </c>
    </row>
    <row r="12" spans="1:21" ht="21.75" customHeight="1">
      <c r="A12" s="114" t="s">
        <v>27</v>
      </c>
      <c r="B12" s="115" t="s">
        <v>253</v>
      </c>
      <c r="C12" s="166">
        <v>53981</v>
      </c>
      <c r="D12" s="116" t="s">
        <v>143</v>
      </c>
      <c r="E12" s="117">
        <v>5</v>
      </c>
      <c r="F12" s="115" t="s">
        <v>223</v>
      </c>
      <c r="G12" s="275">
        <v>70696</v>
      </c>
      <c r="H12" s="116" t="s">
        <v>143</v>
      </c>
      <c r="I12" s="273">
        <v>5</v>
      </c>
      <c r="J12" s="115" t="s">
        <v>224</v>
      </c>
      <c r="K12" s="275">
        <v>75273</v>
      </c>
      <c r="L12" s="116" t="s">
        <v>143</v>
      </c>
      <c r="M12" s="273">
        <v>5</v>
      </c>
      <c r="N12" s="115"/>
      <c r="O12" s="274"/>
      <c r="P12" s="116"/>
      <c r="Q12" s="273"/>
      <c r="R12" s="115" t="s">
        <v>223</v>
      </c>
      <c r="S12" s="274">
        <v>65413</v>
      </c>
      <c r="T12" s="116" t="s">
        <v>143</v>
      </c>
      <c r="U12" s="273">
        <v>5</v>
      </c>
    </row>
    <row r="13" spans="1:21" ht="21.75" customHeight="1">
      <c r="A13" s="114" t="s">
        <v>27</v>
      </c>
      <c r="B13" s="115"/>
      <c r="C13" s="275"/>
      <c r="D13" s="116"/>
      <c r="E13" s="273"/>
      <c r="F13" s="115"/>
      <c r="G13" s="275"/>
      <c r="H13" s="116"/>
      <c r="I13" s="273"/>
      <c r="J13" s="115"/>
      <c r="K13" s="274"/>
      <c r="L13" s="116"/>
      <c r="M13" s="273"/>
      <c r="N13" s="115"/>
      <c r="O13" s="274"/>
      <c r="P13" s="116"/>
      <c r="Q13" s="273"/>
      <c r="R13" s="115" t="s">
        <v>247</v>
      </c>
      <c r="S13" s="274">
        <v>65102</v>
      </c>
      <c r="T13" s="116" t="s">
        <v>143</v>
      </c>
      <c r="U13" s="273">
        <v>5</v>
      </c>
    </row>
    <row r="14" spans="1:21" ht="21.75" customHeight="1">
      <c r="A14" s="114" t="s">
        <v>27</v>
      </c>
      <c r="B14" s="301"/>
      <c r="C14" s="305"/>
      <c r="D14" s="303"/>
      <c r="E14" s="304"/>
      <c r="F14" s="115"/>
      <c r="G14" s="275"/>
      <c r="H14" s="116"/>
      <c r="I14" s="273"/>
      <c r="J14" s="115"/>
      <c r="K14" s="274"/>
      <c r="L14" s="116"/>
      <c r="M14" s="273"/>
      <c r="N14" s="301"/>
      <c r="O14" s="306"/>
      <c r="P14" s="303"/>
      <c r="Q14" s="304"/>
      <c r="R14" s="115"/>
      <c r="S14" s="274"/>
      <c r="T14" s="116"/>
      <c r="U14" s="273"/>
    </row>
    <row r="15" spans="1:21" ht="21.75" customHeight="1">
      <c r="A15" s="119" t="s">
        <v>83</v>
      </c>
      <c r="B15" s="120"/>
      <c r="C15" s="287">
        <f>400*(COUNTA(C10:C14))</f>
        <v>1200</v>
      </c>
      <c r="D15" s="237">
        <f>COUNTA(D10:D14)</f>
        <v>3</v>
      </c>
      <c r="E15" s="288">
        <f>SUM(E10:E14)</f>
        <v>15</v>
      </c>
      <c r="F15" s="123"/>
      <c r="G15" s="287">
        <f>400*(COUNTA(G10:G14))</f>
        <v>1200</v>
      </c>
      <c r="H15" s="237">
        <f>COUNTA(H10:H14)</f>
        <v>3</v>
      </c>
      <c r="I15" s="288">
        <f>SUM(I10:I14)</f>
        <v>15</v>
      </c>
      <c r="J15" s="123"/>
      <c r="K15" s="287">
        <f>400*(COUNTA(K10:K14))</f>
        <v>1200</v>
      </c>
      <c r="L15" s="237">
        <f>COUNTA(L10:L14)</f>
        <v>3</v>
      </c>
      <c r="M15" s="288">
        <f>SUM(M10:M14)</f>
        <v>15</v>
      </c>
      <c r="N15" s="123"/>
      <c r="O15" s="287">
        <f>400*(COUNTA(O10:O14))</f>
        <v>800</v>
      </c>
      <c r="P15" s="237">
        <f>COUNTA(P10:P14)</f>
        <v>2</v>
      </c>
      <c r="Q15" s="288">
        <f>SUM(Q10:Q14)</f>
        <v>10</v>
      </c>
      <c r="R15" s="123"/>
      <c r="S15" s="287">
        <f>400*(COUNTA(S10:S14))</f>
        <v>1600</v>
      </c>
      <c r="T15" s="237">
        <f>COUNTA(T10:T14)</f>
        <v>4</v>
      </c>
      <c r="U15" s="127">
        <f>SUM(U10:U14)</f>
        <v>20</v>
      </c>
    </row>
    <row r="16" spans="1:21" ht="21.75" customHeight="1">
      <c r="A16" s="379"/>
      <c r="B16" s="408"/>
      <c r="C16" s="408"/>
      <c r="D16" s="408"/>
      <c r="E16" s="408"/>
      <c r="F16" s="408"/>
      <c r="G16" s="408"/>
      <c r="H16" s="408"/>
      <c r="I16" s="408"/>
      <c r="J16" s="408"/>
      <c r="K16" s="408"/>
      <c r="L16" s="408"/>
      <c r="M16" s="408"/>
      <c r="N16" s="408"/>
      <c r="O16" s="408"/>
      <c r="P16" s="408"/>
      <c r="Q16" s="408"/>
      <c r="R16" s="408"/>
      <c r="S16" s="408"/>
      <c r="T16" s="408"/>
      <c r="U16" s="277"/>
    </row>
    <row r="17" spans="1:21" ht="21.75" customHeight="1">
      <c r="A17" s="125" t="s">
        <v>28</v>
      </c>
      <c r="B17" s="115" t="s">
        <v>218</v>
      </c>
      <c r="C17" s="275">
        <v>112291</v>
      </c>
      <c r="D17" s="116" t="s">
        <v>143</v>
      </c>
      <c r="E17" s="273">
        <v>10</v>
      </c>
      <c r="F17" s="115" t="s">
        <v>197</v>
      </c>
      <c r="G17" s="275">
        <v>155639</v>
      </c>
      <c r="H17" s="116" t="s">
        <v>143</v>
      </c>
      <c r="I17" s="273">
        <v>10</v>
      </c>
      <c r="J17" s="115" t="s">
        <v>207</v>
      </c>
      <c r="K17" s="275">
        <v>171661</v>
      </c>
      <c r="L17" s="116" t="s">
        <v>143</v>
      </c>
      <c r="M17" s="273">
        <v>10</v>
      </c>
      <c r="N17" s="115" t="s">
        <v>208</v>
      </c>
      <c r="O17" s="275">
        <v>181774</v>
      </c>
      <c r="P17" s="126" t="s">
        <v>143</v>
      </c>
      <c r="Q17" s="273">
        <v>10</v>
      </c>
      <c r="R17" s="115" t="s">
        <v>197</v>
      </c>
      <c r="S17" s="166" t="s">
        <v>206</v>
      </c>
      <c r="T17" s="126" t="s">
        <v>143</v>
      </c>
      <c r="U17" s="273">
        <v>10</v>
      </c>
    </row>
    <row r="18" spans="1:21" ht="21.75" customHeight="1">
      <c r="A18" s="125" t="s">
        <v>28</v>
      </c>
      <c r="B18" s="115" t="s">
        <v>247</v>
      </c>
      <c r="C18" s="166">
        <v>113469</v>
      </c>
      <c r="D18" s="116" t="s">
        <v>143</v>
      </c>
      <c r="E18" s="117">
        <v>10</v>
      </c>
      <c r="F18" s="115" t="s">
        <v>214</v>
      </c>
      <c r="G18" s="275">
        <v>154672</v>
      </c>
      <c r="H18" s="116" t="s">
        <v>143</v>
      </c>
      <c r="I18" s="273">
        <v>10</v>
      </c>
      <c r="J18" s="115" t="s">
        <v>214</v>
      </c>
      <c r="K18" s="275">
        <v>170781</v>
      </c>
      <c r="L18" s="116" t="s">
        <v>143</v>
      </c>
      <c r="M18" s="273">
        <v>10</v>
      </c>
      <c r="N18" s="115"/>
      <c r="O18" s="275"/>
      <c r="P18" s="116"/>
      <c r="Q18" s="273"/>
      <c r="R18" s="115"/>
      <c r="S18" s="275"/>
      <c r="T18" s="116"/>
      <c r="U18" s="273"/>
    </row>
    <row r="19" spans="1:21" ht="21.75" customHeight="1">
      <c r="A19" s="125" t="s">
        <v>28</v>
      </c>
      <c r="B19" s="301"/>
      <c r="C19" s="305"/>
      <c r="D19" s="303"/>
      <c r="E19" s="304"/>
      <c r="F19" s="115" t="s">
        <v>224</v>
      </c>
      <c r="G19" s="275">
        <v>144852</v>
      </c>
      <c r="H19" s="116" t="s">
        <v>143</v>
      </c>
      <c r="I19" s="273">
        <v>10</v>
      </c>
      <c r="J19" s="115" t="s">
        <v>253</v>
      </c>
      <c r="K19" s="275">
        <v>154384</v>
      </c>
      <c r="L19" s="116" t="s">
        <v>143</v>
      </c>
      <c r="M19" s="273">
        <v>10</v>
      </c>
      <c r="N19" s="115"/>
      <c r="O19" s="275"/>
      <c r="P19" s="116"/>
      <c r="Q19" s="273"/>
      <c r="R19" s="115"/>
      <c r="S19" s="275"/>
      <c r="T19" s="116"/>
      <c r="U19" s="273"/>
    </row>
    <row r="20" spans="1:21" ht="21.75" customHeight="1">
      <c r="A20" s="125" t="s">
        <v>28</v>
      </c>
      <c r="B20" s="115"/>
      <c r="C20" s="275"/>
      <c r="D20" s="116"/>
      <c r="E20" s="273"/>
      <c r="F20" s="115"/>
      <c r="G20" s="275"/>
      <c r="H20" s="116"/>
      <c r="I20" s="273"/>
      <c r="J20" s="115"/>
      <c r="K20" s="275"/>
      <c r="L20" s="116"/>
      <c r="M20" s="273"/>
      <c r="N20" s="115"/>
      <c r="O20" s="275"/>
      <c r="P20" s="116"/>
      <c r="Q20" s="273"/>
      <c r="R20" s="115"/>
      <c r="S20" s="275"/>
      <c r="T20" s="116"/>
      <c r="U20" s="273"/>
    </row>
    <row r="21" spans="1:21" ht="21.75" customHeight="1">
      <c r="A21" s="125" t="s">
        <v>28</v>
      </c>
      <c r="B21" s="301"/>
      <c r="C21" s="305"/>
      <c r="D21" s="303"/>
      <c r="E21" s="304"/>
      <c r="F21" s="115"/>
      <c r="G21" s="275"/>
      <c r="H21" s="116"/>
      <c r="I21" s="273"/>
      <c r="J21" s="115"/>
      <c r="K21" s="275"/>
      <c r="L21" s="116"/>
      <c r="M21" s="273"/>
      <c r="N21" s="115"/>
      <c r="O21" s="275"/>
      <c r="P21" s="116"/>
      <c r="Q21" s="273"/>
      <c r="R21" s="115"/>
      <c r="S21" s="275"/>
      <c r="T21" s="116"/>
      <c r="U21" s="273"/>
    </row>
    <row r="22" spans="1:21" ht="21.75" customHeight="1">
      <c r="A22" s="119" t="s">
        <v>83</v>
      </c>
      <c r="B22" s="127"/>
      <c r="C22" s="287">
        <f>800*(COUNTA(C17:C20))</f>
        <v>1600</v>
      </c>
      <c r="D22" s="238">
        <f>COUNTA(D17:D20)</f>
        <v>2</v>
      </c>
      <c r="E22" s="127">
        <f>SUM(E17:E21)</f>
        <v>20</v>
      </c>
      <c r="F22" s="127"/>
      <c r="G22" s="287">
        <f>800*(COUNTA(G17:G21))</f>
        <v>2400</v>
      </c>
      <c r="H22" s="238">
        <f>COUNTA(H17:H21)</f>
        <v>3</v>
      </c>
      <c r="I22" s="127">
        <f>SUM(I17:I21)</f>
        <v>30</v>
      </c>
      <c r="J22" s="127"/>
      <c r="K22" s="287">
        <f>800*(COUNTA(K17:K21))</f>
        <v>2400</v>
      </c>
      <c r="L22" s="238">
        <f>COUNTA(L17:L21)</f>
        <v>3</v>
      </c>
      <c r="M22" s="127">
        <f>SUM(M17:M21)</f>
        <v>30</v>
      </c>
      <c r="N22" s="127"/>
      <c r="O22" s="287">
        <f>800*(COUNTA(O17:O21))</f>
        <v>800</v>
      </c>
      <c r="P22" s="238">
        <f>COUNTA(P17:P21)</f>
        <v>1</v>
      </c>
      <c r="Q22" s="127">
        <f>SUM(Q17:Q21)</f>
        <v>10</v>
      </c>
      <c r="R22" s="127"/>
      <c r="S22" s="287">
        <f>800*(COUNTA(S17:S21))</f>
        <v>800</v>
      </c>
      <c r="T22" s="238">
        <f>COUNTA(T17:T21)</f>
        <v>1</v>
      </c>
      <c r="U22" s="127">
        <f>SUM(U17:U21)</f>
        <v>10</v>
      </c>
    </row>
    <row r="23" spans="1:21" ht="18.75" customHeight="1">
      <c r="A23" s="128"/>
      <c r="B23" s="277"/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</row>
    <row r="24" spans="1:21" ht="18.75" customHeight="1">
      <c r="A24" s="277"/>
      <c r="B24" s="277"/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381" t="s">
        <v>4</v>
      </c>
      <c r="S24" s="381"/>
      <c r="T24" s="412"/>
      <c r="U24" s="277"/>
    </row>
    <row r="25" spans="1:21" ht="24" customHeight="1">
      <c r="A25" s="129" t="s">
        <v>4</v>
      </c>
      <c r="B25" s="383" t="s">
        <v>14</v>
      </c>
      <c r="C25" s="384"/>
      <c r="D25" s="384"/>
      <c r="E25" s="385"/>
      <c r="F25" s="383" t="s">
        <v>15</v>
      </c>
      <c r="G25" s="413"/>
      <c r="H25" s="384"/>
      <c r="I25" s="385"/>
      <c r="J25" s="383" t="s">
        <v>23</v>
      </c>
      <c r="K25" s="413"/>
      <c r="L25" s="384"/>
      <c r="M25" s="385"/>
      <c r="N25" s="130"/>
      <c r="O25" s="366" t="s">
        <v>29</v>
      </c>
      <c r="P25" s="414"/>
      <c r="Q25" s="414"/>
      <c r="R25" s="131">
        <f>SUM(E15+I15+M15+Q15+U15+E22+I22+M22+Q22+U22+E31+I31+M31)</f>
        <v>555</v>
      </c>
      <c r="S25" s="289"/>
      <c r="T25" s="131" t="s">
        <v>4</v>
      </c>
      <c r="U25" s="277"/>
    </row>
    <row r="26" spans="1:21" ht="24" customHeight="1">
      <c r="A26" s="125" t="s">
        <v>26</v>
      </c>
      <c r="B26" s="114" t="s">
        <v>7</v>
      </c>
      <c r="C26" s="114" t="s">
        <v>30</v>
      </c>
      <c r="D26" s="114" t="s">
        <v>18</v>
      </c>
      <c r="E26" s="114" t="s">
        <v>2</v>
      </c>
      <c r="F26" s="114" t="s">
        <v>7</v>
      </c>
      <c r="G26" s="114" t="s">
        <v>30</v>
      </c>
      <c r="H26" s="114" t="s">
        <v>18</v>
      </c>
      <c r="I26" s="114" t="s">
        <v>2</v>
      </c>
      <c r="J26" s="114" t="s">
        <v>7</v>
      </c>
      <c r="K26" s="114" t="s">
        <v>30</v>
      </c>
      <c r="L26" s="114" t="s">
        <v>18</v>
      </c>
      <c r="M26" s="133" t="s">
        <v>2</v>
      </c>
      <c r="N26" s="134"/>
      <c r="O26" s="366" t="s">
        <v>31</v>
      </c>
      <c r="P26" s="367"/>
      <c r="Q26" s="367"/>
      <c r="R26" s="135">
        <f>SUM((C15+G15+K15+O15+S15+C22+G22+K22+O22+S22+C31+G31+K31)/1000)</f>
        <v>30.5</v>
      </c>
      <c r="S26" s="136"/>
      <c r="T26" s="135" t="s">
        <v>4</v>
      </c>
      <c r="U26" s="277"/>
    </row>
    <row r="27" spans="1:21" ht="21.75" customHeight="1">
      <c r="A27" s="114" t="s">
        <v>32</v>
      </c>
      <c r="B27" s="301" t="s">
        <v>204</v>
      </c>
      <c r="C27" s="306">
        <v>215638</v>
      </c>
      <c r="D27" s="307" t="s">
        <v>188</v>
      </c>
      <c r="E27" s="304">
        <v>40</v>
      </c>
      <c r="F27" s="115"/>
      <c r="G27" s="274"/>
      <c r="H27" s="285"/>
      <c r="I27" s="273"/>
      <c r="J27" s="115"/>
      <c r="K27" s="274"/>
      <c r="L27" s="115"/>
      <c r="M27" s="273"/>
      <c r="N27" s="290"/>
      <c r="O27" s="367"/>
      <c r="P27" s="367"/>
      <c r="Q27" s="367"/>
      <c r="R27" s="140" t="s">
        <v>3</v>
      </c>
      <c r="S27" s="289"/>
      <c r="T27" s="141"/>
      <c r="U27" s="277"/>
    </row>
    <row r="28" spans="1:21" ht="21.75" customHeight="1">
      <c r="A28" s="114" t="s">
        <v>33</v>
      </c>
      <c r="B28" s="115"/>
      <c r="C28" s="269"/>
      <c r="D28" s="268"/>
      <c r="E28" s="273"/>
      <c r="F28" s="115"/>
      <c r="G28" s="269"/>
      <c r="H28" s="269"/>
      <c r="I28" s="273"/>
      <c r="J28" s="115"/>
      <c r="K28" s="269"/>
      <c r="L28" s="269"/>
      <c r="M28" s="273"/>
      <c r="N28" s="291"/>
      <c r="O28" s="292"/>
      <c r="P28" s="293"/>
      <c r="Q28" s="293"/>
      <c r="R28" s="368"/>
      <c r="S28" s="415"/>
      <c r="T28" s="146"/>
      <c r="U28" s="277"/>
    </row>
    <row r="29" spans="1:21" ht="21.75" customHeight="1">
      <c r="A29" s="114" t="s">
        <v>34</v>
      </c>
      <c r="B29" s="115" t="s">
        <v>266</v>
      </c>
      <c r="C29" s="269">
        <v>2750</v>
      </c>
      <c r="D29" s="138" t="s">
        <v>143</v>
      </c>
      <c r="E29" s="273">
        <v>50</v>
      </c>
      <c r="F29" s="115" t="s">
        <v>192</v>
      </c>
      <c r="G29" s="269">
        <v>2425</v>
      </c>
      <c r="H29" s="142" t="s">
        <v>143</v>
      </c>
      <c r="I29" s="273">
        <v>50</v>
      </c>
      <c r="J29" s="115"/>
      <c r="K29" s="269"/>
      <c r="L29" s="115"/>
      <c r="M29" s="273"/>
      <c r="N29" s="291"/>
      <c r="O29" s="277"/>
      <c r="P29" s="294">
        <f>SUM(D15+H15+L15+P15+T15+D22+H22+L22+P22+T22+D31+H31+L31)</f>
        <v>31</v>
      </c>
      <c r="Q29" s="277"/>
      <c r="R29" s="277"/>
      <c r="S29" s="370" t="s">
        <v>4</v>
      </c>
      <c r="T29" s="415"/>
      <c r="U29" s="416"/>
    </row>
    <row r="30" spans="1:21" ht="21.75" customHeight="1">
      <c r="A30" s="114" t="s">
        <v>36</v>
      </c>
      <c r="B30" s="115" t="s">
        <v>193</v>
      </c>
      <c r="C30" s="269">
        <v>3675</v>
      </c>
      <c r="D30" s="138" t="s">
        <v>143</v>
      </c>
      <c r="E30" s="273">
        <v>80</v>
      </c>
      <c r="F30" s="115" t="s">
        <v>170</v>
      </c>
      <c r="G30" s="269">
        <v>3150</v>
      </c>
      <c r="H30" s="142" t="s">
        <v>143</v>
      </c>
      <c r="I30" s="273">
        <v>80</v>
      </c>
      <c r="J30" s="115" t="s">
        <v>168</v>
      </c>
      <c r="K30" s="269">
        <v>3000</v>
      </c>
      <c r="L30" s="115" t="s">
        <v>143</v>
      </c>
      <c r="M30" s="273">
        <v>80</v>
      </c>
      <c r="N30" s="291"/>
      <c r="O30" s="277"/>
      <c r="P30" s="277"/>
      <c r="Q30" s="277"/>
      <c r="R30" s="146"/>
      <c r="S30" s="370" t="s">
        <v>35</v>
      </c>
      <c r="T30" s="415"/>
      <c r="U30" s="416"/>
    </row>
    <row r="31" spans="1:21" ht="21.75" customHeight="1">
      <c r="A31" s="119" t="s">
        <v>83</v>
      </c>
      <c r="B31" s="115"/>
      <c r="C31" s="287">
        <f>SUM(C30+C29+C28+(IF(COUNTBLANK(C27),0,1500)))</f>
        <v>7925</v>
      </c>
      <c r="D31" s="238">
        <f>COUNTA(D27:D30)</f>
        <v>3</v>
      </c>
      <c r="E31" s="295">
        <f>SUM(E27:E30)</f>
        <v>170</v>
      </c>
      <c r="F31" s="273"/>
      <c r="G31" s="287">
        <f>SUM(G30+G29+G28+(IF(COUNTBLANK(G27),0,1500)))</f>
        <v>5575</v>
      </c>
      <c r="H31" s="238">
        <f>COUNTA(H27:H30)</f>
        <v>2</v>
      </c>
      <c r="I31" s="295">
        <f>SUM(I27:I30)</f>
        <v>130</v>
      </c>
      <c r="J31" s="268"/>
      <c r="K31" s="287">
        <f>SUM(K30+K29+K28+(IF(COUNTBLANK(K27),0,1500)))</f>
        <v>3000</v>
      </c>
      <c r="L31" s="238">
        <f>COUNTA(L27:L30)</f>
        <v>1</v>
      </c>
      <c r="M31" s="295">
        <f>SUM(M27:M30)</f>
        <v>80</v>
      </c>
      <c r="N31" s="296"/>
      <c r="O31" s="277"/>
      <c r="P31" s="277"/>
      <c r="Q31" s="277"/>
      <c r="R31" s="277"/>
      <c r="S31" s="370" t="s">
        <v>4</v>
      </c>
      <c r="T31" s="415"/>
      <c r="U31" s="416"/>
    </row>
    <row r="32" spans="1:21">
      <c r="R32" s="373"/>
      <c r="S32" s="374"/>
      <c r="T32" s="375"/>
    </row>
  </sheetData>
  <mergeCells count="45"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O26:Q27"/>
    <mergeCell ref="R28:S28"/>
    <mergeCell ref="S29:U29"/>
    <mergeCell ref="S30:U30"/>
    <mergeCell ref="S31:U31"/>
  </mergeCells>
  <pageMargins left="0.74803149606299213" right="0.74803149606299213" top="0.59055118110236227" bottom="0.59055118110236227" header="0.19685039370078741" footer="0.39370078740157483"/>
  <pageSetup paperSize="9" scale="78" orientation="landscape" horizontalDpi="4294967293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2D867"/>
  </sheetPr>
  <dimension ref="A2:N79"/>
  <sheetViews>
    <sheetView tabSelected="1" topLeftCell="A8" zoomScale="150" zoomScaleNormal="150" workbookViewId="0">
      <selection activeCell="D13" sqref="D13"/>
    </sheetView>
  </sheetViews>
  <sheetFormatPr defaultColWidth="8.81640625" defaultRowHeight="12.5"/>
  <cols>
    <col min="1" max="1" width="2.26953125" customWidth="1"/>
    <col min="2" max="2" width="10" style="5" customWidth="1"/>
    <col min="3" max="3" width="19.7265625" customWidth="1"/>
    <col min="4" max="4" width="8.81640625" customWidth="1"/>
    <col min="6" max="6" width="2.453125" customWidth="1"/>
    <col min="7" max="7" width="7.81640625" customWidth="1"/>
    <col min="8" max="8" width="6.26953125" customWidth="1"/>
    <col min="9" max="9" width="8.1796875" style="6" customWidth="1"/>
    <col min="10" max="10" width="8.1796875" customWidth="1"/>
    <col min="11" max="11" width="15.26953125" style="149" customWidth="1"/>
  </cols>
  <sheetData>
    <row r="2" spans="2:11" ht="21" customHeight="1">
      <c r="B2" s="349" t="s">
        <v>278</v>
      </c>
      <c r="C2" s="349"/>
      <c r="D2" s="349"/>
      <c r="E2" s="349"/>
      <c r="F2" s="349"/>
      <c r="G2" s="349"/>
      <c r="H2" s="349"/>
      <c r="I2" s="349"/>
      <c r="J2" s="352"/>
      <c r="K2" s="2"/>
    </row>
    <row r="3" spans="2:11" ht="14">
      <c r="B3" s="350" t="s">
        <v>65</v>
      </c>
      <c r="C3" s="351"/>
      <c r="D3" s="351"/>
      <c r="E3" s="351"/>
      <c r="F3" s="351"/>
      <c r="G3" s="351"/>
      <c r="H3" s="351"/>
      <c r="I3" s="351"/>
      <c r="J3" s="353"/>
    </row>
    <row r="4" spans="2:11">
      <c r="B4" s="3"/>
      <c r="C4" s="4"/>
      <c r="D4" s="4"/>
      <c r="E4" s="4"/>
      <c r="F4" s="4"/>
      <c r="G4" s="4"/>
      <c r="H4" s="4"/>
      <c r="I4" s="23"/>
      <c r="J4" s="4"/>
    </row>
    <row r="5" spans="2:11" ht="23.25" customHeight="1">
      <c r="B5" s="5" t="s">
        <v>0</v>
      </c>
      <c r="C5" s="6" t="s">
        <v>1</v>
      </c>
      <c r="D5" s="149" t="s">
        <v>2</v>
      </c>
      <c r="E5" s="149" t="s">
        <v>3</v>
      </c>
      <c r="G5" s="180" t="s">
        <v>115</v>
      </c>
      <c r="H5" s="315" t="s">
        <v>161</v>
      </c>
      <c r="I5" s="317" t="s">
        <v>162</v>
      </c>
      <c r="J5" s="7"/>
      <c r="K5" s="179"/>
    </row>
    <row r="6" spans="2:11" ht="13">
      <c r="G6" s="204"/>
      <c r="K6" s="179"/>
    </row>
    <row r="7" spans="2:11" ht="12.75" customHeight="1">
      <c r="B7" s="271" t="s">
        <v>70</v>
      </c>
      <c r="C7" s="8" t="s">
        <v>59</v>
      </c>
      <c r="D7" s="197">
        <f>'Alexander C'!R25</f>
        <v>90</v>
      </c>
      <c r="E7" s="198">
        <f>'Alexander C'!R26</f>
        <v>5.5</v>
      </c>
      <c r="G7" s="236">
        <f>'Alexander C'!P29</f>
        <v>9</v>
      </c>
      <c r="H7" s="235" t="s">
        <v>106</v>
      </c>
      <c r="I7" s="316" t="s">
        <v>151</v>
      </c>
      <c r="K7" s="178"/>
    </row>
    <row r="8" spans="2:11" ht="12.75" customHeight="1">
      <c r="B8" s="271" t="s">
        <v>136</v>
      </c>
      <c r="C8" s="8" t="s">
        <v>73</v>
      </c>
      <c r="D8" s="197">
        <f>'Bale D'!R25</f>
        <v>275</v>
      </c>
      <c r="E8" s="198">
        <f>'Bale D'!R26</f>
        <v>15.875</v>
      </c>
      <c r="G8" s="236">
        <f>'Bale D'!P29</f>
        <v>19</v>
      </c>
      <c r="H8" s="235" t="s">
        <v>107</v>
      </c>
      <c r="I8" s="233" t="s">
        <v>151</v>
      </c>
      <c r="K8" s="178"/>
    </row>
    <row r="9" spans="2:11" ht="12.75" customHeight="1">
      <c r="B9" s="196" t="s">
        <v>76</v>
      </c>
      <c r="C9" s="8" t="s">
        <v>72</v>
      </c>
      <c r="D9" s="197">
        <f>'Burgess Kat'!R25</f>
        <v>965</v>
      </c>
      <c r="E9" s="198">
        <v>28.45</v>
      </c>
      <c r="G9" s="236">
        <f>'Burgess Kat'!P29</f>
        <v>58</v>
      </c>
      <c r="H9" s="235" t="s">
        <v>106</v>
      </c>
      <c r="I9" s="318" t="s">
        <v>151</v>
      </c>
      <c r="K9" s="178"/>
    </row>
    <row r="10" spans="2:11" ht="12.75" customHeight="1">
      <c r="B10" s="196" t="s">
        <v>64</v>
      </c>
      <c r="C10" s="8" t="s">
        <v>245</v>
      </c>
      <c r="D10" s="197">
        <f>'Byron A'!R25</f>
        <v>14</v>
      </c>
      <c r="E10" s="198">
        <f>'Byron A'!R26</f>
        <v>1.6</v>
      </c>
      <c r="G10" s="236">
        <f>'Byron A'!P29</f>
        <v>4</v>
      </c>
      <c r="H10" s="235" t="s">
        <v>106</v>
      </c>
      <c r="I10" s="318" t="s">
        <v>151</v>
      </c>
      <c r="K10" s="178"/>
    </row>
    <row r="11" spans="2:11" ht="12.75" customHeight="1">
      <c r="B11" s="196" t="s">
        <v>64</v>
      </c>
      <c r="C11" s="8" t="s">
        <v>111</v>
      </c>
      <c r="D11" s="197">
        <f>'Campbell D'!R25</f>
        <v>933</v>
      </c>
      <c r="E11" s="198">
        <f>'Campbell D'!R26</f>
        <v>42.7</v>
      </c>
      <c r="G11" s="236">
        <f>'Campbell D'!P29</f>
        <v>57</v>
      </c>
      <c r="H11" s="235" t="s">
        <v>106</v>
      </c>
      <c r="I11" s="233" t="s">
        <v>151</v>
      </c>
      <c r="K11" s="178"/>
    </row>
    <row r="12" spans="2:11" ht="12.75" customHeight="1">
      <c r="B12" s="271" t="s">
        <v>64</v>
      </c>
      <c r="C12" s="8" t="s">
        <v>131</v>
      </c>
      <c r="D12" s="197">
        <f>'Cass L'!R25</f>
        <v>10</v>
      </c>
      <c r="E12" s="198">
        <f>'Cass L'!R26</f>
        <v>0.8</v>
      </c>
      <c r="G12" s="236">
        <f>'Cass L'!P29</f>
        <v>2</v>
      </c>
      <c r="H12" s="235" t="s">
        <v>106</v>
      </c>
      <c r="I12" s="233" t="s">
        <v>151</v>
      </c>
      <c r="K12" s="178"/>
    </row>
    <row r="13" spans="2:11" ht="12.75" customHeight="1">
      <c r="B13" s="271" t="s">
        <v>58</v>
      </c>
      <c r="C13" s="8" t="s">
        <v>140</v>
      </c>
      <c r="D13" s="197">
        <f>'Castles M'!R25</f>
        <v>174</v>
      </c>
      <c r="E13" s="198">
        <f>'Castles M'!R26</f>
        <v>16.725000000000001</v>
      </c>
      <c r="G13" s="236">
        <f>'Castles M'!P29</f>
        <v>26</v>
      </c>
      <c r="H13" s="235" t="s">
        <v>106</v>
      </c>
      <c r="I13" s="318" t="s">
        <v>151</v>
      </c>
      <c r="K13" s="178"/>
    </row>
    <row r="14" spans="2:11" ht="12.75" customHeight="1">
      <c r="B14" s="308" t="s">
        <v>136</v>
      </c>
      <c r="C14" s="8" t="s">
        <v>190</v>
      </c>
      <c r="D14" s="197">
        <f>'Curtis B'!S25</f>
        <v>0</v>
      </c>
      <c r="E14" s="198">
        <f>'Curtis B'!S27</f>
        <v>0</v>
      </c>
      <c r="G14" s="236">
        <f>'Curtis B'!P29</f>
        <v>0</v>
      </c>
      <c r="H14" s="235" t="s">
        <v>107</v>
      </c>
      <c r="I14" s="318"/>
      <c r="K14" s="178"/>
    </row>
    <row r="15" spans="2:11" ht="12.75" customHeight="1">
      <c r="B15" s="308" t="s">
        <v>257</v>
      </c>
      <c r="C15" s="8" t="s">
        <v>256</v>
      </c>
      <c r="D15" s="197">
        <f>'Dunn R'!S25</f>
        <v>62</v>
      </c>
      <c r="E15" s="198">
        <f>'Dunn R'!R26</f>
        <v>2.7</v>
      </c>
      <c r="G15" s="236">
        <f>'Dunn R'!P29</f>
        <v>5</v>
      </c>
      <c r="H15" s="235" t="s">
        <v>106</v>
      </c>
      <c r="I15" s="318" t="s">
        <v>151</v>
      </c>
      <c r="K15" s="178"/>
    </row>
    <row r="16" spans="2:11" ht="12.75" customHeight="1">
      <c r="B16" s="196" t="s">
        <v>139</v>
      </c>
      <c r="C16" s="8" t="s">
        <v>138</v>
      </c>
      <c r="D16" s="197">
        <f>'Gourley G'!R25</f>
        <v>130</v>
      </c>
      <c r="E16" s="198">
        <f>'Gourley G'!R26</f>
        <v>7</v>
      </c>
      <c r="G16" s="236">
        <f>'Gourley G'!P29</f>
        <v>9</v>
      </c>
      <c r="H16" s="235" t="s">
        <v>107</v>
      </c>
      <c r="I16" s="233" t="s">
        <v>151</v>
      </c>
      <c r="K16" s="178"/>
    </row>
    <row r="17" spans="1:14" ht="12.75" customHeight="1">
      <c r="B17" s="196" t="s">
        <v>70</v>
      </c>
      <c r="C17" s="8" t="s">
        <v>85</v>
      </c>
      <c r="D17" s="197">
        <f>'Kaye C'!R25</f>
        <v>341</v>
      </c>
      <c r="E17" s="198">
        <f>'Kaye C'!R26</f>
        <v>19</v>
      </c>
      <c r="G17" s="236">
        <f>'Kaye C'!P29</f>
        <v>27</v>
      </c>
      <c r="H17" s="235" t="s">
        <v>106</v>
      </c>
      <c r="I17" s="233" t="s">
        <v>151</v>
      </c>
      <c r="K17" s="178"/>
    </row>
    <row r="18" spans="1:14" ht="12.75" customHeight="1">
      <c r="B18" s="196" t="s">
        <v>64</v>
      </c>
      <c r="C18" s="8" t="s">
        <v>135</v>
      </c>
      <c r="D18" s="197">
        <f>'Kennedy K'!R25</f>
        <v>805</v>
      </c>
      <c r="E18" s="198">
        <f>'Kennedy K'!R26</f>
        <v>37.9</v>
      </c>
      <c r="G18" s="236">
        <f>'Kennedy K'!P29</f>
        <v>36</v>
      </c>
      <c r="H18" s="235" t="s">
        <v>106</v>
      </c>
      <c r="I18" s="233" t="s">
        <v>151</v>
      </c>
      <c r="K18" s="178"/>
    </row>
    <row r="19" spans="1:14" ht="12.75" customHeight="1">
      <c r="A19" s="286"/>
      <c r="B19" s="271" t="s">
        <v>77</v>
      </c>
      <c r="C19" s="8" t="s">
        <v>133</v>
      </c>
      <c r="D19" s="197">
        <f>'Lane K'!R25</f>
        <v>185</v>
      </c>
      <c r="E19" s="198">
        <f>'Lane K'!R26</f>
        <v>11.725</v>
      </c>
      <c r="G19" s="236">
        <f>'Lane K'!P29</f>
        <v>16</v>
      </c>
      <c r="H19" s="235" t="s">
        <v>106</v>
      </c>
      <c r="I19" s="233" t="s">
        <v>151</v>
      </c>
      <c r="K19" s="178"/>
    </row>
    <row r="20" spans="1:14" ht="12.75" customHeight="1">
      <c r="A20" s="286"/>
      <c r="B20" s="308" t="s">
        <v>70</v>
      </c>
      <c r="C20" s="8" t="s">
        <v>150</v>
      </c>
      <c r="D20" s="197">
        <f>'Leary C'!R25</f>
        <v>170</v>
      </c>
      <c r="E20" s="198">
        <f>'Leary C'!R26</f>
        <v>10.025</v>
      </c>
      <c r="G20" s="236">
        <f>'Leary C'!P29</f>
        <v>14</v>
      </c>
      <c r="H20" s="235" t="s">
        <v>106</v>
      </c>
      <c r="I20" s="233" t="s">
        <v>151</v>
      </c>
      <c r="K20" s="178"/>
    </row>
    <row r="21" spans="1:14" ht="12.75" customHeight="1">
      <c r="B21" s="262" t="s">
        <v>76</v>
      </c>
      <c r="C21" s="8" t="s">
        <v>122</v>
      </c>
      <c r="D21" s="197">
        <f>'Madsen K'!R25</f>
        <v>390</v>
      </c>
      <c r="E21" s="198">
        <f>'Madsen K'!R26</f>
        <v>20.3</v>
      </c>
      <c r="G21" s="236">
        <f>'Madsen K'!P29</f>
        <v>23</v>
      </c>
      <c r="H21" s="235" t="s">
        <v>106</v>
      </c>
      <c r="I21" s="233" t="s">
        <v>151</v>
      </c>
      <c r="K21" s="178"/>
    </row>
    <row r="22" spans="1:14" ht="12.75" customHeight="1">
      <c r="B22" s="271" t="s">
        <v>76</v>
      </c>
      <c r="C22" s="8" t="s">
        <v>152</v>
      </c>
      <c r="D22" s="197">
        <f>'Makin C'!R25</f>
        <v>555</v>
      </c>
      <c r="E22" s="198">
        <f>'Makin C'!R26</f>
        <v>30.5</v>
      </c>
      <c r="G22" s="236">
        <f>'Makin C'!P29</f>
        <v>31</v>
      </c>
      <c r="H22" s="235" t="s">
        <v>106</v>
      </c>
      <c r="I22" s="233" t="s">
        <v>151</v>
      </c>
      <c r="K22" s="182"/>
    </row>
    <row r="23" spans="1:14" ht="12.75" customHeight="1">
      <c r="B23" s="271" t="s">
        <v>76</v>
      </c>
      <c r="C23" s="8" t="s">
        <v>146</v>
      </c>
      <c r="D23" s="197">
        <f>'Martin, N'!R25</f>
        <v>15</v>
      </c>
      <c r="E23" s="198">
        <f>'Martin, N'!R26</f>
        <v>1.2</v>
      </c>
      <c r="G23" s="236">
        <f>'Martin, N'!P29</f>
        <v>2</v>
      </c>
      <c r="H23" s="235" t="s">
        <v>106</v>
      </c>
      <c r="I23" s="233" t="s">
        <v>151</v>
      </c>
      <c r="K23" s="182"/>
    </row>
    <row r="24" spans="1:14" ht="12.75" customHeight="1">
      <c r="B24" s="308" t="s">
        <v>64</v>
      </c>
      <c r="C24" s="8" t="s">
        <v>240</v>
      </c>
      <c r="D24" s="197">
        <f>'Murphy K'!R25</f>
        <v>196</v>
      </c>
      <c r="E24" s="198">
        <f>'Murphy K'!R26</f>
        <v>11.324999999999999</v>
      </c>
      <c r="G24" s="236">
        <v>2</v>
      </c>
      <c r="H24" s="235" t="s">
        <v>106</v>
      </c>
      <c r="I24" s="327" t="s">
        <v>151</v>
      </c>
      <c r="K24" s="182"/>
    </row>
    <row r="25" spans="1:14" ht="12.75" customHeight="1">
      <c r="B25" s="308" t="s">
        <v>58</v>
      </c>
      <c r="C25" s="8" t="s">
        <v>196</v>
      </c>
      <c r="D25" s="197">
        <f>'O''Neill K'!R25</f>
        <v>138</v>
      </c>
      <c r="E25" s="198">
        <f>'O''Neill K'!R26</f>
        <v>5.7</v>
      </c>
      <c r="G25" s="236">
        <f>'O''Neill K'!P29</f>
        <v>5</v>
      </c>
      <c r="H25" s="235" t="s">
        <v>106</v>
      </c>
      <c r="I25" s="321" t="s">
        <v>151</v>
      </c>
      <c r="K25" s="182"/>
    </row>
    <row r="26" spans="1:14" ht="12.75" customHeight="1">
      <c r="B26" s="271" t="s">
        <v>76</v>
      </c>
      <c r="C26" s="232" t="s">
        <v>125</v>
      </c>
      <c r="D26" s="197">
        <f>'Phillips R'!R25</f>
        <v>523</v>
      </c>
      <c r="E26" s="198">
        <f>'Phillips R'!R26</f>
        <v>26.425000000000001</v>
      </c>
      <c r="G26" s="236">
        <f>'Phillips R'!P29</f>
        <v>27</v>
      </c>
      <c r="H26" s="235" t="s">
        <v>107</v>
      </c>
      <c r="I26" s="233" t="s">
        <v>151</v>
      </c>
      <c r="K26" s="182"/>
      <c r="N26" s="195"/>
    </row>
    <row r="27" spans="1:14" ht="12.75" customHeight="1">
      <c r="B27" s="196" t="s">
        <v>64</v>
      </c>
      <c r="C27" s="232" t="s">
        <v>74</v>
      </c>
      <c r="D27" s="197">
        <f>'Reid A'!R25</f>
        <v>690</v>
      </c>
      <c r="E27" s="198">
        <f>'Reid A'!R26</f>
        <v>38.35</v>
      </c>
      <c r="G27" s="236">
        <f>'Reid A'!P29</f>
        <v>50</v>
      </c>
      <c r="H27" s="235" t="s">
        <v>106</v>
      </c>
      <c r="I27" s="233" t="s">
        <v>151</v>
      </c>
      <c r="K27" s="182"/>
    </row>
    <row r="28" spans="1:14" ht="12.75" customHeight="1">
      <c r="B28" s="271" t="s">
        <v>123</v>
      </c>
      <c r="C28" s="8" t="s">
        <v>86</v>
      </c>
      <c r="D28" s="197">
        <f>'Rohan P'!R25</f>
        <v>265</v>
      </c>
      <c r="E28" s="198">
        <f>'Rohan P'!R26</f>
        <v>12.975</v>
      </c>
      <c r="G28" s="236">
        <f>'Rohan P'!P29</f>
        <v>18</v>
      </c>
      <c r="H28" s="235" t="s">
        <v>106</v>
      </c>
      <c r="I28" s="233" t="s">
        <v>151</v>
      </c>
      <c r="K28" s="182"/>
    </row>
    <row r="29" spans="1:14" ht="12.75" customHeight="1">
      <c r="B29" s="308" t="s">
        <v>76</v>
      </c>
      <c r="C29" s="8" t="s">
        <v>172</v>
      </c>
      <c r="D29" s="197">
        <f>'Sims D'!R25</f>
        <v>20</v>
      </c>
      <c r="E29" s="198">
        <f>'Sims D'!R26</f>
        <v>2.8</v>
      </c>
      <c r="G29" s="236">
        <f>'Sims D'!P29</f>
        <v>7</v>
      </c>
      <c r="H29" s="235" t="s">
        <v>106</v>
      </c>
      <c r="I29" s="319" t="s">
        <v>151</v>
      </c>
      <c r="K29" s="182"/>
    </row>
    <row r="30" spans="1:14" ht="12.75" customHeight="1">
      <c r="B30" s="262" t="s">
        <v>64</v>
      </c>
      <c r="C30" s="8" t="s">
        <v>127</v>
      </c>
      <c r="D30" s="197">
        <f>'Smith D'!R25</f>
        <v>71</v>
      </c>
      <c r="E30" s="198">
        <f>'Smith D'!R26</f>
        <v>5.0999999999999996</v>
      </c>
      <c r="G30" s="236">
        <f>'Smith D'!P29</f>
        <v>7</v>
      </c>
      <c r="H30" s="235" t="s">
        <v>107</v>
      </c>
      <c r="I30" s="233" t="s">
        <v>151</v>
      </c>
      <c r="J30" s="264"/>
      <c r="K30" s="182"/>
    </row>
    <row r="31" spans="1:14" ht="12.75" customHeight="1">
      <c r="B31" s="196" t="s">
        <v>58</v>
      </c>
      <c r="C31" s="8" t="s">
        <v>145</v>
      </c>
      <c r="D31" s="197">
        <f>'Smyth A'!R25</f>
        <v>60</v>
      </c>
      <c r="E31" s="198">
        <f>'Smyth A'!R26</f>
        <v>3.1</v>
      </c>
      <c r="G31" s="236">
        <f>'Smyth A'!P29</f>
        <v>4</v>
      </c>
      <c r="H31" s="235" t="s">
        <v>106</v>
      </c>
      <c r="I31" s="318" t="s">
        <v>151</v>
      </c>
      <c r="J31" s="264"/>
      <c r="K31" s="182"/>
    </row>
    <row r="32" spans="1:14" ht="12.75" customHeight="1">
      <c r="B32" s="271" t="s">
        <v>142</v>
      </c>
      <c r="C32" s="8" t="s">
        <v>89</v>
      </c>
      <c r="D32" s="197">
        <f>'Stutsel G'!R25</f>
        <v>0</v>
      </c>
      <c r="E32" s="198">
        <f>'Stutsel G'!R26</f>
        <v>0</v>
      </c>
      <c r="G32" s="236">
        <f>'Stutsel G'!P29</f>
        <v>0</v>
      </c>
      <c r="H32" s="235" t="s">
        <v>107</v>
      </c>
      <c r="I32" s="233"/>
      <c r="K32" s="182"/>
    </row>
    <row r="33" spans="1:12" ht="12.75" customHeight="1">
      <c r="B33" s="196" t="s">
        <v>64</v>
      </c>
      <c r="C33" s="234" t="s">
        <v>62</v>
      </c>
      <c r="D33" s="197">
        <f>'Teunissen A'!R25</f>
        <v>203</v>
      </c>
      <c r="E33" s="198">
        <f>'Teunissen A'!R26</f>
        <v>14.925000000000001</v>
      </c>
      <c r="G33" s="236">
        <f>'Teunissen A'!P29</f>
        <v>22</v>
      </c>
      <c r="H33" s="235" t="s">
        <v>106</v>
      </c>
      <c r="I33" s="233" t="s">
        <v>151</v>
      </c>
      <c r="K33" s="182"/>
    </row>
    <row r="34" spans="1:12" ht="12.75" customHeight="1">
      <c r="B34" s="196" t="s">
        <v>64</v>
      </c>
      <c r="C34" s="8" t="s">
        <v>75</v>
      </c>
      <c r="D34" s="197">
        <f>'Waddleton J'!R25</f>
        <v>321</v>
      </c>
      <c r="E34" s="198">
        <f>'Waddleton J'!R26</f>
        <v>13.725</v>
      </c>
      <c r="G34" s="236">
        <f>'Waddleton J'!P29</f>
        <v>12</v>
      </c>
      <c r="H34" s="235" t="s">
        <v>106</v>
      </c>
      <c r="I34" s="318" t="s">
        <v>151</v>
      </c>
      <c r="K34" s="182"/>
    </row>
    <row r="35" spans="1:12">
      <c r="B35" s="17"/>
      <c r="C35" s="8"/>
      <c r="D35" s="197"/>
      <c r="E35" s="198"/>
      <c r="F35" s="11"/>
      <c r="G35" s="236"/>
      <c r="H35" s="10"/>
      <c r="K35" s="183"/>
    </row>
    <row r="36" spans="1:12">
      <c r="A36" t="s">
        <v>4</v>
      </c>
      <c r="C36" t="s">
        <v>5</v>
      </c>
      <c r="D36" s="188">
        <f>SUM(D7:D35)</f>
        <v>7601</v>
      </c>
      <c r="E36" s="12">
        <f>SUM(E7:E35)</f>
        <v>386.42500000000018</v>
      </c>
      <c r="F36" s="9"/>
      <c r="G36" s="236">
        <f>SUM(G7:G35)</f>
        <v>492</v>
      </c>
      <c r="H36" s="10"/>
      <c r="K36" s="180"/>
    </row>
    <row r="37" spans="1:12" ht="12" customHeight="1">
      <c r="D37" s="9"/>
      <c r="E37" s="12"/>
      <c r="F37" s="9"/>
      <c r="G37" s="10"/>
      <c r="H37" s="10"/>
      <c r="K37" s="180"/>
    </row>
    <row r="38" spans="1:12">
      <c r="B38" s="151" t="s">
        <v>67</v>
      </c>
      <c r="K38" s="181"/>
      <c r="L38" t="s">
        <v>4</v>
      </c>
    </row>
    <row r="39" spans="1:12">
      <c r="K39" s="181"/>
    </row>
    <row r="40" spans="1:12">
      <c r="K40" s="150"/>
    </row>
    <row r="41" spans="1:12" ht="12" customHeight="1">
      <c r="K41" s="150"/>
    </row>
    <row r="42" spans="1:12">
      <c r="C42" t="s">
        <v>105</v>
      </c>
      <c r="D42" s="9">
        <f>SUMIF(H7:H35,"M",D7:D35)</f>
        <v>999</v>
      </c>
      <c r="K42" s="150"/>
    </row>
    <row r="43" spans="1:12">
      <c r="C43" t="s">
        <v>108</v>
      </c>
      <c r="D43" s="9">
        <f>SUMIF(H7:H35,"F",D7:D35)</f>
        <v>6602</v>
      </c>
      <c r="K43" s="150"/>
    </row>
    <row r="44" spans="1:12">
      <c r="K44" s="150"/>
    </row>
    <row r="45" spans="1:12" ht="12" customHeight="1"/>
    <row r="46" spans="1:12">
      <c r="C46" t="s">
        <v>117</v>
      </c>
      <c r="D46" s="9">
        <f>COUNTIFS($H$7:$H$49,"M",$I$7:$I$49,"*")</f>
        <v>4</v>
      </c>
    </row>
    <row r="47" spans="1:12">
      <c r="C47" t="s">
        <v>118</v>
      </c>
      <c r="D47" s="9">
        <v>22</v>
      </c>
    </row>
    <row r="49" spans="3:4">
      <c r="C49" s="297" t="s">
        <v>148</v>
      </c>
      <c r="D49" s="9">
        <v>26</v>
      </c>
    </row>
    <row r="79" spans="12:12">
      <c r="L79" s="194" t="s">
        <v>104</v>
      </c>
    </row>
  </sheetData>
  <mergeCells count="3">
    <mergeCell ref="B2:I2"/>
    <mergeCell ref="B3:I3"/>
    <mergeCell ref="J2:J3"/>
  </mergeCells>
  <phoneticPr fontId="3" type="noConversion"/>
  <hyperlinks>
    <hyperlink ref="C7" location="'Alexander C'!A1" display="Alexander, Catherine" xr:uid="{00000000-0004-0000-0100-000000000000}"/>
    <hyperlink ref="C33" location="'Teunissen A'!A1" display="Teunissen, Andrea" xr:uid="{00000000-0004-0000-0100-000001000000}"/>
    <hyperlink ref="C34" location="'Waddleton J'!A1" display="Waddleton, Jane" xr:uid="{00000000-0004-0000-0100-000002000000}"/>
    <hyperlink ref="C27" location="'Reid A'!A1" display="Reid, Ann" xr:uid="{00000000-0004-0000-0100-000003000000}"/>
    <hyperlink ref="C22" location="'Makin C'!A1" display="Makin, Caroline" xr:uid="{00000000-0004-0000-0100-000004000000}"/>
    <hyperlink ref="C13" location="'Castles M'!A1" display="Castles, Maria" xr:uid="{00000000-0004-0000-0100-000005000000}"/>
    <hyperlink ref="C8" location="'Bale D'!A1" display="Bale, David" xr:uid="{00000000-0004-0000-0100-000006000000}"/>
    <hyperlink ref="C9" location="'Burgess Kat'!A1" display="Burgess, Katrina" xr:uid="{00000000-0004-0000-0100-000007000000}"/>
    <hyperlink ref="C17" location="'Kaye C'!A1" display="Kaye, Cecelia" xr:uid="{00000000-0004-0000-0100-000008000000}"/>
    <hyperlink ref="C28" location="'Rohan P'!A1" display="Rohan, Pauline" xr:uid="{00000000-0004-0000-0100-000009000000}"/>
    <hyperlink ref="C32" location="'Stutsel G'!A1" display="Stutsel, Gary" xr:uid="{00000000-0004-0000-0100-00000A000000}"/>
    <hyperlink ref="C21" location="'Madsen K'!A1" display="Madsen Kirsten" xr:uid="{00000000-0004-0000-0100-00000B000000}"/>
    <hyperlink ref="C26" location="'Phillips R'!A1" display="Phillips, Richard " xr:uid="{00000000-0004-0000-0100-00000C000000}"/>
    <hyperlink ref="C30" location="'Smith D'!A1" display="Smith, Don" xr:uid="{00000000-0004-0000-0100-00000D000000}"/>
    <hyperlink ref="C11" location="'Campbell D'!A1" display="Campbell, Donna" xr:uid="{00000000-0004-0000-0100-00000E000000}"/>
    <hyperlink ref="C12" location="'Cass L'!A1" display="Cass, Leisa" xr:uid="{00000000-0004-0000-0100-00000F000000}"/>
    <hyperlink ref="C19" location="'Lane K'!A1" display="Lane, Kylie" xr:uid="{00000000-0004-0000-0100-000010000000}"/>
    <hyperlink ref="C18" location="'Kennedy K'!A1" display="Kennedy, Kristine" xr:uid="{00000000-0004-0000-0100-000011000000}"/>
    <hyperlink ref="C16" location="'Gourley G'!A1" display="Gourley, Greg " xr:uid="{00000000-0004-0000-0100-000012000000}"/>
    <hyperlink ref="C20" location="'Leary C'!A1" display="Leary,Chris" xr:uid="{00000000-0004-0000-0100-000013000000}"/>
    <hyperlink ref="C31" location="'Smyth A'!A1" display="Smyth, Anne " xr:uid="{00000000-0004-0000-0100-000014000000}"/>
    <hyperlink ref="C29" location="'Sims D'!A1" display="Sims, D " xr:uid="{00000000-0004-0000-0100-000015000000}"/>
    <hyperlink ref="C14" location="'Curtis B'!A1" display="Curtis, Brian" xr:uid="{00000000-0004-0000-0100-000016000000}"/>
    <hyperlink ref="C25" location="'O''Neill K'!A1" display="O'Neill Kerry" xr:uid="{00000000-0004-0000-0100-000017000000}"/>
    <hyperlink ref="C24" location="'Murphy K'!A1" display="Murphy, Kate" xr:uid="{00000000-0004-0000-0100-000018000000}"/>
    <hyperlink ref="C23" location="'Martin, N'!A1" display="Martin, Nicolee" xr:uid="{00000000-0004-0000-0100-000019000000}"/>
    <hyperlink ref="C10" location="'Byron A'!A1" display="Byron, Annette " xr:uid="{00000000-0004-0000-0100-00001A000000}"/>
    <hyperlink ref="C15" location="'Dunn R'!A1" display="Dunn, R" xr:uid="{00000000-0004-0000-0100-00001B000000}"/>
  </hyperlinks>
  <pageMargins left="0.74803149606299213" right="0.74803149606299213" top="0.47244094488188981" bottom="0.47244094488188981" header="0.39370078740157483" footer="0.39370078740157483"/>
  <pageSetup paperSize="9" orientation="landscape" horizontalDpi="4294967293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U32"/>
  <sheetViews>
    <sheetView showZeros="0" workbookViewId="0">
      <selection sqref="A1:E5"/>
    </sheetView>
  </sheetViews>
  <sheetFormatPr defaultColWidth="8.81640625" defaultRowHeight="12.5"/>
  <cols>
    <col min="1" max="2" width="8.81640625" style="110"/>
    <col min="3" max="3" width="9.453125" style="110" customWidth="1"/>
    <col min="4" max="4" width="4.7265625" style="110" customWidth="1"/>
    <col min="5" max="5" width="9.1796875" style="110" customWidth="1"/>
    <col min="6" max="6" width="8.81640625" style="110"/>
    <col min="7" max="7" width="9.453125" style="110" customWidth="1"/>
    <col min="8" max="8" width="4.7265625" style="110" customWidth="1"/>
    <col min="9" max="10" width="8.81640625" style="110"/>
    <col min="11" max="11" width="9.453125" style="110" customWidth="1"/>
    <col min="12" max="12" width="4.7265625" style="110" customWidth="1"/>
    <col min="13" max="14" width="8.81640625" style="110"/>
    <col min="15" max="15" width="9.453125" style="110" customWidth="1"/>
    <col min="16" max="16" width="4.7265625" style="110" customWidth="1"/>
    <col min="17" max="17" width="8.81640625" style="110"/>
    <col min="18" max="18" width="10.1796875" style="110" bestFit="1" customWidth="1"/>
    <col min="19" max="19" width="9.453125" style="110" customWidth="1"/>
    <col min="20" max="20" width="4.453125" style="110" customWidth="1"/>
    <col min="21" max="21" width="9.1796875" style="110" customWidth="1"/>
    <col min="22" max="22" width="3.7265625" style="110" customWidth="1"/>
    <col min="23" max="23" width="3.26953125" style="110" customWidth="1"/>
    <col min="24" max="24" width="2.81640625" style="110" customWidth="1"/>
    <col min="25" max="25" width="3.453125" style="110" customWidth="1"/>
    <col min="26" max="26" width="3" style="110" customWidth="1"/>
    <col min="27" max="16384" width="8.81640625" style="110"/>
  </cols>
  <sheetData>
    <row r="1" spans="1:21" ht="30.75" customHeight="1">
      <c r="A1" s="394"/>
      <c r="B1" s="394"/>
      <c r="C1" s="394"/>
      <c r="D1" s="394"/>
      <c r="E1" s="395"/>
      <c r="F1" s="109"/>
      <c r="G1" s="394" t="s">
        <v>60</v>
      </c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109"/>
      <c r="S1" s="109"/>
      <c r="T1" s="109"/>
    </row>
    <row r="2" spans="1:21" ht="24.75" customHeight="1">
      <c r="A2" s="394"/>
      <c r="B2" s="394"/>
      <c r="C2" s="394"/>
      <c r="D2" s="394"/>
      <c r="E2" s="395"/>
      <c r="G2" s="111"/>
      <c r="H2" s="399" t="s">
        <v>147</v>
      </c>
      <c r="I2" s="400"/>
      <c r="J2" s="400"/>
      <c r="K2" s="400"/>
      <c r="L2" s="400"/>
      <c r="M2" s="400"/>
      <c r="N2" s="400"/>
      <c r="O2" s="400"/>
      <c r="P2" s="400"/>
      <c r="R2" s="401" t="s">
        <v>22</v>
      </c>
      <c r="S2" s="401"/>
      <c r="T2" s="401"/>
      <c r="U2" s="401"/>
    </row>
    <row r="3" spans="1:21" ht="24.75" customHeight="1">
      <c r="A3" s="394"/>
      <c r="B3" s="394"/>
      <c r="C3" s="394"/>
      <c r="D3" s="394"/>
      <c r="E3" s="395"/>
      <c r="G3" s="111"/>
      <c r="H3" s="400"/>
      <c r="I3" s="400"/>
      <c r="J3" s="400"/>
      <c r="K3" s="400"/>
      <c r="L3" s="400"/>
      <c r="M3" s="400"/>
      <c r="N3" s="400"/>
      <c r="O3" s="400"/>
      <c r="P3" s="400"/>
      <c r="Q3" s="112"/>
      <c r="R3" s="401"/>
      <c r="S3" s="401"/>
      <c r="T3" s="401"/>
      <c r="U3" s="401"/>
    </row>
    <row r="4" spans="1:21" ht="24.75" customHeight="1">
      <c r="A4" s="394"/>
      <c r="B4" s="394"/>
      <c r="C4" s="394"/>
      <c r="D4" s="394"/>
      <c r="E4" s="395"/>
      <c r="G4" s="113"/>
      <c r="H4" s="401" t="s">
        <v>57</v>
      </c>
      <c r="I4" s="402"/>
      <c r="J4" s="402"/>
      <c r="K4" s="402"/>
      <c r="L4" s="402"/>
      <c r="M4" s="402"/>
      <c r="N4" s="402"/>
      <c r="O4" s="402"/>
      <c r="P4" s="402"/>
      <c r="S4" s="403">
        <v>2020</v>
      </c>
      <c r="T4" s="403"/>
    </row>
    <row r="5" spans="1:21" ht="24.75" customHeight="1">
      <c r="A5" s="396"/>
      <c r="B5" s="396"/>
      <c r="C5" s="396"/>
      <c r="D5" s="396"/>
      <c r="E5" s="397"/>
    </row>
    <row r="6" spans="1:21" ht="12" customHeight="1">
      <c r="A6" s="404" t="s">
        <v>4</v>
      </c>
      <c r="B6" s="388" t="s">
        <v>14</v>
      </c>
      <c r="C6" s="389"/>
      <c r="D6" s="389"/>
      <c r="E6" s="406"/>
      <c r="F6" s="388" t="s">
        <v>15</v>
      </c>
      <c r="G6" s="389"/>
      <c r="H6" s="389"/>
      <c r="I6" s="406"/>
      <c r="J6" s="388" t="s">
        <v>23</v>
      </c>
      <c r="K6" s="389"/>
      <c r="L6" s="389"/>
      <c r="M6" s="406"/>
      <c r="N6" s="388" t="s">
        <v>24</v>
      </c>
      <c r="O6" s="389"/>
      <c r="P6" s="389"/>
      <c r="Q6" s="406"/>
      <c r="R6" s="388" t="s">
        <v>25</v>
      </c>
      <c r="S6" s="389"/>
      <c r="T6" s="389"/>
      <c r="U6" s="390"/>
    </row>
    <row r="7" spans="1:21" ht="12" customHeight="1">
      <c r="A7" s="405"/>
      <c r="B7" s="391"/>
      <c r="C7" s="392"/>
      <c r="D7" s="392"/>
      <c r="E7" s="407"/>
      <c r="F7" s="391"/>
      <c r="G7" s="392"/>
      <c r="H7" s="392"/>
      <c r="I7" s="407"/>
      <c r="J7" s="391"/>
      <c r="K7" s="392"/>
      <c r="L7" s="392"/>
      <c r="M7" s="407"/>
      <c r="N7" s="391"/>
      <c r="O7" s="392"/>
      <c r="P7" s="392"/>
      <c r="Q7" s="407"/>
      <c r="R7" s="391"/>
      <c r="S7" s="392"/>
      <c r="T7" s="392"/>
      <c r="U7" s="393"/>
    </row>
    <row r="8" spans="1:21">
      <c r="A8" s="377" t="s">
        <v>26</v>
      </c>
      <c r="B8" s="376" t="s">
        <v>7</v>
      </c>
      <c r="C8" s="376" t="s">
        <v>8</v>
      </c>
      <c r="D8" s="376" t="s">
        <v>18</v>
      </c>
      <c r="E8" s="377" t="s">
        <v>2</v>
      </c>
      <c r="F8" s="376" t="s">
        <v>7</v>
      </c>
      <c r="G8" s="376" t="s">
        <v>8</v>
      </c>
      <c r="H8" s="376" t="s">
        <v>18</v>
      </c>
      <c r="I8" s="377" t="s">
        <v>2</v>
      </c>
      <c r="J8" s="376" t="s">
        <v>7</v>
      </c>
      <c r="K8" s="376" t="s">
        <v>8</v>
      </c>
      <c r="L8" s="376" t="s">
        <v>18</v>
      </c>
      <c r="M8" s="377" t="s">
        <v>2</v>
      </c>
      <c r="N8" s="376" t="s">
        <v>7</v>
      </c>
      <c r="O8" s="376" t="s">
        <v>8</v>
      </c>
      <c r="P8" s="376" t="s">
        <v>18</v>
      </c>
      <c r="Q8" s="377" t="s">
        <v>2</v>
      </c>
      <c r="R8" s="376" t="s">
        <v>7</v>
      </c>
      <c r="S8" s="376" t="s">
        <v>8</v>
      </c>
      <c r="T8" s="376" t="s">
        <v>18</v>
      </c>
      <c r="U8" s="377" t="s">
        <v>2</v>
      </c>
    </row>
    <row r="9" spans="1:21">
      <c r="A9" s="378"/>
      <c r="B9" s="376"/>
      <c r="C9" s="376"/>
      <c r="D9" s="376"/>
      <c r="E9" s="378"/>
      <c r="F9" s="376"/>
      <c r="G9" s="376"/>
      <c r="H9" s="376"/>
      <c r="I9" s="378"/>
      <c r="J9" s="376"/>
      <c r="K9" s="376"/>
      <c r="L9" s="376"/>
      <c r="M9" s="378"/>
      <c r="N9" s="376"/>
      <c r="O9" s="376"/>
      <c r="P9" s="376"/>
      <c r="Q9" s="378"/>
      <c r="R9" s="376"/>
      <c r="S9" s="376"/>
      <c r="T9" s="376"/>
      <c r="U9" s="378"/>
    </row>
    <row r="10" spans="1:21" ht="21.75" customHeight="1">
      <c r="A10" s="114" t="s">
        <v>27</v>
      </c>
      <c r="B10" s="115"/>
      <c r="C10" s="171"/>
      <c r="D10" s="116"/>
      <c r="E10" s="117"/>
      <c r="F10" s="115"/>
      <c r="G10" s="172"/>
      <c r="H10" s="116"/>
      <c r="I10" s="117"/>
      <c r="J10" s="115"/>
      <c r="K10" s="173"/>
      <c r="L10" s="116"/>
      <c r="M10" s="117"/>
      <c r="N10" s="115"/>
      <c r="O10" s="173"/>
      <c r="P10" s="116"/>
      <c r="Q10" s="117"/>
      <c r="R10" s="115" t="s">
        <v>247</v>
      </c>
      <c r="S10" s="173">
        <v>74492</v>
      </c>
      <c r="T10" s="116" t="s">
        <v>143</v>
      </c>
      <c r="U10" s="117">
        <v>5</v>
      </c>
    </row>
    <row r="11" spans="1:21" ht="21.75" customHeight="1">
      <c r="A11" s="114" t="s">
        <v>27</v>
      </c>
      <c r="B11" s="115"/>
      <c r="C11" s="171"/>
      <c r="D11" s="116"/>
      <c r="E11" s="117"/>
      <c r="F11" s="115"/>
      <c r="G11" s="172"/>
      <c r="H11" s="116"/>
      <c r="I11" s="117"/>
      <c r="J11" s="115"/>
      <c r="K11" s="173"/>
      <c r="L11" s="116"/>
      <c r="M11" s="117"/>
      <c r="N11" s="115"/>
      <c r="O11" s="173"/>
      <c r="P11" s="116"/>
      <c r="Q11" s="117"/>
      <c r="R11" s="115"/>
      <c r="S11" s="173"/>
      <c r="T11" s="116"/>
      <c r="U11" s="117"/>
    </row>
    <row r="12" spans="1:21" ht="21.75" customHeight="1">
      <c r="A12" s="114" t="s">
        <v>27</v>
      </c>
      <c r="B12" s="115"/>
      <c r="C12" s="171"/>
      <c r="D12" s="116"/>
      <c r="E12" s="117"/>
      <c r="F12" s="115"/>
      <c r="G12" s="172"/>
      <c r="H12" s="116"/>
      <c r="I12" s="117"/>
      <c r="J12" s="115"/>
      <c r="K12" s="173"/>
      <c r="L12" s="116"/>
      <c r="M12" s="117"/>
      <c r="N12" s="115"/>
      <c r="O12" s="173"/>
      <c r="P12" s="116"/>
      <c r="Q12" s="117"/>
      <c r="R12" s="115"/>
      <c r="S12" s="173"/>
      <c r="T12" s="116"/>
      <c r="U12" s="117"/>
    </row>
    <row r="13" spans="1:21" ht="21.75" customHeight="1">
      <c r="A13" s="114" t="s">
        <v>27</v>
      </c>
      <c r="B13" s="115"/>
      <c r="C13" s="171"/>
      <c r="D13" s="116"/>
      <c r="E13" s="117"/>
      <c r="F13" s="115"/>
      <c r="G13" s="172"/>
      <c r="H13" s="116"/>
      <c r="I13" s="117"/>
      <c r="J13" s="115"/>
      <c r="K13" s="173"/>
      <c r="L13" s="116"/>
      <c r="M13" s="117"/>
      <c r="N13" s="115"/>
      <c r="O13" s="173"/>
      <c r="P13" s="116"/>
      <c r="Q13" s="117"/>
      <c r="R13" s="115"/>
      <c r="S13" s="173"/>
      <c r="T13" s="116"/>
      <c r="U13" s="117"/>
    </row>
    <row r="14" spans="1:21" ht="21.75" customHeight="1">
      <c r="A14" s="114" t="s">
        <v>27</v>
      </c>
      <c r="B14" s="115"/>
      <c r="C14" s="171"/>
      <c r="D14" s="116"/>
      <c r="E14" s="117"/>
      <c r="F14" s="115"/>
      <c r="G14" s="172"/>
      <c r="H14" s="116"/>
      <c r="I14" s="117"/>
      <c r="J14" s="115"/>
      <c r="K14" s="173"/>
      <c r="L14" s="116"/>
      <c r="M14" s="117"/>
      <c r="N14" s="115"/>
      <c r="O14" s="173"/>
      <c r="P14" s="116"/>
      <c r="Q14" s="117"/>
      <c r="R14" s="115"/>
      <c r="S14" s="173"/>
      <c r="T14" s="116"/>
      <c r="U14" s="117"/>
    </row>
    <row r="15" spans="1:21" ht="21.75" customHeight="1">
      <c r="A15" s="119" t="s">
        <v>83</v>
      </c>
      <c r="B15" s="120"/>
      <c r="C15" s="121">
        <f>400*(COUNTA(C10:C14))</f>
        <v>0</v>
      </c>
      <c r="D15" s="237">
        <f>COUNTA(D10:D14)</f>
        <v>0</v>
      </c>
      <c r="E15" s="122">
        <f>SUM(E10:E14)</f>
        <v>0</v>
      </c>
      <c r="F15" s="123"/>
      <c r="G15" s="121">
        <f>400*(COUNTA(G10:G14))</f>
        <v>0</v>
      </c>
      <c r="H15" s="237">
        <f>COUNTA(H10:H14)</f>
        <v>0</v>
      </c>
      <c r="I15" s="122">
        <f>SUM(I10:I14)</f>
        <v>0</v>
      </c>
      <c r="J15" s="123"/>
      <c r="K15" s="121">
        <f>400*(COUNTA(K10:K14))</f>
        <v>0</v>
      </c>
      <c r="L15" s="237">
        <f>COUNTA(L10:L14)</f>
        <v>0</v>
      </c>
      <c r="M15" s="122">
        <f>SUM(M10:M14)</f>
        <v>0</v>
      </c>
      <c r="N15" s="123"/>
      <c r="O15" s="121">
        <f>400*(COUNTA(O10:O14))</f>
        <v>0</v>
      </c>
      <c r="P15" s="237">
        <f>COUNTA(P10:P14)</f>
        <v>0</v>
      </c>
      <c r="Q15" s="122">
        <f>SUM(Q10:Q14)</f>
        <v>0</v>
      </c>
      <c r="R15" s="123"/>
      <c r="S15" s="121">
        <f>400*(COUNTA(S10:S14))</f>
        <v>400</v>
      </c>
      <c r="T15" s="237">
        <f>COUNTA(T10:T14)</f>
        <v>1</v>
      </c>
      <c r="U15" s="124">
        <f>SUM(U10:U14)</f>
        <v>5</v>
      </c>
    </row>
    <row r="16" spans="1:21" ht="21.75" customHeight="1">
      <c r="A16" s="379"/>
      <c r="B16" s="380"/>
      <c r="C16" s="380"/>
      <c r="D16" s="380"/>
      <c r="E16" s="380"/>
      <c r="F16" s="380"/>
      <c r="G16" s="380"/>
      <c r="H16" s="380"/>
      <c r="I16" s="380"/>
      <c r="J16" s="380"/>
      <c r="K16" s="380"/>
      <c r="L16" s="380"/>
      <c r="M16" s="380"/>
      <c r="N16" s="380"/>
      <c r="O16" s="380"/>
      <c r="P16" s="380"/>
      <c r="Q16" s="380"/>
      <c r="R16" s="380"/>
      <c r="S16" s="380"/>
      <c r="T16" s="380"/>
    </row>
    <row r="17" spans="1:21" ht="21.75" customHeight="1">
      <c r="A17" s="125" t="s">
        <v>28</v>
      </c>
      <c r="B17" s="115" t="s">
        <v>247</v>
      </c>
      <c r="C17" s="172">
        <v>125592</v>
      </c>
      <c r="D17" s="116" t="s">
        <v>143</v>
      </c>
      <c r="E17" s="117">
        <v>10</v>
      </c>
      <c r="F17" s="115"/>
      <c r="G17" s="172"/>
      <c r="H17" s="116"/>
      <c r="I17" s="117"/>
      <c r="J17" s="115"/>
      <c r="K17" s="172"/>
      <c r="L17" s="116"/>
      <c r="M17" s="117"/>
      <c r="N17" s="115"/>
      <c r="O17" s="172"/>
      <c r="P17" s="126"/>
      <c r="Q17" s="117"/>
      <c r="R17" s="115"/>
      <c r="S17" s="172"/>
      <c r="T17" s="126"/>
      <c r="U17" s="117"/>
    </row>
    <row r="18" spans="1:21" ht="21.75" customHeight="1">
      <c r="A18" s="125" t="s">
        <v>28</v>
      </c>
      <c r="B18" s="115"/>
      <c r="C18" s="172"/>
      <c r="D18" s="116"/>
      <c r="E18" s="117"/>
      <c r="F18" s="115"/>
      <c r="G18" s="172"/>
      <c r="H18" s="116"/>
      <c r="I18" s="117"/>
      <c r="J18" s="115"/>
      <c r="K18" s="172"/>
      <c r="L18" s="116"/>
      <c r="M18" s="117"/>
      <c r="N18" s="115"/>
      <c r="O18" s="172"/>
      <c r="P18" s="116"/>
      <c r="Q18" s="117"/>
      <c r="R18" s="115"/>
      <c r="S18" s="172"/>
      <c r="T18" s="116"/>
      <c r="U18" s="117"/>
    </row>
    <row r="19" spans="1:21" ht="21.75" customHeight="1">
      <c r="A19" s="125" t="s">
        <v>28</v>
      </c>
      <c r="B19" s="115"/>
      <c r="C19" s="172"/>
      <c r="D19" s="116"/>
      <c r="E19" s="117"/>
      <c r="F19" s="115"/>
      <c r="G19" s="172"/>
      <c r="H19" s="116"/>
      <c r="I19" s="117"/>
      <c r="J19" s="115"/>
      <c r="K19" s="172"/>
      <c r="L19" s="116"/>
      <c r="M19" s="117"/>
      <c r="N19" s="115"/>
      <c r="O19" s="172"/>
      <c r="P19" s="116"/>
      <c r="Q19" s="117"/>
      <c r="R19" s="115"/>
      <c r="S19" s="172"/>
      <c r="T19" s="116"/>
      <c r="U19" s="117"/>
    </row>
    <row r="20" spans="1:21" ht="21.75" customHeight="1">
      <c r="A20" s="125" t="s">
        <v>28</v>
      </c>
      <c r="B20" s="115"/>
      <c r="C20" s="172"/>
      <c r="D20" s="116"/>
      <c r="E20" s="117"/>
      <c r="F20" s="115"/>
      <c r="G20" s="172"/>
      <c r="H20" s="116"/>
      <c r="I20" s="117"/>
      <c r="J20" s="115"/>
      <c r="K20" s="172"/>
      <c r="L20" s="116"/>
      <c r="M20" s="117"/>
      <c r="N20" s="115"/>
      <c r="O20" s="172"/>
      <c r="P20" s="116"/>
      <c r="Q20" s="117"/>
      <c r="R20" s="115"/>
      <c r="S20" s="172"/>
      <c r="T20" s="116"/>
      <c r="U20" s="117"/>
    </row>
    <row r="21" spans="1:21" ht="21.75" customHeight="1">
      <c r="A21" s="125" t="s">
        <v>28</v>
      </c>
      <c r="B21" s="115"/>
      <c r="C21" s="172"/>
      <c r="D21" s="116"/>
      <c r="E21" s="117"/>
      <c r="F21" s="115"/>
      <c r="G21" s="172"/>
      <c r="H21" s="116"/>
      <c r="I21" s="117"/>
      <c r="J21" s="115"/>
      <c r="K21" s="172"/>
      <c r="L21" s="116"/>
      <c r="M21" s="117"/>
      <c r="N21" s="115"/>
      <c r="O21" s="172"/>
      <c r="P21" s="116"/>
      <c r="Q21" s="117"/>
      <c r="R21" s="115"/>
      <c r="S21" s="172"/>
      <c r="T21" s="116"/>
      <c r="U21" s="117"/>
    </row>
    <row r="22" spans="1:21" ht="21.75" customHeight="1">
      <c r="A22" s="119" t="s">
        <v>83</v>
      </c>
      <c r="B22" s="127"/>
      <c r="C22" s="121">
        <f>800*(COUNTA(C17:C21))</f>
        <v>800</v>
      </c>
      <c r="D22" s="238">
        <f>COUNTA(D17:D21)</f>
        <v>1</v>
      </c>
      <c r="E22" s="124">
        <f>SUM(E17:E21)</f>
        <v>10</v>
      </c>
      <c r="F22" s="127"/>
      <c r="G22" s="121">
        <f>800*(COUNTA(G17:G21))</f>
        <v>0</v>
      </c>
      <c r="H22" s="238">
        <f>COUNTA(H17:H21)</f>
        <v>0</v>
      </c>
      <c r="I22" s="124">
        <f>SUM(I17:I21)</f>
        <v>0</v>
      </c>
      <c r="J22" s="127"/>
      <c r="K22" s="121">
        <f>800*(COUNTA(K17:K21))</f>
        <v>0</v>
      </c>
      <c r="L22" s="238">
        <f>COUNTA(L17:L21)</f>
        <v>0</v>
      </c>
      <c r="M22" s="124">
        <f>SUM(M17:M21)</f>
        <v>0</v>
      </c>
      <c r="N22" s="127"/>
      <c r="O22" s="121">
        <f>800*(COUNTA(O17:O21))</f>
        <v>0</v>
      </c>
      <c r="P22" s="238">
        <f>COUNTA(P17:P21)</f>
        <v>0</v>
      </c>
      <c r="Q22" s="124">
        <f>SUM(Q17:Q21)</f>
        <v>0</v>
      </c>
      <c r="R22" s="127"/>
      <c r="S22" s="121">
        <f>800*(COUNTA(S17:S21))</f>
        <v>0</v>
      </c>
      <c r="T22" s="238">
        <f>COUNTA(T17:T21)</f>
        <v>0</v>
      </c>
      <c r="U22" s="124">
        <f>SUM(U17:U21)</f>
        <v>0</v>
      </c>
    </row>
    <row r="23" spans="1:21" ht="18.75" customHeight="1">
      <c r="A23" s="128"/>
    </row>
    <row r="24" spans="1:21" ht="18.75" customHeight="1">
      <c r="R24" s="381" t="s">
        <v>4</v>
      </c>
      <c r="S24" s="381"/>
      <c r="T24" s="382"/>
    </row>
    <row r="25" spans="1:21" ht="24" customHeight="1">
      <c r="A25" s="129" t="s">
        <v>4</v>
      </c>
      <c r="B25" s="383" t="s">
        <v>14</v>
      </c>
      <c r="C25" s="384"/>
      <c r="D25" s="384"/>
      <c r="E25" s="385"/>
      <c r="F25" s="383" t="s">
        <v>15</v>
      </c>
      <c r="G25" s="386"/>
      <c r="H25" s="384"/>
      <c r="I25" s="385"/>
      <c r="J25" s="383" t="s">
        <v>23</v>
      </c>
      <c r="K25" s="386"/>
      <c r="L25" s="384"/>
      <c r="M25" s="385"/>
      <c r="N25" s="130"/>
      <c r="O25" s="366" t="s">
        <v>29</v>
      </c>
      <c r="P25" s="387"/>
      <c r="Q25" s="387"/>
      <c r="R25" s="131">
        <f>SUM(E15+I15+M15+Q15+U15+E22+I22+M22+Q22+U22+E31+I31+M31)</f>
        <v>15</v>
      </c>
      <c r="S25" s="132"/>
      <c r="T25" s="131" t="s">
        <v>4</v>
      </c>
    </row>
    <row r="26" spans="1:21" ht="24" customHeight="1">
      <c r="A26" s="125" t="s">
        <v>26</v>
      </c>
      <c r="B26" s="114" t="s">
        <v>7</v>
      </c>
      <c r="C26" s="114" t="s">
        <v>30</v>
      </c>
      <c r="D26" s="114" t="s">
        <v>18</v>
      </c>
      <c r="E26" s="114" t="s">
        <v>2</v>
      </c>
      <c r="F26" s="114" t="s">
        <v>7</v>
      </c>
      <c r="G26" s="114" t="s">
        <v>30</v>
      </c>
      <c r="H26" s="114" t="s">
        <v>18</v>
      </c>
      <c r="I26" s="114" t="s">
        <v>2</v>
      </c>
      <c r="J26" s="114" t="s">
        <v>7</v>
      </c>
      <c r="K26" s="114" t="s">
        <v>30</v>
      </c>
      <c r="L26" s="114" t="s">
        <v>18</v>
      </c>
      <c r="M26" s="133" t="s">
        <v>2</v>
      </c>
      <c r="N26" s="134"/>
      <c r="O26" s="366" t="s">
        <v>31</v>
      </c>
      <c r="P26" s="366"/>
      <c r="Q26" s="366"/>
      <c r="R26" s="135">
        <f>SUM((C15+G15+K15+O15+S15+C22+G22+K22+O22+S22+C31+G31+K31)/1000)</f>
        <v>1.2</v>
      </c>
      <c r="S26" s="136"/>
      <c r="T26" s="135" t="s">
        <v>4</v>
      </c>
    </row>
    <row r="27" spans="1:21" ht="21.75" customHeight="1">
      <c r="A27" s="114" t="s">
        <v>32</v>
      </c>
      <c r="B27" s="115"/>
      <c r="C27" s="173"/>
      <c r="D27" s="175"/>
      <c r="E27" s="117"/>
      <c r="F27" s="115"/>
      <c r="G27" s="173"/>
      <c r="H27" s="118"/>
      <c r="I27" s="117"/>
      <c r="J27" s="115"/>
      <c r="K27" s="173"/>
      <c r="L27" s="115"/>
      <c r="M27" s="117"/>
      <c r="N27" s="139"/>
      <c r="O27" s="366"/>
      <c r="P27" s="366"/>
      <c r="Q27" s="366"/>
      <c r="R27" s="140" t="s">
        <v>3</v>
      </c>
      <c r="S27" s="132"/>
      <c r="T27" s="141"/>
    </row>
    <row r="28" spans="1:21" ht="21.75" customHeight="1">
      <c r="A28" s="114" t="s">
        <v>33</v>
      </c>
      <c r="B28" s="115"/>
      <c r="C28" s="142"/>
      <c r="D28" s="137"/>
      <c r="E28" s="117"/>
      <c r="F28" s="115"/>
      <c r="G28" s="142"/>
      <c r="H28" s="142"/>
      <c r="I28" s="117"/>
      <c r="J28" s="115"/>
      <c r="K28" s="142"/>
      <c r="L28" s="115"/>
      <c r="M28" s="117"/>
      <c r="N28" s="143"/>
      <c r="O28" s="144"/>
      <c r="P28" s="145"/>
      <c r="Q28" s="145"/>
      <c r="R28" s="368"/>
      <c r="S28" s="368"/>
      <c r="T28" s="146"/>
    </row>
    <row r="29" spans="1:21" ht="21.75" customHeight="1">
      <c r="A29" s="114" t="s">
        <v>34</v>
      </c>
      <c r="B29" s="115"/>
      <c r="C29" s="142"/>
      <c r="D29" s="138"/>
      <c r="E29" s="117"/>
      <c r="F29" s="115"/>
      <c r="G29" s="142"/>
      <c r="H29" s="142"/>
      <c r="I29" s="117"/>
      <c r="J29" s="115"/>
      <c r="K29" s="142"/>
      <c r="L29" s="115"/>
      <c r="M29" s="117"/>
      <c r="N29" s="143"/>
      <c r="P29" s="239">
        <f>SUM(D15+H15+L15+P15+T15+D22+H22+L22+P22+T22+D31+H31+L31)</f>
        <v>2</v>
      </c>
      <c r="S29" s="370" t="s">
        <v>4</v>
      </c>
      <c r="T29" s="370"/>
      <c r="U29" s="370"/>
    </row>
    <row r="30" spans="1:21" ht="21.75" customHeight="1">
      <c r="A30" s="114" t="s">
        <v>36</v>
      </c>
      <c r="B30" s="115"/>
      <c r="C30" s="142"/>
      <c r="D30" s="177"/>
      <c r="E30" s="117"/>
      <c r="F30" s="115"/>
      <c r="G30" s="142"/>
      <c r="H30" s="142"/>
      <c r="I30" s="117"/>
      <c r="J30" s="115"/>
      <c r="K30" s="142"/>
      <c r="L30" s="115"/>
      <c r="M30" s="117"/>
      <c r="N30" s="143"/>
      <c r="R30" s="146"/>
      <c r="S30" s="370"/>
      <c r="T30" s="371"/>
      <c r="U30" s="372"/>
    </row>
    <row r="31" spans="1:21" ht="21.75" customHeight="1">
      <c r="A31" s="119" t="s">
        <v>83</v>
      </c>
      <c r="B31" s="115"/>
      <c r="C31" s="121">
        <f>SUM(C30+C29+C28+(IF(COUNTBLANK(C27),0,1500)))</f>
        <v>0</v>
      </c>
      <c r="D31" s="238">
        <f>COUNTA(D27:D30)</f>
        <v>0</v>
      </c>
      <c r="E31" s="147">
        <f>SUM(E27:E30)</f>
        <v>0</v>
      </c>
      <c r="F31" s="117"/>
      <c r="G31" s="121">
        <f>SUM(G30+G29+G28+(IF(COUNTBLANK(G27),0,1500)))</f>
        <v>0</v>
      </c>
      <c r="H31" s="238">
        <f>COUNTA(H27:H30)</f>
        <v>0</v>
      </c>
      <c r="I31" s="147">
        <f>SUM(I27:I30)</f>
        <v>0</v>
      </c>
      <c r="J31" s="137"/>
      <c r="K31" s="121">
        <f>SUM(K30+K29+K28+(IF(COUNTBLANK(K27),0,1500)))</f>
        <v>0</v>
      </c>
      <c r="L31" s="238">
        <f>COUNTA(L27:L30)</f>
        <v>0</v>
      </c>
      <c r="M31" s="147">
        <f>SUM(M27:M30)</f>
        <v>0</v>
      </c>
      <c r="N31" s="148"/>
      <c r="S31" s="370" t="s">
        <v>35</v>
      </c>
      <c r="T31" s="371"/>
      <c r="U31" s="372"/>
    </row>
    <row r="32" spans="1:21">
      <c r="R32" s="373"/>
      <c r="S32" s="374"/>
      <c r="T32" s="375"/>
    </row>
  </sheetData>
  <mergeCells count="45"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O26:Q27"/>
    <mergeCell ref="R28:S28"/>
    <mergeCell ref="S29:U29"/>
    <mergeCell ref="S30:U30"/>
    <mergeCell ref="S31:U31"/>
  </mergeCells>
  <pageMargins left="0.74803149606299213" right="0.74803149606299213" top="0.59055118110236227" bottom="0.59055118110236227" header="0.19685039370078741" footer="0.39370078740157483"/>
  <pageSetup paperSize="9" scale="77" orientation="landscape" horizontalDpi="360" verticalDpi="360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U32"/>
  <sheetViews>
    <sheetView showZeros="0" topLeftCell="A7" workbookViewId="0">
      <selection activeCell="E27" sqref="E27"/>
    </sheetView>
  </sheetViews>
  <sheetFormatPr defaultColWidth="8.81640625" defaultRowHeight="12.5"/>
  <cols>
    <col min="1" max="2" width="8.81640625" style="110"/>
    <col min="3" max="3" width="9.453125" style="110" customWidth="1"/>
    <col min="4" max="4" width="4.7265625" style="110" customWidth="1"/>
    <col min="5" max="5" width="9.1796875" style="110" customWidth="1"/>
    <col min="6" max="6" width="8.81640625" style="110"/>
    <col min="7" max="7" width="9.453125" style="110" customWidth="1"/>
    <col min="8" max="8" width="4.7265625" style="110" customWidth="1"/>
    <col min="9" max="10" width="8.81640625" style="110"/>
    <col min="11" max="11" width="9.453125" style="110" customWidth="1"/>
    <col min="12" max="12" width="4.7265625" style="110" customWidth="1"/>
    <col min="13" max="14" width="8.81640625" style="110"/>
    <col min="15" max="15" width="9.453125" style="110" customWidth="1"/>
    <col min="16" max="16" width="4.7265625" style="110" customWidth="1"/>
    <col min="17" max="17" width="8.81640625" style="110"/>
    <col min="18" max="18" width="10.1796875" style="110" bestFit="1" customWidth="1"/>
    <col min="19" max="19" width="9.453125" style="110" customWidth="1"/>
    <col min="20" max="20" width="4.453125" style="110" customWidth="1"/>
    <col min="21" max="21" width="9.1796875" style="110" customWidth="1"/>
    <col min="22" max="22" width="3.7265625" style="110" customWidth="1"/>
    <col min="23" max="23" width="3.26953125" style="110" customWidth="1"/>
    <col min="24" max="24" width="2.81640625" style="110" customWidth="1"/>
    <col min="25" max="25" width="3.453125" style="110" customWidth="1"/>
    <col min="26" max="26" width="3" style="110" customWidth="1"/>
    <col min="27" max="16384" width="8.81640625" style="110"/>
  </cols>
  <sheetData>
    <row r="1" spans="1:21" ht="30.75" customHeight="1">
      <c r="A1" s="394"/>
      <c r="B1" s="394"/>
      <c r="C1" s="394"/>
      <c r="D1" s="394"/>
      <c r="E1" s="395"/>
      <c r="F1" s="109"/>
      <c r="G1" s="394" t="s">
        <v>60</v>
      </c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109"/>
      <c r="S1" s="109"/>
      <c r="T1" s="109"/>
    </row>
    <row r="2" spans="1:21" ht="24.75" customHeight="1">
      <c r="A2" s="394"/>
      <c r="B2" s="394"/>
      <c r="C2" s="394"/>
      <c r="D2" s="394"/>
      <c r="E2" s="395"/>
      <c r="G2" s="111"/>
      <c r="H2" s="399" t="s">
        <v>239</v>
      </c>
      <c r="I2" s="400"/>
      <c r="J2" s="400"/>
      <c r="K2" s="400"/>
      <c r="L2" s="400"/>
      <c r="M2" s="400"/>
      <c r="N2" s="400"/>
      <c r="O2" s="400"/>
      <c r="P2" s="400"/>
      <c r="R2" s="401" t="s">
        <v>22</v>
      </c>
      <c r="S2" s="401"/>
      <c r="T2" s="401"/>
      <c r="U2" s="401"/>
    </row>
    <row r="3" spans="1:21" ht="24.75" customHeight="1">
      <c r="A3" s="394"/>
      <c r="B3" s="394"/>
      <c r="C3" s="394"/>
      <c r="D3" s="394"/>
      <c r="E3" s="395"/>
      <c r="G3" s="111"/>
      <c r="H3" s="400"/>
      <c r="I3" s="400"/>
      <c r="J3" s="400"/>
      <c r="K3" s="400"/>
      <c r="L3" s="400"/>
      <c r="M3" s="400"/>
      <c r="N3" s="400"/>
      <c r="O3" s="400"/>
      <c r="P3" s="400"/>
      <c r="Q3" s="112"/>
      <c r="R3" s="401"/>
      <c r="S3" s="401"/>
      <c r="T3" s="401"/>
      <c r="U3" s="401"/>
    </row>
    <row r="4" spans="1:21" ht="24.75" customHeight="1">
      <c r="A4" s="394"/>
      <c r="B4" s="394"/>
      <c r="C4" s="394"/>
      <c r="D4" s="394"/>
      <c r="E4" s="395"/>
      <c r="G4" s="328"/>
      <c r="H4" s="401" t="s">
        <v>57</v>
      </c>
      <c r="I4" s="402"/>
      <c r="J4" s="402"/>
      <c r="K4" s="402"/>
      <c r="L4" s="402"/>
      <c r="M4" s="402"/>
      <c r="N4" s="402"/>
      <c r="O4" s="402"/>
      <c r="P4" s="402"/>
      <c r="S4" s="403">
        <v>2020</v>
      </c>
      <c r="T4" s="403"/>
    </row>
    <row r="5" spans="1:21" ht="24.75" customHeight="1">
      <c r="A5" s="396"/>
      <c r="B5" s="396"/>
      <c r="C5" s="396"/>
      <c r="D5" s="396"/>
      <c r="E5" s="397"/>
    </row>
    <row r="6" spans="1:21" ht="12" customHeight="1">
      <c r="A6" s="404" t="s">
        <v>4</v>
      </c>
      <c r="B6" s="388" t="s">
        <v>14</v>
      </c>
      <c r="C6" s="389"/>
      <c r="D6" s="389"/>
      <c r="E6" s="406"/>
      <c r="F6" s="388" t="s">
        <v>15</v>
      </c>
      <c r="G6" s="389"/>
      <c r="H6" s="389"/>
      <c r="I6" s="406"/>
      <c r="J6" s="388" t="s">
        <v>23</v>
      </c>
      <c r="K6" s="389"/>
      <c r="L6" s="389"/>
      <c r="M6" s="406"/>
      <c r="N6" s="388" t="s">
        <v>24</v>
      </c>
      <c r="O6" s="389"/>
      <c r="P6" s="389"/>
      <c r="Q6" s="406"/>
      <c r="R6" s="388" t="s">
        <v>25</v>
      </c>
      <c r="S6" s="389"/>
      <c r="T6" s="389"/>
      <c r="U6" s="390"/>
    </row>
    <row r="7" spans="1:21" ht="12" customHeight="1">
      <c r="A7" s="405"/>
      <c r="B7" s="391"/>
      <c r="C7" s="392"/>
      <c r="D7" s="392"/>
      <c r="E7" s="407"/>
      <c r="F7" s="391"/>
      <c r="G7" s="392"/>
      <c r="H7" s="392"/>
      <c r="I7" s="407"/>
      <c r="J7" s="391"/>
      <c r="K7" s="392"/>
      <c r="L7" s="392"/>
      <c r="M7" s="407"/>
      <c r="N7" s="391"/>
      <c r="O7" s="392"/>
      <c r="P7" s="392"/>
      <c r="Q7" s="407"/>
      <c r="R7" s="391"/>
      <c r="S7" s="392"/>
      <c r="T7" s="392"/>
      <c r="U7" s="393"/>
    </row>
    <row r="8" spans="1:21">
      <c r="A8" s="377" t="s">
        <v>26</v>
      </c>
      <c r="B8" s="376" t="s">
        <v>7</v>
      </c>
      <c r="C8" s="376" t="s">
        <v>8</v>
      </c>
      <c r="D8" s="376" t="s">
        <v>18</v>
      </c>
      <c r="E8" s="377" t="s">
        <v>2</v>
      </c>
      <c r="F8" s="376" t="s">
        <v>7</v>
      </c>
      <c r="G8" s="376" t="s">
        <v>8</v>
      </c>
      <c r="H8" s="376" t="s">
        <v>18</v>
      </c>
      <c r="I8" s="377" t="s">
        <v>2</v>
      </c>
      <c r="J8" s="376" t="s">
        <v>7</v>
      </c>
      <c r="K8" s="376" t="s">
        <v>8</v>
      </c>
      <c r="L8" s="376" t="s">
        <v>18</v>
      </c>
      <c r="M8" s="377" t="s">
        <v>2</v>
      </c>
      <c r="N8" s="376" t="s">
        <v>7</v>
      </c>
      <c r="O8" s="376" t="s">
        <v>8</v>
      </c>
      <c r="P8" s="376" t="s">
        <v>18</v>
      </c>
      <c r="Q8" s="377" t="s">
        <v>2</v>
      </c>
      <c r="R8" s="376" t="s">
        <v>7</v>
      </c>
      <c r="S8" s="376" t="s">
        <v>8</v>
      </c>
      <c r="T8" s="376" t="s">
        <v>18</v>
      </c>
      <c r="U8" s="377" t="s">
        <v>2</v>
      </c>
    </row>
    <row r="9" spans="1:21">
      <c r="A9" s="378"/>
      <c r="B9" s="376"/>
      <c r="C9" s="376"/>
      <c r="D9" s="376"/>
      <c r="E9" s="378"/>
      <c r="F9" s="376"/>
      <c r="G9" s="376"/>
      <c r="H9" s="376"/>
      <c r="I9" s="378"/>
      <c r="J9" s="376"/>
      <c r="K9" s="376"/>
      <c r="L9" s="376"/>
      <c r="M9" s="378"/>
      <c r="N9" s="376"/>
      <c r="O9" s="376"/>
      <c r="P9" s="376"/>
      <c r="Q9" s="378"/>
      <c r="R9" s="376"/>
      <c r="S9" s="376"/>
      <c r="T9" s="376"/>
      <c r="U9" s="378"/>
    </row>
    <row r="10" spans="1:21" ht="21.75" customHeight="1">
      <c r="A10" s="329" t="s">
        <v>27</v>
      </c>
      <c r="B10" s="115" t="s">
        <v>241</v>
      </c>
      <c r="C10" s="171">
        <v>110735</v>
      </c>
      <c r="D10" s="116" t="s">
        <v>143</v>
      </c>
      <c r="E10" s="117">
        <v>2</v>
      </c>
      <c r="F10" s="115" t="s">
        <v>252</v>
      </c>
      <c r="G10" s="172">
        <v>115279</v>
      </c>
      <c r="H10" s="116" t="s">
        <v>143</v>
      </c>
      <c r="I10" s="117">
        <v>3</v>
      </c>
      <c r="J10" s="115" t="s">
        <v>241</v>
      </c>
      <c r="K10" s="173">
        <v>101347</v>
      </c>
      <c r="L10" s="116" t="s">
        <v>143</v>
      </c>
      <c r="M10" s="117">
        <v>5</v>
      </c>
      <c r="N10" s="115"/>
      <c r="O10" s="173"/>
      <c r="P10" s="116"/>
      <c r="Q10" s="117"/>
      <c r="R10" s="115"/>
      <c r="S10" s="173"/>
      <c r="T10" s="116"/>
      <c r="U10" s="117"/>
    </row>
    <row r="11" spans="1:21" ht="21.75" customHeight="1">
      <c r="A11" s="329" t="s">
        <v>27</v>
      </c>
      <c r="B11" s="115" t="s">
        <v>263</v>
      </c>
      <c r="C11" s="171">
        <v>92720</v>
      </c>
      <c r="D11" s="116" t="s">
        <v>143</v>
      </c>
      <c r="E11" s="117">
        <v>3</v>
      </c>
      <c r="F11" s="115"/>
      <c r="G11" s="172"/>
      <c r="H11" s="116"/>
      <c r="I11" s="117"/>
      <c r="J11" s="115" t="s">
        <v>261</v>
      </c>
      <c r="K11" s="173">
        <v>95715</v>
      </c>
      <c r="L11" s="116" t="s">
        <v>143</v>
      </c>
      <c r="M11" s="117">
        <v>5</v>
      </c>
      <c r="N11" s="115"/>
      <c r="O11" s="173"/>
      <c r="P11" s="116"/>
      <c r="Q11" s="117"/>
      <c r="R11" s="115"/>
      <c r="S11" s="173"/>
      <c r="T11" s="116"/>
      <c r="U11" s="117"/>
    </row>
    <row r="12" spans="1:21" ht="21.75" customHeight="1">
      <c r="A12" s="329" t="s">
        <v>27</v>
      </c>
      <c r="B12" s="115" t="s">
        <v>270</v>
      </c>
      <c r="C12" s="171">
        <v>92200</v>
      </c>
      <c r="D12" s="116" t="s">
        <v>143</v>
      </c>
      <c r="E12" s="117">
        <v>3</v>
      </c>
      <c r="F12" s="115"/>
      <c r="G12" s="172"/>
      <c r="H12" s="116"/>
      <c r="I12" s="117"/>
      <c r="J12" s="115" t="s">
        <v>270</v>
      </c>
      <c r="K12" s="173">
        <v>94899</v>
      </c>
      <c r="L12" s="116" t="s">
        <v>143</v>
      </c>
      <c r="M12" s="117">
        <v>5</v>
      </c>
      <c r="N12" s="115"/>
      <c r="O12" s="173"/>
      <c r="P12" s="116"/>
      <c r="Q12" s="117"/>
      <c r="R12" s="115"/>
      <c r="S12" s="173"/>
      <c r="T12" s="116"/>
      <c r="U12" s="117"/>
    </row>
    <row r="13" spans="1:21" ht="21.75" customHeight="1">
      <c r="A13" s="329" t="s">
        <v>27</v>
      </c>
      <c r="B13" s="115"/>
      <c r="C13" s="171"/>
      <c r="D13" s="116"/>
      <c r="E13" s="117"/>
      <c r="F13" s="115"/>
      <c r="G13" s="172"/>
      <c r="H13" s="116"/>
      <c r="I13" s="117"/>
      <c r="J13" s="115"/>
      <c r="K13" s="173"/>
      <c r="L13" s="116"/>
      <c r="M13" s="117"/>
      <c r="N13" s="115"/>
      <c r="O13" s="173"/>
      <c r="P13" s="116"/>
      <c r="Q13" s="117"/>
      <c r="R13" s="115"/>
      <c r="S13" s="173"/>
      <c r="T13" s="116"/>
      <c r="U13" s="117"/>
    </row>
    <row r="14" spans="1:21" ht="21.75" customHeight="1">
      <c r="A14" s="329" t="s">
        <v>27</v>
      </c>
      <c r="B14" s="115"/>
      <c r="C14" s="171"/>
      <c r="D14" s="116"/>
      <c r="E14" s="117"/>
      <c r="F14" s="115"/>
      <c r="G14" s="172"/>
      <c r="H14" s="116"/>
      <c r="I14" s="117"/>
      <c r="J14" s="115"/>
      <c r="K14" s="173"/>
      <c r="L14" s="116"/>
      <c r="M14" s="117"/>
      <c r="N14" s="115"/>
      <c r="O14" s="173"/>
      <c r="P14" s="116"/>
      <c r="Q14" s="117"/>
      <c r="R14" s="115"/>
      <c r="S14" s="173"/>
      <c r="T14" s="116"/>
      <c r="U14" s="117"/>
    </row>
    <row r="15" spans="1:21" ht="21.75" customHeight="1">
      <c r="A15" s="119" t="s">
        <v>83</v>
      </c>
      <c r="B15" s="120"/>
      <c r="C15" s="121">
        <f>400*(COUNTA(C10:C14))</f>
        <v>1200</v>
      </c>
      <c r="D15" s="237"/>
      <c r="E15" s="122">
        <f>SUM(E10:E14)</f>
        <v>8</v>
      </c>
      <c r="F15" s="123"/>
      <c r="G15" s="121">
        <f>400*(COUNTA(G10:G14))</f>
        <v>400</v>
      </c>
      <c r="H15" s="237"/>
      <c r="I15" s="122">
        <f>SUM(I10:I14)</f>
        <v>3</v>
      </c>
      <c r="J15" s="123"/>
      <c r="K15" s="121">
        <f>400*(COUNTA(L10:L14))</f>
        <v>1200</v>
      </c>
      <c r="L15" s="237"/>
      <c r="M15" s="122">
        <f>SUM(M10:M14)</f>
        <v>15</v>
      </c>
      <c r="N15" s="123"/>
      <c r="O15" s="121">
        <f>400*(COUNTA(O10:O14))</f>
        <v>0</v>
      </c>
      <c r="P15" s="237">
        <f>COUNTA(P10:P14)</f>
        <v>0</v>
      </c>
      <c r="Q15" s="122">
        <f>SUM(Q10:Q14)</f>
        <v>0</v>
      </c>
      <c r="R15" s="123"/>
      <c r="S15" s="121">
        <f>400*(COUNTA(S10:S14))</f>
        <v>0</v>
      </c>
      <c r="T15" s="237">
        <f>COUNTA(T10:T14)</f>
        <v>0</v>
      </c>
      <c r="U15" s="124">
        <f>SUM(U10:U14)</f>
        <v>0</v>
      </c>
    </row>
    <row r="16" spans="1:21" ht="21.75" customHeight="1">
      <c r="A16" s="379"/>
      <c r="B16" s="380"/>
      <c r="C16" s="380"/>
      <c r="D16" s="380"/>
      <c r="E16" s="380"/>
      <c r="F16" s="380"/>
      <c r="G16" s="380"/>
      <c r="H16" s="380"/>
      <c r="I16" s="380"/>
      <c r="J16" s="380"/>
      <c r="K16" s="380"/>
      <c r="L16" s="380"/>
      <c r="M16" s="380"/>
      <c r="N16" s="380"/>
      <c r="O16" s="380"/>
      <c r="P16" s="380"/>
      <c r="Q16" s="380"/>
      <c r="R16" s="380"/>
      <c r="S16" s="380"/>
      <c r="T16" s="380"/>
    </row>
    <row r="17" spans="1:21" ht="21.75" customHeight="1">
      <c r="A17" s="330" t="s">
        <v>28</v>
      </c>
      <c r="B17" s="115" t="s">
        <v>246</v>
      </c>
      <c r="C17" s="172">
        <v>211411</v>
      </c>
      <c r="D17" s="116" t="s">
        <v>143</v>
      </c>
      <c r="E17" s="117">
        <v>4</v>
      </c>
      <c r="F17" s="115"/>
      <c r="G17" s="172"/>
      <c r="H17" s="116"/>
      <c r="I17" s="117"/>
      <c r="J17" s="115" t="s">
        <v>243</v>
      </c>
      <c r="K17" s="172">
        <v>203464</v>
      </c>
      <c r="L17" s="116" t="s">
        <v>143</v>
      </c>
      <c r="M17" s="117">
        <v>10</v>
      </c>
      <c r="N17" s="115"/>
      <c r="O17" s="172"/>
      <c r="P17" s="126"/>
      <c r="Q17" s="117"/>
      <c r="R17" s="115"/>
      <c r="S17" s="172"/>
      <c r="T17" s="126"/>
      <c r="U17" s="117"/>
    </row>
    <row r="18" spans="1:21" ht="21.75" customHeight="1">
      <c r="A18" s="330" t="s">
        <v>28</v>
      </c>
      <c r="B18" s="115" t="s">
        <v>261</v>
      </c>
      <c r="C18" s="172">
        <v>200292</v>
      </c>
      <c r="D18" s="116" t="s">
        <v>143</v>
      </c>
      <c r="E18" s="117">
        <v>6</v>
      </c>
      <c r="F18" s="115"/>
      <c r="G18" s="172"/>
      <c r="H18" s="116"/>
      <c r="I18" s="117"/>
      <c r="J18" s="115" t="s">
        <v>263</v>
      </c>
      <c r="K18" s="172">
        <v>185087</v>
      </c>
      <c r="L18" s="116" t="s">
        <v>143</v>
      </c>
      <c r="M18" s="117">
        <v>10</v>
      </c>
      <c r="N18" s="115"/>
      <c r="O18" s="172"/>
      <c r="P18" s="116"/>
      <c r="Q18" s="117"/>
      <c r="R18" s="115"/>
      <c r="S18" s="172"/>
      <c r="T18" s="116"/>
      <c r="U18" s="117"/>
    </row>
    <row r="19" spans="1:21" ht="21.75" customHeight="1">
      <c r="A19" s="330" t="s">
        <v>28</v>
      </c>
      <c r="B19" s="115"/>
      <c r="C19" s="172"/>
      <c r="D19" s="116"/>
      <c r="E19" s="117"/>
      <c r="F19" s="115"/>
      <c r="G19" s="172"/>
      <c r="H19" s="116"/>
      <c r="I19" s="117"/>
      <c r="J19" s="115"/>
      <c r="K19" s="172"/>
      <c r="L19" s="116"/>
      <c r="M19" s="117"/>
      <c r="N19" s="115"/>
      <c r="O19" s="172"/>
      <c r="P19" s="116"/>
      <c r="Q19" s="117"/>
      <c r="R19" s="115"/>
      <c r="S19" s="172"/>
      <c r="T19" s="116"/>
      <c r="U19" s="117"/>
    </row>
    <row r="20" spans="1:21" ht="21.75" customHeight="1">
      <c r="A20" s="330" t="s">
        <v>28</v>
      </c>
      <c r="B20" s="115"/>
      <c r="C20" s="172"/>
      <c r="D20" s="116"/>
      <c r="E20" s="117"/>
      <c r="F20" s="115"/>
      <c r="G20" s="172"/>
      <c r="H20" s="116"/>
      <c r="I20" s="117"/>
      <c r="J20" s="115"/>
      <c r="K20" s="172"/>
      <c r="L20" s="116"/>
      <c r="M20" s="117"/>
      <c r="N20" s="115"/>
      <c r="O20" s="172"/>
      <c r="P20" s="116"/>
      <c r="Q20" s="117"/>
      <c r="R20" s="115"/>
      <c r="S20" s="172"/>
      <c r="T20" s="116"/>
      <c r="U20" s="117"/>
    </row>
    <row r="21" spans="1:21" ht="21.75" customHeight="1">
      <c r="A21" s="330" t="s">
        <v>28</v>
      </c>
      <c r="B21" s="115"/>
      <c r="C21" s="172"/>
      <c r="D21" s="116"/>
      <c r="E21" s="117"/>
      <c r="F21" s="115"/>
      <c r="G21" s="172"/>
      <c r="H21" s="116"/>
      <c r="I21" s="117"/>
      <c r="J21" s="115"/>
      <c r="K21" s="172"/>
      <c r="L21" s="116"/>
      <c r="M21" s="117"/>
      <c r="N21" s="115"/>
      <c r="O21" s="172"/>
      <c r="P21" s="116"/>
      <c r="Q21" s="117"/>
      <c r="R21" s="115"/>
      <c r="S21" s="172"/>
      <c r="T21" s="116"/>
      <c r="U21" s="117"/>
    </row>
    <row r="22" spans="1:21" ht="21.75" customHeight="1">
      <c r="A22" s="119" t="s">
        <v>83</v>
      </c>
      <c r="B22" s="127"/>
      <c r="C22" s="121">
        <f>800*(COUNTA(C17:C21))</f>
        <v>1600</v>
      </c>
      <c r="D22" s="238">
        <f>COUNTA(D17:D21)</f>
        <v>2</v>
      </c>
      <c r="E22" s="124">
        <f>SUM(E17:E21)</f>
        <v>10</v>
      </c>
      <c r="F22" s="127"/>
      <c r="G22" s="121">
        <f>800*(COUNTA(G17:G21))</f>
        <v>0</v>
      </c>
      <c r="H22" s="238">
        <f>COUNTA(H17:H21)</f>
        <v>0</v>
      </c>
      <c r="I22" s="124">
        <f>SUM(I17:I21)</f>
        <v>0</v>
      </c>
      <c r="J22" s="127"/>
      <c r="K22" s="121">
        <f>800*(COUNTA(K17:K21))</f>
        <v>1600</v>
      </c>
      <c r="L22" s="238">
        <f>COUNTA(L17:L21)</f>
        <v>2</v>
      </c>
      <c r="M22" s="124">
        <f>SUM(M17:M21)</f>
        <v>20</v>
      </c>
      <c r="N22" s="127"/>
      <c r="O22" s="121">
        <f>800*(COUNTA(O17:O21))</f>
        <v>0</v>
      </c>
      <c r="P22" s="238">
        <f>COUNTA(P17:P21)</f>
        <v>0</v>
      </c>
      <c r="Q22" s="124">
        <f>SUM(Q17:Q21)</f>
        <v>0</v>
      </c>
      <c r="R22" s="127"/>
      <c r="S22" s="121">
        <f>800*(COUNTA(S17:S21))</f>
        <v>0</v>
      </c>
      <c r="T22" s="238">
        <f>COUNTA(T17:T21)</f>
        <v>0</v>
      </c>
      <c r="U22" s="124">
        <f>SUM(U17:U21)</f>
        <v>0</v>
      </c>
    </row>
    <row r="23" spans="1:21" ht="18.75" customHeight="1">
      <c r="A23" s="128"/>
    </row>
    <row r="24" spans="1:21" ht="18.75" customHeight="1">
      <c r="R24" s="381" t="s">
        <v>4</v>
      </c>
      <c r="S24" s="381"/>
      <c r="T24" s="382"/>
    </row>
    <row r="25" spans="1:21" ht="24" customHeight="1">
      <c r="A25" s="129" t="s">
        <v>4</v>
      </c>
      <c r="B25" s="383" t="s">
        <v>14</v>
      </c>
      <c r="C25" s="384"/>
      <c r="D25" s="384"/>
      <c r="E25" s="385"/>
      <c r="F25" s="383" t="s">
        <v>15</v>
      </c>
      <c r="G25" s="386"/>
      <c r="H25" s="384"/>
      <c r="I25" s="385"/>
      <c r="J25" s="383" t="s">
        <v>23</v>
      </c>
      <c r="K25" s="386"/>
      <c r="L25" s="384"/>
      <c r="M25" s="385"/>
      <c r="N25" s="130"/>
      <c r="O25" s="366" t="s">
        <v>29</v>
      </c>
      <c r="P25" s="387"/>
      <c r="Q25" s="387"/>
      <c r="R25" s="131">
        <f>SUM(E15+I15+M15+Q15+U15+E22+I22+M22+Q22+U22+E31+I31+M31)</f>
        <v>196</v>
      </c>
      <c r="S25" s="331"/>
      <c r="T25" s="131" t="s">
        <v>4</v>
      </c>
    </row>
    <row r="26" spans="1:21" ht="24" customHeight="1">
      <c r="A26" s="330" t="s">
        <v>26</v>
      </c>
      <c r="B26" s="329" t="s">
        <v>7</v>
      </c>
      <c r="C26" s="329" t="s">
        <v>30</v>
      </c>
      <c r="D26" s="329" t="s">
        <v>18</v>
      </c>
      <c r="E26" s="329" t="s">
        <v>2</v>
      </c>
      <c r="F26" s="329" t="s">
        <v>7</v>
      </c>
      <c r="G26" s="329" t="s">
        <v>30</v>
      </c>
      <c r="H26" s="329" t="s">
        <v>18</v>
      </c>
      <c r="I26" s="329" t="s">
        <v>2</v>
      </c>
      <c r="J26" s="329" t="s">
        <v>7</v>
      </c>
      <c r="K26" s="329" t="s">
        <v>30</v>
      </c>
      <c r="L26" s="329" t="s">
        <v>18</v>
      </c>
      <c r="M26" s="133" t="s">
        <v>2</v>
      </c>
      <c r="N26" s="134"/>
      <c r="O26" s="366" t="s">
        <v>31</v>
      </c>
      <c r="P26" s="366"/>
      <c r="Q26" s="366"/>
      <c r="R26" s="135">
        <f>SUM((C15+G15+K15+O15+S15+C22+G22+K22+O22+S22+C31+G31+K31)/1000)</f>
        <v>11.324999999999999</v>
      </c>
      <c r="S26" s="136"/>
      <c r="T26" s="135" t="s">
        <v>4</v>
      </c>
    </row>
    <row r="27" spans="1:21" ht="21.75" customHeight="1">
      <c r="A27" s="329" t="s">
        <v>32</v>
      </c>
      <c r="B27" s="115" t="s">
        <v>274</v>
      </c>
      <c r="C27" s="173">
        <v>364388</v>
      </c>
      <c r="D27" s="175" t="s">
        <v>143</v>
      </c>
      <c r="E27" s="117">
        <v>30</v>
      </c>
      <c r="F27" s="115"/>
      <c r="G27" s="173"/>
      <c r="H27" s="285"/>
      <c r="I27" s="117"/>
      <c r="J27" s="115" t="s">
        <v>249</v>
      </c>
      <c r="K27" s="173">
        <v>391756</v>
      </c>
      <c r="L27" s="115" t="s">
        <v>143</v>
      </c>
      <c r="M27" s="117">
        <v>40</v>
      </c>
      <c r="N27" s="139"/>
      <c r="O27" s="366"/>
      <c r="P27" s="366"/>
      <c r="Q27" s="366"/>
      <c r="R27" s="140" t="s">
        <v>3</v>
      </c>
      <c r="S27" s="331"/>
      <c r="T27" s="141"/>
    </row>
    <row r="28" spans="1:21" ht="21.75" customHeight="1">
      <c r="A28" s="329" t="s">
        <v>33</v>
      </c>
      <c r="B28" s="115" t="s">
        <v>271</v>
      </c>
      <c r="C28" s="142">
        <v>1200</v>
      </c>
      <c r="D28" s="137" t="s">
        <v>143</v>
      </c>
      <c r="E28" s="117">
        <v>30</v>
      </c>
      <c r="F28" s="115"/>
      <c r="G28" s="142"/>
      <c r="H28" s="142"/>
      <c r="I28" s="117"/>
      <c r="J28" s="115" t="s">
        <v>265</v>
      </c>
      <c r="K28" s="142">
        <v>1125</v>
      </c>
      <c r="L28" s="115" t="s">
        <v>143</v>
      </c>
      <c r="M28" s="117">
        <v>40</v>
      </c>
      <c r="N28" s="143"/>
      <c r="O28" s="144"/>
      <c r="P28" s="145"/>
      <c r="Q28" s="145"/>
      <c r="R28" s="368"/>
      <c r="S28" s="368"/>
      <c r="T28" s="146"/>
    </row>
    <row r="29" spans="1:21" ht="21.75" customHeight="1">
      <c r="A29" s="329" t="s">
        <v>34</v>
      </c>
      <c r="B29" s="115"/>
      <c r="C29" s="142"/>
      <c r="D29" s="138"/>
      <c r="E29" s="117"/>
      <c r="F29" s="115"/>
      <c r="G29" s="142"/>
      <c r="H29" s="142"/>
      <c r="I29" s="117"/>
      <c r="J29" s="115"/>
      <c r="K29" s="142"/>
      <c r="L29" s="115"/>
      <c r="M29" s="117"/>
      <c r="N29" s="143"/>
      <c r="P29" s="239">
        <f>SUM(D15+H15+L15+P15+T15+D22+H22+L22+P22+T22+D31+H31+L31)</f>
        <v>8</v>
      </c>
      <c r="S29" s="370" t="s">
        <v>4</v>
      </c>
      <c r="T29" s="370"/>
      <c r="U29" s="370"/>
    </row>
    <row r="30" spans="1:21" ht="21.75" customHeight="1">
      <c r="A30" s="329" t="s">
        <v>36</v>
      </c>
      <c r="B30" s="115"/>
      <c r="C30" s="142"/>
      <c r="D30" s="138"/>
      <c r="E30" s="117"/>
      <c r="F30" s="115"/>
      <c r="G30" s="142"/>
      <c r="H30" s="174"/>
      <c r="I30" s="117"/>
      <c r="J30" s="115"/>
      <c r="K30" s="142"/>
      <c r="L30" s="115"/>
      <c r="M30" s="117"/>
      <c r="N30" s="143"/>
      <c r="R30" s="146"/>
      <c r="S30" s="370"/>
      <c r="T30" s="371"/>
      <c r="U30" s="372"/>
    </row>
    <row r="31" spans="1:21" ht="21.75" customHeight="1">
      <c r="A31" s="119" t="s">
        <v>83</v>
      </c>
      <c r="B31" s="115"/>
      <c r="C31" s="121">
        <f>SUM(C30+C29+C28+(IF(COUNTBLANK(C27),0,1500)))</f>
        <v>2700</v>
      </c>
      <c r="D31" s="238">
        <f>COUNTA(D27:D30)</f>
        <v>2</v>
      </c>
      <c r="E31" s="147">
        <f>SUM(E27:E30)</f>
        <v>60</v>
      </c>
      <c r="F31" s="117"/>
      <c r="G31" s="121">
        <f>SUM(G30+G29+G28+(IF(COUNTBLANK(G27),0,1500)))</f>
        <v>0</v>
      </c>
      <c r="H31" s="238">
        <f>COUNTA(H27:H30)</f>
        <v>0</v>
      </c>
      <c r="I31" s="147">
        <f>SUM(I27:I30)</f>
        <v>0</v>
      </c>
      <c r="J31" s="137"/>
      <c r="K31" s="121">
        <f>SUM(K30+K29+K28+(IF(COUNTBLANK(K27),0,1500)))</f>
        <v>2625</v>
      </c>
      <c r="L31" s="238">
        <f>COUNTA(L27:L30)</f>
        <v>2</v>
      </c>
      <c r="M31" s="147">
        <f>SUM(M27:M30)</f>
        <v>80</v>
      </c>
      <c r="N31" s="148"/>
      <c r="S31" s="370" t="s">
        <v>35</v>
      </c>
      <c r="T31" s="371"/>
      <c r="U31" s="372"/>
    </row>
    <row r="32" spans="1:21">
      <c r="R32" s="373"/>
      <c r="S32" s="374"/>
      <c r="T32" s="375"/>
    </row>
  </sheetData>
  <mergeCells count="45">
    <mergeCell ref="O26:Q27"/>
    <mergeCell ref="R28:S28"/>
    <mergeCell ref="S29:U29"/>
    <mergeCell ref="S30:U30"/>
    <mergeCell ref="S31:U31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</mergeCells>
  <pageMargins left="0.74803149606299213" right="0.74803149606299213" top="0.59055118110236227" bottom="0.59055118110236227" header="0.19685039370078741" footer="0.39370078740157483"/>
  <pageSetup paperSize="9" scale="77" orientation="landscape" horizontalDpi="360" verticalDpi="360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U32"/>
  <sheetViews>
    <sheetView showZeros="0" workbookViewId="0">
      <selection activeCell="E11" sqref="E11"/>
    </sheetView>
  </sheetViews>
  <sheetFormatPr defaultColWidth="8.81640625" defaultRowHeight="12.5"/>
  <cols>
    <col min="1" max="2" width="8.81640625" style="110"/>
    <col min="3" max="3" width="9.453125" style="110" customWidth="1"/>
    <col min="4" max="4" width="4.7265625" style="110" customWidth="1"/>
    <col min="5" max="5" width="9.1796875" style="110" customWidth="1"/>
    <col min="6" max="6" width="8.81640625" style="110"/>
    <col min="7" max="7" width="9.453125" style="110" customWidth="1"/>
    <col min="8" max="8" width="4.7265625" style="110" customWidth="1"/>
    <col min="9" max="10" width="8.81640625" style="110"/>
    <col min="11" max="11" width="9.453125" style="110" customWidth="1"/>
    <col min="12" max="12" width="4.7265625" style="110" customWidth="1"/>
    <col min="13" max="14" width="8.81640625" style="110"/>
    <col min="15" max="15" width="9.453125" style="110" customWidth="1"/>
    <col min="16" max="16" width="4.7265625" style="110" customWidth="1"/>
    <col min="17" max="17" width="8.81640625" style="110"/>
    <col min="18" max="18" width="10.1796875" style="110" bestFit="1" customWidth="1"/>
    <col min="19" max="19" width="9.453125" style="110" customWidth="1"/>
    <col min="20" max="20" width="4.453125" style="110" customWidth="1"/>
    <col min="21" max="21" width="9.1796875" style="110" customWidth="1"/>
    <col min="22" max="22" width="3.7265625" style="110" customWidth="1"/>
    <col min="23" max="23" width="3.26953125" style="110" customWidth="1"/>
    <col min="24" max="24" width="2.81640625" style="110" customWidth="1"/>
    <col min="25" max="25" width="3.453125" style="110" customWidth="1"/>
    <col min="26" max="26" width="3" style="110" customWidth="1"/>
    <col min="27" max="16384" width="8.81640625" style="110"/>
  </cols>
  <sheetData>
    <row r="1" spans="1:21" ht="30.75" customHeight="1">
      <c r="A1" s="394"/>
      <c r="B1" s="394"/>
      <c r="C1" s="394"/>
      <c r="D1" s="394"/>
      <c r="E1" s="395"/>
      <c r="F1" s="109"/>
      <c r="G1" s="394" t="s">
        <v>60</v>
      </c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109"/>
      <c r="S1" s="109"/>
      <c r="T1" s="109"/>
    </row>
    <row r="2" spans="1:21" ht="24.75" customHeight="1">
      <c r="A2" s="394"/>
      <c r="B2" s="394"/>
      <c r="C2" s="394"/>
      <c r="D2" s="394"/>
      <c r="E2" s="395"/>
      <c r="G2" s="111"/>
      <c r="H2" s="399" t="s">
        <v>195</v>
      </c>
      <c r="I2" s="400"/>
      <c r="J2" s="400"/>
      <c r="K2" s="400"/>
      <c r="L2" s="400"/>
      <c r="M2" s="400"/>
      <c r="N2" s="400"/>
      <c r="O2" s="400"/>
      <c r="P2" s="400"/>
      <c r="R2" s="401" t="s">
        <v>22</v>
      </c>
      <c r="S2" s="401"/>
      <c r="T2" s="401"/>
      <c r="U2" s="401"/>
    </row>
    <row r="3" spans="1:21" ht="24.75" customHeight="1">
      <c r="A3" s="394"/>
      <c r="B3" s="394"/>
      <c r="C3" s="394"/>
      <c r="D3" s="394"/>
      <c r="E3" s="395"/>
      <c r="G3" s="111"/>
      <c r="H3" s="400"/>
      <c r="I3" s="400"/>
      <c r="J3" s="400"/>
      <c r="K3" s="400"/>
      <c r="L3" s="400"/>
      <c r="M3" s="400"/>
      <c r="N3" s="400"/>
      <c r="O3" s="400"/>
      <c r="P3" s="400"/>
      <c r="Q3" s="112"/>
      <c r="R3" s="401"/>
      <c r="S3" s="401"/>
      <c r="T3" s="401"/>
      <c r="U3" s="401"/>
    </row>
    <row r="4" spans="1:21" ht="24.75" customHeight="1">
      <c r="A4" s="394"/>
      <c r="B4" s="394"/>
      <c r="C4" s="394"/>
      <c r="D4" s="394"/>
      <c r="E4" s="395"/>
      <c r="G4" s="322"/>
      <c r="H4" s="401" t="s">
        <v>57</v>
      </c>
      <c r="I4" s="402"/>
      <c r="J4" s="402"/>
      <c r="K4" s="402"/>
      <c r="L4" s="402"/>
      <c r="M4" s="402"/>
      <c r="N4" s="402"/>
      <c r="O4" s="402"/>
      <c r="P4" s="402"/>
      <c r="S4" s="403">
        <v>2020</v>
      </c>
      <c r="T4" s="403"/>
    </row>
    <row r="5" spans="1:21" ht="24.75" customHeight="1">
      <c r="A5" s="396"/>
      <c r="B5" s="396"/>
      <c r="C5" s="396"/>
      <c r="D5" s="396"/>
      <c r="E5" s="397"/>
    </row>
    <row r="6" spans="1:21" ht="12" customHeight="1">
      <c r="A6" s="404" t="s">
        <v>4</v>
      </c>
      <c r="B6" s="388" t="s">
        <v>14</v>
      </c>
      <c r="C6" s="389"/>
      <c r="D6" s="389"/>
      <c r="E6" s="406"/>
      <c r="F6" s="388" t="s">
        <v>15</v>
      </c>
      <c r="G6" s="389"/>
      <c r="H6" s="389"/>
      <c r="I6" s="406"/>
      <c r="J6" s="388" t="s">
        <v>23</v>
      </c>
      <c r="K6" s="389"/>
      <c r="L6" s="389"/>
      <c r="M6" s="406"/>
      <c r="N6" s="388" t="s">
        <v>24</v>
      </c>
      <c r="O6" s="389"/>
      <c r="P6" s="389"/>
      <c r="Q6" s="406"/>
      <c r="R6" s="388" t="s">
        <v>25</v>
      </c>
      <c r="S6" s="389"/>
      <c r="T6" s="389"/>
      <c r="U6" s="390"/>
    </row>
    <row r="7" spans="1:21" ht="12" customHeight="1">
      <c r="A7" s="405"/>
      <c r="B7" s="391"/>
      <c r="C7" s="392"/>
      <c r="D7" s="392"/>
      <c r="E7" s="407"/>
      <c r="F7" s="391"/>
      <c r="G7" s="392"/>
      <c r="H7" s="392"/>
      <c r="I7" s="407"/>
      <c r="J7" s="391"/>
      <c r="K7" s="392"/>
      <c r="L7" s="392"/>
      <c r="M7" s="407"/>
      <c r="N7" s="391"/>
      <c r="O7" s="392"/>
      <c r="P7" s="392"/>
      <c r="Q7" s="407"/>
      <c r="R7" s="391"/>
      <c r="S7" s="392"/>
      <c r="T7" s="392"/>
      <c r="U7" s="393"/>
    </row>
    <row r="8" spans="1:21">
      <c r="A8" s="377" t="s">
        <v>26</v>
      </c>
      <c r="B8" s="376" t="s">
        <v>7</v>
      </c>
      <c r="C8" s="376" t="s">
        <v>8</v>
      </c>
      <c r="D8" s="376" t="s">
        <v>18</v>
      </c>
      <c r="E8" s="377" t="s">
        <v>2</v>
      </c>
      <c r="F8" s="376" t="s">
        <v>7</v>
      </c>
      <c r="G8" s="376" t="s">
        <v>8</v>
      </c>
      <c r="H8" s="376" t="s">
        <v>18</v>
      </c>
      <c r="I8" s="377" t="s">
        <v>2</v>
      </c>
      <c r="J8" s="376" t="s">
        <v>7</v>
      </c>
      <c r="K8" s="376" t="s">
        <v>8</v>
      </c>
      <c r="L8" s="376" t="s">
        <v>18</v>
      </c>
      <c r="M8" s="377" t="s">
        <v>2</v>
      </c>
      <c r="N8" s="376" t="s">
        <v>7</v>
      </c>
      <c r="O8" s="376" t="s">
        <v>8</v>
      </c>
      <c r="P8" s="376" t="s">
        <v>18</v>
      </c>
      <c r="Q8" s="377" t="s">
        <v>2</v>
      </c>
      <c r="R8" s="376" t="s">
        <v>7</v>
      </c>
      <c r="S8" s="376" t="s">
        <v>8</v>
      </c>
      <c r="T8" s="376" t="s">
        <v>18</v>
      </c>
      <c r="U8" s="377" t="s">
        <v>2</v>
      </c>
    </row>
    <row r="9" spans="1:21">
      <c r="A9" s="378"/>
      <c r="B9" s="376"/>
      <c r="C9" s="376"/>
      <c r="D9" s="376"/>
      <c r="E9" s="378"/>
      <c r="F9" s="376"/>
      <c r="G9" s="376"/>
      <c r="H9" s="376"/>
      <c r="I9" s="378"/>
      <c r="J9" s="376"/>
      <c r="K9" s="376"/>
      <c r="L9" s="376"/>
      <c r="M9" s="378"/>
      <c r="N9" s="376"/>
      <c r="O9" s="376"/>
      <c r="P9" s="376"/>
      <c r="Q9" s="378"/>
      <c r="R9" s="376"/>
      <c r="S9" s="376"/>
      <c r="T9" s="376"/>
      <c r="U9" s="378"/>
    </row>
    <row r="10" spans="1:21" ht="21.75" customHeight="1">
      <c r="A10" s="323" t="s">
        <v>27</v>
      </c>
      <c r="B10" s="115" t="s">
        <v>192</v>
      </c>
      <c r="C10" s="171">
        <v>75397</v>
      </c>
      <c r="D10" s="116" t="s">
        <v>143</v>
      </c>
      <c r="E10" s="117">
        <v>5</v>
      </c>
      <c r="F10" s="115"/>
      <c r="G10" s="172"/>
      <c r="H10" s="116"/>
      <c r="I10" s="117"/>
      <c r="J10" s="115"/>
      <c r="K10" s="173"/>
      <c r="L10" s="116"/>
      <c r="M10" s="117"/>
      <c r="N10" s="115"/>
      <c r="O10" s="173"/>
      <c r="P10" s="116"/>
      <c r="Q10" s="117"/>
      <c r="R10" s="115"/>
      <c r="S10" s="173"/>
      <c r="T10" s="116"/>
      <c r="U10" s="117"/>
    </row>
    <row r="11" spans="1:21" ht="21.75" customHeight="1">
      <c r="A11" s="323" t="s">
        <v>27</v>
      </c>
      <c r="B11" s="115" t="s">
        <v>249</v>
      </c>
      <c r="C11" s="171">
        <v>85523</v>
      </c>
      <c r="D11" s="116" t="s">
        <v>143</v>
      </c>
      <c r="E11" s="117">
        <v>3</v>
      </c>
      <c r="F11" s="115"/>
      <c r="G11" s="172"/>
      <c r="H11" s="116"/>
      <c r="I11" s="117"/>
      <c r="J11" s="115"/>
      <c r="K11" s="173"/>
      <c r="L11" s="116"/>
      <c r="M11" s="117"/>
      <c r="N11" s="115"/>
      <c r="O11" s="173"/>
      <c r="P11" s="116"/>
      <c r="Q11" s="117"/>
      <c r="R11" s="115"/>
      <c r="S11" s="173"/>
      <c r="T11" s="116"/>
      <c r="U11" s="117"/>
    </row>
    <row r="12" spans="1:21" ht="21.75" customHeight="1">
      <c r="A12" s="323" t="s">
        <v>27</v>
      </c>
      <c r="B12" s="115"/>
      <c r="C12" s="171"/>
      <c r="D12" s="116"/>
      <c r="E12" s="117"/>
      <c r="F12" s="115"/>
      <c r="G12" s="172"/>
      <c r="H12" s="116"/>
      <c r="I12" s="117"/>
      <c r="J12" s="115"/>
      <c r="K12" s="173"/>
      <c r="L12" s="116"/>
      <c r="M12" s="117"/>
      <c r="N12" s="115"/>
      <c r="O12" s="173"/>
      <c r="P12" s="116"/>
      <c r="Q12" s="117"/>
      <c r="R12" s="115"/>
      <c r="S12" s="173"/>
      <c r="T12" s="116"/>
      <c r="U12" s="117"/>
    </row>
    <row r="13" spans="1:21" ht="21.75" customHeight="1">
      <c r="A13" s="323" t="s">
        <v>27</v>
      </c>
      <c r="B13" s="115"/>
      <c r="C13" s="171"/>
      <c r="D13" s="116"/>
      <c r="E13" s="117"/>
      <c r="F13" s="115"/>
      <c r="G13" s="172"/>
      <c r="H13" s="116"/>
      <c r="I13" s="117"/>
      <c r="J13" s="115"/>
      <c r="K13" s="173"/>
      <c r="L13" s="116"/>
      <c r="M13" s="117"/>
      <c r="N13" s="115"/>
      <c r="O13" s="173"/>
      <c r="P13" s="116"/>
      <c r="Q13" s="117"/>
      <c r="R13" s="115"/>
      <c r="S13" s="173"/>
      <c r="T13" s="116"/>
      <c r="U13" s="117"/>
    </row>
    <row r="14" spans="1:21" ht="21.75" customHeight="1">
      <c r="A14" s="323" t="s">
        <v>27</v>
      </c>
      <c r="B14" s="115"/>
      <c r="C14" s="171"/>
      <c r="D14" s="116"/>
      <c r="E14" s="117"/>
      <c r="F14" s="115"/>
      <c r="G14" s="172"/>
      <c r="H14" s="116"/>
      <c r="I14" s="117"/>
      <c r="J14" s="115"/>
      <c r="K14" s="173"/>
      <c r="L14" s="116"/>
      <c r="M14" s="117"/>
      <c r="N14" s="115"/>
      <c r="O14" s="173"/>
      <c r="P14" s="116"/>
      <c r="Q14" s="117"/>
      <c r="R14" s="115"/>
      <c r="S14" s="173"/>
      <c r="T14" s="116"/>
      <c r="U14" s="117"/>
    </row>
    <row r="15" spans="1:21" ht="21.75" customHeight="1">
      <c r="A15" s="119" t="s">
        <v>83</v>
      </c>
      <c r="B15" s="120"/>
      <c r="C15" s="287">
        <f>400*(COUNTA(C10:C14))</f>
        <v>800</v>
      </c>
      <c r="D15" s="237">
        <f>COUNTA(D10:D14)</f>
        <v>2</v>
      </c>
      <c r="E15" s="288">
        <f>SUM(E10:E14)</f>
        <v>8</v>
      </c>
      <c r="F15" s="123"/>
      <c r="G15" s="121"/>
      <c r="H15" s="237"/>
      <c r="I15" s="122"/>
      <c r="J15" s="123"/>
      <c r="K15" s="121"/>
      <c r="L15" s="237"/>
      <c r="M15" s="122"/>
      <c r="N15" s="123"/>
      <c r="O15" s="121">
        <f>400*(COUNTA(O10:O14))</f>
        <v>0</v>
      </c>
      <c r="P15" s="237">
        <f>COUNTA(P10:P14)</f>
        <v>0</v>
      </c>
      <c r="Q15" s="122">
        <f>SUM(Q10:Q14)</f>
        <v>0</v>
      </c>
      <c r="R15" s="123"/>
      <c r="S15" s="121">
        <f>400*(COUNTA(S10:S14))</f>
        <v>0</v>
      </c>
      <c r="T15" s="237">
        <f>COUNTA(T10:T14)</f>
        <v>0</v>
      </c>
      <c r="U15" s="124">
        <f>SUM(U10:U14)</f>
        <v>0</v>
      </c>
    </row>
    <row r="16" spans="1:21" ht="21.75" customHeight="1">
      <c r="A16" s="379"/>
      <c r="B16" s="380"/>
      <c r="C16" s="380"/>
      <c r="D16" s="380"/>
      <c r="E16" s="380"/>
      <c r="F16" s="380"/>
      <c r="G16" s="380"/>
      <c r="H16" s="380"/>
      <c r="I16" s="380"/>
      <c r="J16" s="380"/>
      <c r="K16" s="380"/>
      <c r="L16" s="380"/>
      <c r="M16" s="380"/>
      <c r="N16" s="380"/>
      <c r="O16" s="380"/>
      <c r="P16" s="380"/>
      <c r="Q16" s="380"/>
      <c r="R16" s="380"/>
      <c r="S16" s="380"/>
      <c r="T16" s="380"/>
    </row>
    <row r="17" spans="1:21" ht="21.75" customHeight="1">
      <c r="A17" s="324" t="s">
        <v>28</v>
      </c>
      <c r="B17" s="115" t="s">
        <v>192</v>
      </c>
      <c r="C17" s="172">
        <v>161690</v>
      </c>
      <c r="D17" s="116" t="s">
        <v>143</v>
      </c>
      <c r="E17" s="117">
        <v>10</v>
      </c>
      <c r="F17" s="115"/>
      <c r="G17" s="172"/>
      <c r="H17" s="116"/>
      <c r="I17" s="117"/>
      <c r="J17" s="115"/>
      <c r="K17" s="172"/>
      <c r="L17" s="116"/>
      <c r="M17" s="117"/>
      <c r="N17" s="115"/>
      <c r="O17" s="172"/>
      <c r="P17" s="126"/>
      <c r="Q17" s="117"/>
      <c r="R17" s="115"/>
      <c r="S17" s="172"/>
      <c r="T17" s="126"/>
      <c r="U17" s="117"/>
    </row>
    <row r="18" spans="1:21" ht="21.75" customHeight="1">
      <c r="A18" s="324" t="s">
        <v>28</v>
      </c>
      <c r="B18" s="115"/>
      <c r="C18" s="172"/>
      <c r="D18" s="116"/>
      <c r="E18" s="117"/>
      <c r="F18" s="115"/>
      <c r="G18" s="172"/>
      <c r="H18" s="116"/>
      <c r="I18" s="117"/>
      <c r="J18" s="115"/>
      <c r="K18" s="172"/>
      <c r="L18" s="116"/>
      <c r="M18" s="117"/>
      <c r="N18" s="115"/>
      <c r="O18" s="172"/>
      <c r="P18" s="116"/>
      <c r="Q18" s="117"/>
      <c r="R18" s="115"/>
      <c r="S18" s="172"/>
      <c r="T18" s="116"/>
      <c r="U18" s="117"/>
    </row>
    <row r="19" spans="1:21" ht="21.75" customHeight="1">
      <c r="A19" s="324" t="s">
        <v>28</v>
      </c>
      <c r="B19" s="115"/>
      <c r="C19" s="172"/>
      <c r="D19" s="116"/>
      <c r="E19" s="117"/>
      <c r="F19" s="115"/>
      <c r="G19" s="172"/>
      <c r="H19" s="116"/>
      <c r="I19" s="117"/>
      <c r="J19" s="115"/>
      <c r="K19" s="172"/>
      <c r="L19" s="116"/>
      <c r="M19" s="117"/>
      <c r="N19" s="115"/>
      <c r="O19" s="172"/>
      <c r="P19" s="116"/>
      <c r="Q19" s="117"/>
      <c r="R19" s="115"/>
      <c r="S19" s="172"/>
      <c r="T19" s="116"/>
      <c r="U19" s="117"/>
    </row>
    <row r="20" spans="1:21" ht="21.75" customHeight="1">
      <c r="A20" s="324" t="s">
        <v>28</v>
      </c>
      <c r="B20" s="115"/>
      <c r="C20" s="172"/>
      <c r="D20" s="116"/>
      <c r="E20" s="117"/>
      <c r="F20" s="115"/>
      <c r="G20" s="172"/>
      <c r="H20" s="116"/>
      <c r="I20" s="117"/>
      <c r="J20" s="115"/>
      <c r="K20" s="172"/>
      <c r="L20" s="116"/>
      <c r="M20" s="117"/>
      <c r="N20" s="115"/>
      <c r="O20" s="172"/>
      <c r="P20" s="116"/>
      <c r="Q20" s="117"/>
      <c r="R20" s="115"/>
      <c r="S20" s="172"/>
      <c r="T20" s="116"/>
      <c r="U20" s="117"/>
    </row>
    <row r="21" spans="1:21" ht="21.75" customHeight="1">
      <c r="A21" s="324" t="s">
        <v>28</v>
      </c>
      <c r="B21" s="115"/>
      <c r="C21" s="172"/>
      <c r="D21" s="116"/>
      <c r="E21" s="117"/>
      <c r="F21" s="115"/>
      <c r="G21" s="172"/>
      <c r="H21" s="116"/>
      <c r="I21" s="117"/>
      <c r="J21" s="115"/>
      <c r="K21" s="172"/>
      <c r="L21" s="116"/>
      <c r="M21" s="117"/>
      <c r="N21" s="115"/>
      <c r="O21" s="172"/>
      <c r="P21" s="116"/>
      <c r="Q21" s="117"/>
      <c r="R21" s="115"/>
      <c r="S21" s="172"/>
      <c r="T21" s="116"/>
      <c r="U21" s="117"/>
    </row>
    <row r="22" spans="1:21" ht="21.75" customHeight="1">
      <c r="A22" s="119" t="s">
        <v>83</v>
      </c>
      <c r="B22" s="127"/>
      <c r="C22" s="121">
        <f>800*(COUNTA(C17:C21))</f>
        <v>800</v>
      </c>
      <c r="D22" s="238">
        <f>COUNTA(D17:D21)</f>
        <v>1</v>
      </c>
      <c r="E22" s="124">
        <f>SUM(E17:E21)</f>
        <v>10</v>
      </c>
      <c r="F22" s="127"/>
      <c r="G22" s="121">
        <f>800*(COUNTA(G17:G21))</f>
        <v>0</v>
      </c>
      <c r="H22" s="238">
        <f>COUNTA(H17:H21)</f>
        <v>0</v>
      </c>
      <c r="I22" s="124">
        <f>SUM(I17:I21)</f>
        <v>0</v>
      </c>
      <c r="J22" s="127"/>
      <c r="K22" s="121">
        <f>800*(COUNTA(K17:K21))</f>
        <v>0</v>
      </c>
      <c r="L22" s="238">
        <f>COUNTA(L17:L21)</f>
        <v>0</v>
      </c>
      <c r="M22" s="124">
        <f>SUM(M17:M21)</f>
        <v>0</v>
      </c>
      <c r="N22" s="127"/>
      <c r="O22" s="121">
        <f>800*(COUNTA(O17:O21))</f>
        <v>0</v>
      </c>
      <c r="P22" s="238">
        <f>COUNTA(P17:P21)</f>
        <v>0</v>
      </c>
      <c r="Q22" s="124">
        <f>SUM(Q17:Q21)</f>
        <v>0</v>
      </c>
      <c r="R22" s="127"/>
      <c r="S22" s="121">
        <f>800*(COUNTA(S17:S21))</f>
        <v>0</v>
      </c>
      <c r="T22" s="238">
        <f>COUNTA(T17:T21)</f>
        <v>0</v>
      </c>
      <c r="U22" s="124">
        <f>SUM(U17:U21)</f>
        <v>0</v>
      </c>
    </row>
    <row r="23" spans="1:21" ht="18.75" customHeight="1">
      <c r="A23" s="128"/>
    </row>
    <row r="24" spans="1:21" ht="18.75" customHeight="1">
      <c r="R24" s="381" t="s">
        <v>4</v>
      </c>
      <c r="S24" s="381"/>
      <c r="T24" s="382"/>
    </row>
    <row r="25" spans="1:21" ht="24" customHeight="1">
      <c r="A25" s="129" t="s">
        <v>4</v>
      </c>
      <c r="B25" s="383" t="s">
        <v>14</v>
      </c>
      <c r="C25" s="384"/>
      <c r="D25" s="384"/>
      <c r="E25" s="385"/>
      <c r="F25" s="383" t="s">
        <v>15</v>
      </c>
      <c r="G25" s="386"/>
      <c r="H25" s="384"/>
      <c r="I25" s="385"/>
      <c r="J25" s="383" t="s">
        <v>23</v>
      </c>
      <c r="K25" s="386"/>
      <c r="L25" s="384"/>
      <c r="M25" s="385"/>
      <c r="N25" s="130"/>
      <c r="O25" s="366" t="s">
        <v>29</v>
      </c>
      <c r="P25" s="387"/>
      <c r="Q25" s="387"/>
      <c r="R25" s="131">
        <f>SUM(E15+I15+M15+Q15+U15+E22+I22+M22+Q22+U22+E31+I31+M31)</f>
        <v>138</v>
      </c>
      <c r="S25" s="325"/>
      <c r="T25" s="131" t="s">
        <v>4</v>
      </c>
    </row>
    <row r="26" spans="1:21" ht="24" customHeight="1">
      <c r="A26" s="324" t="s">
        <v>26</v>
      </c>
      <c r="B26" s="323" t="s">
        <v>7</v>
      </c>
      <c r="C26" s="323" t="s">
        <v>30</v>
      </c>
      <c r="D26" s="323" t="s">
        <v>18</v>
      </c>
      <c r="E26" s="323" t="s">
        <v>2</v>
      </c>
      <c r="F26" s="323" t="s">
        <v>7</v>
      </c>
      <c r="G26" s="323" t="s">
        <v>30</v>
      </c>
      <c r="H26" s="323" t="s">
        <v>18</v>
      </c>
      <c r="I26" s="323" t="s">
        <v>2</v>
      </c>
      <c r="J26" s="323" t="s">
        <v>7</v>
      </c>
      <c r="K26" s="323" t="s">
        <v>30</v>
      </c>
      <c r="L26" s="323" t="s">
        <v>18</v>
      </c>
      <c r="M26" s="133" t="s">
        <v>2</v>
      </c>
      <c r="N26" s="134"/>
      <c r="O26" s="366" t="s">
        <v>31</v>
      </c>
      <c r="P26" s="366"/>
      <c r="Q26" s="366"/>
      <c r="R26" s="135">
        <f>SUM((C15+G15+K15+O15+S15+C22+G22+K22+O22+S22+C31+G31+K31)/1000)</f>
        <v>5.7</v>
      </c>
      <c r="S26" s="136"/>
      <c r="T26" s="135" t="s">
        <v>4</v>
      </c>
    </row>
    <row r="27" spans="1:21" ht="21.75" customHeight="1">
      <c r="A27" s="323" t="s">
        <v>32</v>
      </c>
      <c r="B27" s="115" t="s">
        <v>200</v>
      </c>
      <c r="C27" s="173">
        <v>322516</v>
      </c>
      <c r="D27" s="175" t="s">
        <v>188</v>
      </c>
      <c r="E27" s="117">
        <v>40</v>
      </c>
      <c r="F27" s="115"/>
      <c r="G27" s="173"/>
      <c r="H27" s="285"/>
      <c r="I27" s="117"/>
      <c r="J27" s="115"/>
      <c r="K27" s="173"/>
      <c r="L27" s="115"/>
      <c r="M27" s="117"/>
      <c r="N27" s="139"/>
      <c r="O27" s="366"/>
      <c r="P27" s="366"/>
      <c r="Q27" s="366"/>
      <c r="R27" s="140" t="s">
        <v>3</v>
      </c>
      <c r="S27" s="325"/>
      <c r="T27" s="141"/>
    </row>
    <row r="28" spans="1:21" ht="21.75" customHeight="1">
      <c r="A28" s="323" t="s">
        <v>33</v>
      </c>
      <c r="B28" s="115"/>
      <c r="C28" s="142"/>
      <c r="D28" s="137"/>
      <c r="E28" s="117"/>
      <c r="F28" s="115"/>
      <c r="G28" s="142"/>
      <c r="H28" s="142"/>
      <c r="I28" s="117"/>
      <c r="J28" s="115"/>
      <c r="K28" s="142"/>
      <c r="L28" s="115"/>
      <c r="M28" s="117"/>
      <c r="N28" s="143"/>
      <c r="O28" s="144"/>
      <c r="P28" s="145"/>
      <c r="Q28" s="145"/>
      <c r="R28" s="368"/>
      <c r="S28" s="368"/>
      <c r="T28" s="146"/>
    </row>
    <row r="29" spans="1:21" ht="21.75" customHeight="1">
      <c r="A29" s="323" t="s">
        <v>34</v>
      </c>
      <c r="B29" s="115"/>
      <c r="C29" s="142"/>
      <c r="D29" s="138"/>
      <c r="E29" s="117"/>
      <c r="F29" s="115"/>
      <c r="G29" s="142"/>
      <c r="H29" s="142"/>
      <c r="I29" s="117"/>
      <c r="J29" s="115"/>
      <c r="K29" s="142"/>
      <c r="L29" s="115"/>
      <c r="M29" s="117"/>
      <c r="N29" s="143"/>
      <c r="P29" s="239">
        <f>SUM(D15+H15+L15+P15+T15+D22+H22+L22+P22+T22+D31+H31+L31)</f>
        <v>5</v>
      </c>
      <c r="S29" s="370" t="s">
        <v>4</v>
      </c>
      <c r="T29" s="370"/>
      <c r="U29" s="370"/>
    </row>
    <row r="30" spans="1:21" ht="21.75" customHeight="1">
      <c r="A30" s="323" t="s">
        <v>36</v>
      </c>
      <c r="B30" s="115" t="s">
        <v>212</v>
      </c>
      <c r="C30" s="142">
        <v>2600</v>
      </c>
      <c r="D30" s="138" t="s">
        <v>188</v>
      </c>
      <c r="E30" s="117">
        <v>80</v>
      </c>
      <c r="F30" s="115"/>
      <c r="G30" s="142"/>
      <c r="H30" s="174"/>
      <c r="I30" s="117"/>
      <c r="J30" s="115"/>
      <c r="K30" s="142"/>
      <c r="L30" s="115"/>
      <c r="M30" s="117"/>
      <c r="N30" s="143"/>
      <c r="R30" s="146"/>
      <c r="S30" s="370"/>
      <c r="T30" s="371"/>
      <c r="U30" s="372"/>
    </row>
    <row r="31" spans="1:21" ht="21.75" customHeight="1">
      <c r="A31" s="119" t="s">
        <v>83</v>
      </c>
      <c r="B31" s="115"/>
      <c r="C31" s="121">
        <f>SUM(C30+C29+C28+(IF(COUNTBLANK(C27),0,1500)))</f>
        <v>4100</v>
      </c>
      <c r="D31" s="238">
        <f>COUNTA(D27:D30)</f>
        <v>2</v>
      </c>
      <c r="E31" s="147">
        <f>SUM(E27:E30)</f>
        <v>120</v>
      </c>
      <c r="F31" s="117"/>
      <c r="G31" s="121">
        <f>SUM(G30+G29+G28+(IF(COUNTBLANK(G27),0,1500)))</f>
        <v>0</v>
      </c>
      <c r="H31" s="238">
        <f>COUNTA(H27:H30)</f>
        <v>0</v>
      </c>
      <c r="I31" s="147">
        <f>SUM(I27:I30)</f>
        <v>0</v>
      </c>
      <c r="J31" s="137"/>
      <c r="K31" s="121">
        <f>SUM(K30+K29+K28+(IF(COUNTBLANK(K27),0,1500)))</f>
        <v>0</v>
      </c>
      <c r="L31" s="238">
        <f>COUNTA(L27:L30)</f>
        <v>0</v>
      </c>
      <c r="M31" s="147">
        <f>SUM(M27:M30)</f>
        <v>0</v>
      </c>
      <c r="N31" s="148"/>
      <c r="S31" s="370" t="s">
        <v>35</v>
      </c>
      <c r="T31" s="371"/>
      <c r="U31" s="372"/>
    </row>
    <row r="32" spans="1:21">
      <c r="R32" s="373"/>
      <c r="S32" s="374"/>
      <c r="T32" s="375"/>
    </row>
  </sheetData>
  <mergeCells count="45">
    <mergeCell ref="O26:Q27"/>
    <mergeCell ref="R28:S28"/>
    <mergeCell ref="S29:U29"/>
    <mergeCell ref="S30:U30"/>
    <mergeCell ref="S31:U31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</mergeCells>
  <pageMargins left="0.74803149606299213" right="0.74803149606299213" top="0.59055118110236227" bottom="0.59055118110236227" header="0.19685039370078741" footer="0.39370078740157483"/>
  <pageSetup paperSize="9" scale="77" orientation="landscape" horizontalDpi="360" verticalDpi="360"/>
  <headerFooter alignWithMargins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U32"/>
  <sheetViews>
    <sheetView showZeros="0" topLeftCell="A4" workbookViewId="0">
      <selection activeCell="E18" sqref="E18"/>
    </sheetView>
  </sheetViews>
  <sheetFormatPr defaultColWidth="8.81640625" defaultRowHeight="12.5"/>
  <cols>
    <col min="1" max="2" width="8.81640625" style="110"/>
    <col min="3" max="3" width="9.453125" style="110" customWidth="1"/>
    <col min="4" max="4" width="4.7265625" style="110" customWidth="1"/>
    <col min="5" max="5" width="9.1796875" style="110" customWidth="1"/>
    <col min="6" max="6" width="8.81640625" style="110"/>
    <col min="7" max="7" width="9.453125" style="110" customWidth="1"/>
    <col min="8" max="8" width="4.7265625" style="110" customWidth="1"/>
    <col min="9" max="10" width="8.81640625" style="110"/>
    <col min="11" max="11" width="9.453125" style="110" customWidth="1"/>
    <col min="12" max="12" width="4.7265625" style="110" customWidth="1"/>
    <col min="13" max="14" width="8.81640625" style="110"/>
    <col min="15" max="15" width="9.453125" style="110" customWidth="1"/>
    <col min="16" max="16" width="4.7265625" style="110" customWidth="1"/>
    <col min="17" max="17" width="8.81640625" style="110"/>
    <col min="18" max="18" width="10.1796875" style="110" bestFit="1" customWidth="1"/>
    <col min="19" max="19" width="9.453125" style="110" customWidth="1"/>
    <col min="20" max="20" width="4.453125" style="110" customWidth="1"/>
    <col min="21" max="21" width="9.1796875" style="110" customWidth="1"/>
    <col min="22" max="22" width="3.7265625" style="110" customWidth="1"/>
    <col min="23" max="23" width="3.26953125" style="110" customWidth="1"/>
    <col min="24" max="24" width="2.81640625" style="110" customWidth="1"/>
    <col min="25" max="25" width="3.453125" style="110" customWidth="1"/>
    <col min="26" max="26" width="3" style="110" customWidth="1"/>
    <col min="27" max="16384" width="8.81640625" style="110"/>
  </cols>
  <sheetData>
    <row r="1" spans="1:21" ht="30.75" customHeight="1">
      <c r="A1" s="394"/>
      <c r="B1" s="394"/>
      <c r="C1" s="394"/>
      <c r="D1" s="394"/>
      <c r="E1" s="395"/>
      <c r="F1" s="109"/>
      <c r="G1" s="394" t="s">
        <v>60</v>
      </c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109"/>
      <c r="S1" s="109"/>
      <c r="T1" s="109"/>
    </row>
    <row r="2" spans="1:21" ht="24.75" customHeight="1">
      <c r="A2" s="394"/>
      <c r="B2" s="394"/>
      <c r="C2" s="394"/>
      <c r="D2" s="394"/>
      <c r="E2" s="395"/>
      <c r="G2" s="111"/>
      <c r="H2" s="399" t="s">
        <v>124</v>
      </c>
      <c r="I2" s="400"/>
      <c r="J2" s="400"/>
      <c r="K2" s="400"/>
      <c r="L2" s="400"/>
      <c r="M2" s="400"/>
      <c r="N2" s="400"/>
      <c r="O2" s="400"/>
      <c r="P2" s="400"/>
      <c r="R2" s="401" t="s">
        <v>22</v>
      </c>
      <c r="S2" s="401"/>
      <c r="T2" s="401"/>
      <c r="U2" s="401"/>
    </row>
    <row r="3" spans="1:21" ht="24.75" customHeight="1">
      <c r="A3" s="394"/>
      <c r="B3" s="394"/>
      <c r="C3" s="394"/>
      <c r="D3" s="394"/>
      <c r="E3" s="395"/>
      <c r="G3" s="111"/>
      <c r="H3" s="400"/>
      <c r="I3" s="400"/>
      <c r="J3" s="400"/>
      <c r="K3" s="400"/>
      <c r="L3" s="400"/>
      <c r="M3" s="400"/>
      <c r="N3" s="400"/>
      <c r="O3" s="400"/>
      <c r="P3" s="400"/>
      <c r="Q3" s="112"/>
      <c r="R3" s="401"/>
      <c r="S3" s="401"/>
      <c r="T3" s="401"/>
      <c r="U3" s="401"/>
    </row>
    <row r="4" spans="1:21" ht="24.75" customHeight="1">
      <c r="A4" s="394"/>
      <c r="B4" s="394"/>
      <c r="C4" s="394"/>
      <c r="D4" s="394"/>
      <c r="E4" s="395"/>
      <c r="G4" s="113"/>
      <c r="H4" s="401" t="s">
        <v>57</v>
      </c>
      <c r="I4" s="402"/>
      <c r="J4" s="402"/>
      <c r="K4" s="402"/>
      <c r="L4" s="402"/>
      <c r="M4" s="402"/>
      <c r="N4" s="402"/>
      <c r="O4" s="402"/>
      <c r="P4" s="402"/>
      <c r="S4" s="403">
        <v>2020</v>
      </c>
      <c r="T4" s="403"/>
    </row>
    <row r="5" spans="1:21" ht="24.75" customHeight="1">
      <c r="A5" s="396"/>
      <c r="B5" s="396"/>
      <c r="C5" s="396"/>
      <c r="D5" s="396"/>
      <c r="E5" s="397"/>
    </row>
    <row r="6" spans="1:21" ht="12" customHeight="1">
      <c r="A6" s="404" t="s">
        <v>4</v>
      </c>
      <c r="B6" s="388" t="s">
        <v>14</v>
      </c>
      <c r="C6" s="389"/>
      <c r="D6" s="389"/>
      <c r="E6" s="406"/>
      <c r="F6" s="388" t="s">
        <v>15</v>
      </c>
      <c r="G6" s="389"/>
      <c r="H6" s="389"/>
      <c r="I6" s="406"/>
      <c r="J6" s="388" t="s">
        <v>23</v>
      </c>
      <c r="K6" s="389"/>
      <c r="L6" s="389"/>
      <c r="M6" s="406"/>
      <c r="N6" s="388" t="s">
        <v>24</v>
      </c>
      <c r="O6" s="389"/>
      <c r="P6" s="389"/>
      <c r="Q6" s="406"/>
      <c r="R6" s="388" t="s">
        <v>25</v>
      </c>
      <c r="S6" s="389"/>
      <c r="T6" s="389"/>
      <c r="U6" s="390"/>
    </row>
    <row r="7" spans="1:21" ht="12" customHeight="1">
      <c r="A7" s="405"/>
      <c r="B7" s="391"/>
      <c r="C7" s="392"/>
      <c r="D7" s="392"/>
      <c r="E7" s="407"/>
      <c r="F7" s="391"/>
      <c r="G7" s="392"/>
      <c r="H7" s="392"/>
      <c r="I7" s="407"/>
      <c r="J7" s="391"/>
      <c r="K7" s="392"/>
      <c r="L7" s="392"/>
      <c r="M7" s="407"/>
      <c r="N7" s="391"/>
      <c r="O7" s="392"/>
      <c r="P7" s="392"/>
      <c r="Q7" s="407"/>
      <c r="R7" s="391"/>
      <c r="S7" s="392"/>
      <c r="T7" s="392"/>
      <c r="U7" s="393"/>
    </row>
    <row r="8" spans="1:21">
      <c r="A8" s="377" t="s">
        <v>26</v>
      </c>
      <c r="B8" s="376" t="s">
        <v>7</v>
      </c>
      <c r="C8" s="376" t="s">
        <v>8</v>
      </c>
      <c r="D8" s="376" t="s">
        <v>18</v>
      </c>
      <c r="E8" s="377" t="s">
        <v>2</v>
      </c>
      <c r="F8" s="376" t="s">
        <v>7</v>
      </c>
      <c r="G8" s="376" t="s">
        <v>8</v>
      </c>
      <c r="H8" s="376" t="s">
        <v>18</v>
      </c>
      <c r="I8" s="377" t="s">
        <v>2</v>
      </c>
      <c r="J8" s="376" t="s">
        <v>7</v>
      </c>
      <c r="K8" s="376" t="s">
        <v>8</v>
      </c>
      <c r="L8" s="376" t="s">
        <v>18</v>
      </c>
      <c r="M8" s="377" t="s">
        <v>2</v>
      </c>
      <c r="N8" s="376" t="s">
        <v>7</v>
      </c>
      <c r="O8" s="376" t="s">
        <v>8</v>
      </c>
      <c r="P8" s="376" t="s">
        <v>18</v>
      </c>
      <c r="Q8" s="377" t="s">
        <v>2</v>
      </c>
      <c r="R8" s="376" t="s">
        <v>7</v>
      </c>
      <c r="S8" s="376" t="s">
        <v>8</v>
      </c>
      <c r="T8" s="376" t="s">
        <v>18</v>
      </c>
      <c r="U8" s="377" t="s">
        <v>2</v>
      </c>
    </row>
    <row r="9" spans="1:21">
      <c r="A9" s="378"/>
      <c r="B9" s="376"/>
      <c r="C9" s="376"/>
      <c r="D9" s="376"/>
      <c r="E9" s="378"/>
      <c r="F9" s="376"/>
      <c r="G9" s="376"/>
      <c r="H9" s="376"/>
      <c r="I9" s="378"/>
      <c r="J9" s="376"/>
      <c r="K9" s="376"/>
      <c r="L9" s="376"/>
      <c r="M9" s="378"/>
      <c r="N9" s="376"/>
      <c r="O9" s="376"/>
      <c r="P9" s="376"/>
      <c r="Q9" s="378"/>
      <c r="R9" s="376"/>
      <c r="S9" s="376"/>
      <c r="T9" s="376"/>
      <c r="U9" s="378"/>
    </row>
    <row r="10" spans="1:21" ht="21.75" customHeight="1">
      <c r="A10" s="114" t="s">
        <v>27</v>
      </c>
      <c r="B10" s="301" t="s">
        <v>187</v>
      </c>
      <c r="C10" s="302">
        <v>60977</v>
      </c>
      <c r="D10" s="303" t="s">
        <v>188</v>
      </c>
      <c r="E10" s="304">
        <v>5</v>
      </c>
      <c r="F10" s="115" t="s">
        <v>221</v>
      </c>
      <c r="G10" s="272">
        <v>81734</v>
      </c>
      <c r="H10" s="116" t="s">
        <v>143</v>
      </c>
      <c r="I10" s="273">
        <v>3</v>
      </c>
      <c r="J10" s="115" t="s">
        <v>170</v>
      </c>
      <c r="K10" s="276">
        <v>75784</v>
      </c>
      <c r="L10" s="116" t="s">
        <v>143</v>
      </c>
      <c r="M10" s="273">
        <v>5</v>
      </c>
      <c r="N10" s="115" t="s">
        <v>192</v>
      </c>
      <c r="O10" s="276">
        <v>82281</v>
      </c>
      <c r="P10" s="116" t="s">
        <v>143</v>
      </c>
      <c r="Q10" s="273">
        <v>5</v>
      </c>
      <c r="R10" s="115" t="s">
        <v>185</v>
      </c>
      <c r="S10" s="173">
        <v>72442</v>
      </c>
      <c r="T10" s="116" t="s">
        <v>143</v>
      </c>
      <c r="U10" s="117">
        <v>5</v>
      </c>
    </row>
    <row r="11" spans="1:21" ht="21.75" customHeight="1">
      <c r="A11" s="114" t="s">
        <v>27</v>
      </c>
      <c r="B11" s="115" t="s">
        <v>200</v>
      </c>
      <c r="C11" s="272">
        <v>61362</v>
      </c>
      <c r="D11" s="116" t="s">
        <v>188</v>
      </c>
      <c r="E11" s="273">
        <v>5</v>
      </c>
      <c r="F11" s="115"/>
      <c r="G11" s="272"/>
      <c r="H11" s="116"/>
      <c r="I11" s="273"/>
      <c r="J11" s="115" t="s">
        <v>210</v>
      </c>
      <c r="K11" s="276">
        <v>75760</v>
      </c>
      <c r="L11" s="116" t="s">
        <v>188</v>
      </c>
      <c r="M11" s="273">
        <v>5</v>
      </c>
      <c r="N11" s="115" t="s">
        <v>209</v>
      </c>
      <c r="O11" s="276">
        <v>85143</v>
      </c>
      <c r="P11" s="116" t="s">
        <v>188</v>
      </c>
      <c r="Q11" s="273">
        <v>5</v>
      </c>
      <c r="R11" s="115" t="s">
        <v>242</v>
      </c>
      <c r="S11" s="173">
        <v>74976</v>
      </c>
      <c r="T11" s="116" t="s">
        <v>143</v>
      </c>
      <c r="U11" s="117">
        <v>5</v>
      </c>
    </row>
    <row r="12" spans="1:21" ht="21.75" customHeight="1">
      <c r="A12" s="114" t="s">
        <v>27</v>
      </c>
      <c r="B12" s="115" t="s">
        <v>227</v>
      </c>
      <c r="C12" s="272">
        <v>61493</v>
      </c>
      <c r="D12" s="116" t="s">
        <v>143</v>
      </c>
      <c r="E12" s="273">
        <v>5</v>
      </c>
      <c r="F12" s="115"/>
      <c r="G12" s="272"/>
      <c r="H12" s="116"/>
      <c r="I12" s="273"/>
      <c r="J12" s="115" t="s">
        <v>227</v>
      </c>
      <c r="K12" s="276">
        <v>73945</v>
      </c>
      <c r="L12" s="116" t="s">
        <v>143</v>
      </c>
      <c r="M12" s="273">
        <v>5</v>
      </c>
      <c r="N12" s="115"/>
      <c r="O12" s="276"/>
      <c r="P12" s="116"/>
      <c r="Q12" s="273"/>
      <c r="R12" s="115"/>
      <c r="S12" s="173"/>
      <c r="T12" s="116"/>
      <c r="U12" s="117"/>
    </row>
    <row r="13" spans="1:21" ht="21.75" customHeight="1">
      <c r="A13" s="114" t="s">
        <v>27</v>
      </c>
      <c r="B13" s="115"/>
      <c r="C13" s="272"/>
      <c r="D13" s="116"/>
      <c r="E13" s="273"/>
      <c r="F13" s="115"/>
      <c r="G13" s="272"/>
      <c r="H13" s="116"/>
      <c r="I13" s="273"/>
      <c r="J13" s="115"/>
      <c r="K13" s="276"/>
      <c r="L13" s="116"/>
      <c r="M13" s="273"/>
      <c r="N13" s="115"/>
      <c r="O13" s="276"/>
      <c r="P13" s="116"/>
      <c r="Q13" s="273"/>
      <c r="R13" s="115"/>
      <c r="S13" s="173"/>
      <c r="T13" s="116"/>
      <c r="U13" s="117"/>
    </row>
    <row r="14" spans="1:21" ht="21.75" customHeight="1">
      <c r="A14" s="114" t="s">
        <v>27</v>
      </c>
      <c r="B14" s="115"/>
      <c r="C14" s="272"/>
      <c r="D14" s="116"/>
      <c r="E14" s="273"/>
      <c r="F14" s="115"/>
      <c r="G14" s="272"/>
      <c r="H14" s="116"/>
      <c r="I14" s="273"/>
      <c r="J14" s="115"/>
      <c r="K14" s="173"/>
      <c r="L14" s="116"/>
      <c r="M14" s="117"/>
      <c r="N14" s="115"/>
      <c r="O14" s="276"/>
      <c r="P14" s="116"/>
      <c r="Q14" s="273"/>
      <c r="R14" s="115"/>
      <c r="S14" s="173"/>
      <c r="T14" s="116"/>
      <c r="U14" s="117"/>
    </row>
    <row r="15" spans="1:21" ht="21.75" customHeight="1">
      <c r="A15" s="119" t="s">
        <v>83</v>
      </c>
      <c r="B15" s="120"/>
      <c r="C15" s="287">
        <f>400*(COUNTA(C10:C14))</f>
        <v>1200</v>
      </c>
      <c r="D15" s="237">
        <f>COUNTA(D10:D14)</f>
        <v>3</v>
      </c>
      <c r="E15" s="288">
        <f>SUM(E10:E14)</f>
        <v>15</v>
      </c>
      <c r="F15" s="123"/>
      <c r="G15" s="287">
        <f>400*(COUNTA(G10:G14))</f>
        <v>400</v>
      </c>
      <c r="H15" s="237">
        <f>COUNTA(H10:H14)</f>
        <v>1</v>
      </c>
      <c r="I15" s="288">
        <f>SUM(I10:I14)</f>
        <v>3</v>
      </c>
      <c r="J15" s="123"/>
      <c r="K15" s="287">
        <f>400*(COUNTA(K10:K14))</f>
        <v>1200</v>
      </c>
      <c r="L15" s="237">
        <f>COUNTA(L10:L14)</f>
        <v>3</v>
      </c>
      <c r="M15" s="288">
        <f>SUM(M10:M14)</f>
        <v>15</v>
      </c>
      <c r="N15" s="123"/>
      <c r="O15" s="287">
        <f>400*(COUNTA(O10:O14))</f>
        <v>800</v>
      </c>
      <c r="P15" s="237">
        <f>COUNTA(P10:P14)</f>
        <v>2</v>
      </c>
      <c r="Q15" s="288">
        <f>SUM(Q10:Q14)</f>
        <v>10</v>
      </c>
      <c r="R15" s="123"/>
      <c r="S15" s="121">
        <f>400*(COUNTA(S10:S14))</f>
        <v>800</v>
      </c>
      <c r="T15" s="237">
        <f>COUNTA(T10:T14)</f>
        <v>2</v>
      </c>
      <c r="U15" s="124">
        <f>SUM(U10:U14)</f>
        <v>10</v>
      </c>
    </row>
    <row r="16" spans="1:21" ht="21.75" customHeight="1">
      <c r="A16" s="379"/>
      <c r="B16" s="380"/>
      <c r="C16" s="380"/>
      <c r="D16" s="380"/>
      <c r="E16" s="380"/>
      <c r="F16" s="380"/>
      <c r="G16" s="380"/>
      <c r="H16" s="380"/>
      <c r="I16" s="380"/>
      <c r="J16" s="380"/>
      <c r="K16" s="380"/>
      <c r="L16" s="380"/>
      <c r="M16" s="380"/>
      <c r="N16" s="380"/>
      <c r="O16" s="380"/>
      <c r="P16" s="380"/>
      <c r="Q16" s="380"/>
      <c r="R16" s="380"/>
      <c r="S16" s="380"/>
      <c r="T16" s="380"/>
    </row>
    <row r="17" spans="1:21" ht="21.75" customHeight="1">
      <c r="A17" s="125" t="s">
        <v>28</v>
      </c>
      <c r="B17" s="115" t="s">
        <v>192</v>
      </c>
      <c r="C17" s="172">
        <v>124006</v>
      </c>
      <c r="D17" s="116" t="s">
        <v>143</v>
      </c>
      <c r="E17" s="117">
        <v>10</v>
      </c>
      <c r="F17" s="115" t="s">
        <v>185</v>
      </c>
      <c r="G17" s="172">
        <v>161717</v>
      </c>
      <c r="H17" s="116" t="s">
        <v>143</v>
      </c>
      <c r="I17" s="117">
        <v>10</v>
      </c>
      <c r="J17" s="115" t="s">
        <v>200</v>
      </c>
      <c r="K17" s="172">
        <v>154485</v>
      </c>
      <c r="L17" s="116" t="s">
        <v>188</v>
      </c>
      <c r="M17" s="117">
        <v>10</v>
      </c>
      <c r="N17" s="115" t="s">
        <v>170</v>
      </c>
      <c r="O17" s="172">
        <v>173237</v>
      </c>
      <c r="P17" s="126" t="s">
        <v>143</v>
      </c>
      <c r="Q17" s="117">
        <v>10</v>
      </c>
      <c r="R17" s="115" t="s">
        <v>197</v>
      </c>
      <c r="S17" s="172">
        <v>154244</v>
      </c>
      <c r="T17" s="126" t="s">
        <v>143</v>
      </c>
      <c r="U17" s="117">
        <v>10</v>
      </c>
    </row>
    <row r="18" spans="1:21" ht="21.75" customHeight="1">
      <c r="A18" s="125" t="s">
        <v>28</v>
      </c>
      <c r="B18" s="115" t="s">
        <v>242</v>
      </c>
      <c r="C18" s="172">
        <v>131563</v>
      </c>
      <c r="D18" s="116" t="s">
        <v>143</v>
      </c>
      <c r="E18" s="117">
        <v>10</v>
      </c>
      <c r="F18" s="115"/>
      <c r="G18" s="172"/>
      <c r="H18" s="116"/>
      <c r="I18" s="117"/>
      <c r="J18" s="115" t="s">
        <v>209</v>
      </c>
      <c r="K18" s="172">
        <v>155357</v>
      </c>
      <c r="L18" s="116" t="s">
        <v>188</v>
      </c>
      <c r="M18" s="117">
        <v>10</v>
      </c>
      <c r="N18" s="115"/>
      <c r="O18" s="172"/>
      <c r="P18" s="116"/>
      <c r="Q18" s="117"/>
      <c r="R18" s="115" t="s">
        <v>210</v>
      </c>
      <c r="S18" s="172">
        <v>160622</v>
      </c>
      <c r="T18" s="116" t="s">
        <v>188</v>
      </c>
      <c r="U18" s="117">
        <v>10</v>
      </c>
    </row>
    <row r="19" spans="1:21" ht="21.75" customHeight="1">
      <c r="A19" s="125" t="s">
        <v>28</v>
      </c>
      <c r="B19" s="115"/>
      <c r="C19" s="172"/>
      <c r="D19" s="116"/>
      <c r="E19" s="117"/>
      <c r="F19" s="115"/>
      <c r="G19" s="172"/>
      <c r="H19" s="116"/>
      <c r="I19" s="117"/>
      <c r="J19" s="115" t="s">
        <v>221</v>
      </c>
      <c r="K19" s="172">
        <v>155741</v>
      </c>
      <c r="L19" s="116" t="s">
        <v>143</v>
      </c>
      <c r="M19" s="117">
        <v>10</v>
      </c>
      <c r="N19" s="115"/>
      <c r="O19" s="172"/>
      <c r="P19" s="116"/>
      <c r="Q19" s="117"/>
      <c r="R19" s="115"/>
      <c r="S19" s="172"/>
      <c r="T19" s="116"/>
      <c r="U19" s="117"/>
    </row>
    <row r="20" spans="1:21" ht="21.75" customHeight="1">
      <c r="A20" s="125" t="s">
        <v>28</v>
      </c>
      <c r="B20" s="115"/>
      <c r="C20" s="171"/>
      <c r="D20" s="116"/>
      <c r="E20" s="117"/>
      <c r="F20" s="115"/>
      <c r="G20" s="263"/>
      <c r="H20" s="116"/>
      <c r="I20" s="117"/>
      <c r="J20" s="115"/>
      <c r="K20" s="172"/>
      <c r="L20" s="116"/>
      <c r="M20" s="117"/>
      <c r="N20" s="115"/>
      <c r="O20" s="172"/>
      <c r="P20" s="116"/>
      <c r="Q20" s="117"/>
      <c r="R20" s="115"/>
      <c r="S20" s="172"/>
      <c r="T20" s="116"/>
      <c r="U20" s="117"/>
    </row>
    <row r="21" spans="1:21" ht="21.75" customHeight="1">
      <c r="A21" s="125" t="s">
        <v>28</v>
      </c>
      <c r="B21" s="115"/>
      <c r="C21" s="172"/>
      <c r="D21" s="116"/>
      <c r="E21" s="117"/>
      <c r="F21" s="115"/>
      <c r="G21" s="172"/>
      <c r="H21" s="116"/>
      <c r="I21" s="117"/>
      <c r="J21" s="115"/>
      <c r="K21" s="172"/>
      <c r="L21" s="116"/>
      <c r="M21" s="117"/>
      <c r="N21" s="115"/>
      <c r="O21" s="172"/>
      <c r="P21" s="116"/>
      <c r="Q21" s="117"/>
      <c r="R21" s="115"/>
      <c r="S21" s="172"/>
      <c r="T21" s="116"/>
      <c r="U21" s="117"/>
    </row>
    <row r="22" spans="1:21" ht="21.75" customHeight="1">
      <c r="A22" s="119" t="s">
        <v>83</v>
      </c>
      <c r="B22" s="127"/>
      <c r="C22" s="121">
        <f>800*(COUNTA(C17:C21))</f>
        <v>1600</v>
      </c>
      <c r="D22" s="238">
        <f>COUNTA(D17:D21)</f>
        <v>2</v>
      </c>
      <c r="E22" s="124">
        <f>SUM(E17:E21)</f>
        <v>20</v>
      </c>
      <c r="F22" s="127"/>
      <c r="G22" s="121">
        <f>800*(COUNTA(G17:G21))</f>
        <v>800</v>
      </c>
      <c r="H22" s="238">
        <f>COUNTA(H17:H21)</f>
        <v>1</v>
      </c>
      <c r="I22" s="124">
        <f>SUM(I17:I21)</f>
        <v>10</v>
      </c>
      <c r="J22" s="127"/>
      <c r="K22" s="121">
        <f>800*(COUNTA(K17:K21))</f>
        <v>2400</v>
      </c>
      <c r="L22" s="238">
        <f>COUNTA(L17:L21)</f>
        <v>3</v>
      </c>
      <c r="M22" s="124">
        <f>SUM(M17:M21)</f>
        <v>30</v>
      </c>
      <c r="N22" s="127"/>
      <c r="O22" s="121">
        <f>800*(COUNTA(O17:O21))</f>
        <v>800</v>
      </c>
      <c r="P22" s="238">
        <f>COUNTA(P17:P21)</f>
        <v>1</v>
      </c>
      <c r="Q22" s="124">
        <f>SUM(Q17:Q21)</f>
        <v>10</v>
      </c>
      <c r="R22" s="127"/>
      <c r="S22" s="121">
        <f>800*(COUNTA(S17:S21))</f>
        <v>1600</v>
      </c>
      <c r="T22" s="238">
        <f>COUNTA(T17:T21)</f>
        <v>2</v>
      </c>
      <c r="U22" s="124">
        <f>SUM(U17:U21)</f>
        <v>20</v>
      </c>
    </row>
    <row r="23" spans="1:21" ht="18.75" customHeight="1">
      <c r="A23" s="128"/>
    </row>
    <row r="24" spans="1:21" ht="18.75" customHeight="1">
      <c r="R24" s="381" t="s">
        <v>4</v>
      </c>
      <c r="S24" s="381"/>
      <c r="T24" s="382"/>
    </row>
    <row r="25" spans="1:21" ht="24" customHeight="1">
      <c r="A25" s="129" t="s">
        <v>4</v>
      </c>
      <c r="B25" s="383" t="s">
        <v>14</v>
      </c>
      <c r="C25" s="384"/>
      <c r="D25" s="384"/>
      <c r="E25" s="385"/>
      <c r="F25" s="383" t="s">
        <v>15</v>
      </c>
      <c r="G25" s="386"/>
      <c r="H25" s="384"/>
      <c r="I25" s="385"/>
      <c r="J25" s="383" t="s">
        <v>23</v>
      </c>
      <c r="K25" s="386"/>
      <c r="L25" s="384"/>
      <c r="M25" s="385"/>
      <c r="N25" s="130"/>
      <c r="O25" s="366" t="s">
        <v>29</v>
      </c>
      <c r="P25" s="387"/>
      <c r="Q25" s="387"/>
      <c r="R25" s="131">
        <f>SUM(E15+I15+M15+Q15+U15+E22+I22+M22+Q22+U22+E31+I31+M31)</f>
        <v>523</v>
      </c>
      <c r="S25" s="132"/>
      <c r="T25" s="131" t="s">
        <v>4</v>
      </c>
    </row>
    <row r="26" spans="1:21" ht="24" customHeight="1">
      <c r="A26" s="125" t="s">
        <v>26</v>
      </c>
      <c r="B26" s="114" t="s">
        <v>7</v>
      </c>
      <c r="C26" s="114" t="s">
        <v>30</v>
      </c>
      <c r="D26" s="114" t="s">
        <v>18</v>
      </c>
      <c r="E26" s="114" t="s">
        <v>2</v>
      </c>
      <c r="F26" s="114" t="s">
        <v>7</v>
      </c>
      <c r="G26" s="114" t="s">
        <v>30</v>
      </c>
      <c r="H26" s="114" t="s">
        <v>18</v>
      </c>
      <c r="I26" s="114" t="s">
        <v>2</v>
      </c>
      <c r="J26" s="114" t="s">
        <v>7</v>
      </c>
      <c r="K26" s="114" t="s">
        <v>30</v>
      </c>
      <c r="L26" s="114" t="s">
        <v>18</v>
      </c>
      <c r="M26" s="133" t="s">
        <v>2</v>
      </c>
      <c r="N26" s="134"/>
      <c r="O26" s="366" t="s">
        <v>31</v>
      </c>
      <c r="P26" s="366"/>
      <c r="Q26" s="366"/>
      <c r="R26" s="135">
        <f>SUM((C15+G15+K15+O15+S15+C22+G22+K22+O22+S22+C31+G31+K31)/1000)</f>
        <v>26.425000000000001</v>
      </c>
      <c r="S26" s="136"/>
      <c r="T26" s="135" t="s">
        <v>4</v>
      </c>
    </row>
    <row r="27" spans="1:21" ht="21.75" customHeight="1">
      <c r="A27" s="114" t="s">
        <v>32</v>
      </c>
      <c r="B27" s="115" t="s">
        <v>226</v>
      </c>
      <c r="C27" s="173">
        <v>252944</v>
      </c>
      <c r="D27" s="137" t="s">
        <v>143</v>
      </c>
      <c r="E27" s="117">
        <v>40</v>
      </c>
      <c r="F27" s="115"/>
      <c r="G27" s="260"/>
      <c r="H27" s="176"/>
      <c r="I27" s="117"/>
      <c r="J27" s="115"/>
      <c r="K27" s="173"/>
      <c r="L27" s="115"/>
      <c r="M27" s="117"/>
      <c r="N27" s="139"/>
      <c r="O27" s="366"/>
      <c r="P27" s="366"/>
      <c r="Q27" s="366"/>
      <c r="R27" s="140" t="s">
        <v>3</v>
      </c>
      <c r="S27" s="132"/>
      <c r="T27" s="141"/>
    </row>
    <row r="28" spans="1:21" ht="21.75" customHeight="1">
      <c r="A28" s="114" t="s">
        <v>33</v>
      </c>
      <c r="B28" s="115"/>
      <c r="C28" s="142"/>
      <c r="D28" s="268"/>
      <c r="E28" s="117"/>
      <c r="F28" s="115" t="s">
        <v>197</v>
      </c>
      <c r="G28" s="142">
        <v>1425</v>
      </c>
      <c r="H28" s="142" t="s">
        <v>143</v>
      </c>
      <c r="I28" s="117">
        <v>40</v>
      </c>
      <c r="J28" s="115" t="s">
        <v>197</v>
      </c>
      <c r="K28" s="142">
        <v>1425</v>
      </c>
      <c r="L28" s="115" t="s">
        <v>143</v>
      </c>
      <c r="M28" s="117">
        <v>40</v>
      </c>
      <c r="N28" s="143"/>
      <c r="O28" s="144"/>
      <c r="P28" s="145"/>
      <c r="Q28" s="145"/>
      <c r="R28" s="368"/>
      <c r="S28" s="368"/>
      <c r="T28" s="146"/>
    </row>
    <row r="29" spans="1:21" ht="21.75" customHeight="1">
      <c r="A29" s="114" t="s">
        <v>34</v>
      </c>
      <c r="B29" s="115" t="s">
        <v>208</v>
      </c>
      <c r="C29" s="142">
        <v>2700</v>
      </c>
      <c r="D29" s="138" t="s">
        <v>143</v>
      </c>
      <c r="E29" s="117">
        <v>50</v>
      </c>
      <c r="F29" s="115" t="s">
        <v>167</v>
      </c>
      <c r="G29" s="142">
        <v>2050</v>
      </c>
      <c r="H29" s="174" t="s">
        <v>143</v>
      </c>
      <c r="I29" s="117">
        <v>50</v>
      </c>
      <c r="J29" s="115"/>
      <c r="K29" s="142"/>
      <c r="L29" s="115"/>
      <c r="M29" s="117"/>
      <c r="N29" s="143"/>
      <c r="P29" s="239">
        <f>SUM(D15+H15+L15+P15+T15+D22+H22+L22+P22+T22+D31+H31+L31)</f>
        <v>27</v>
      </c>
      <c r="S29" s="370" t="s">
        <v>4</v>
      </c>
      <c r="T29" s="370"/>
      <c r="U29" s="370"/>
    </row>
    <row r="30" spans="1:21" ht="21.75" customHeight="1">
      <c r="A30" s="114" t="s">
        <v>36</v>
      </c>
      <c r="B30" s="115"/>
      <c r="C30" s="142"/>
      <c r="D30" s="177"/>
      <c r="E30" s="117"/>
      <c r="F30" s="115" t="s">
        <v>181</v>
      </c>
      <c r="G30" s="142">
        <v>2750</v>
      </c>
      <c r="H30" s="174" t="s">
        <v>143</v>
      </c>
      <c r="I30" s="117">
        <v>80</v>
      </c>
      <c r="J30" s="115" t="s">
        <v>214</v>
      </c>
      <c r="K30" s="142">
        <v>2975</v>
      </c>
      <c r="L30" s="115" t="s">
        <v>143</v>
      </c>
      <c r="M30" s="117">
        <v>80</v>
      </c>
      <c r="N30" s="143"/>
      <c r="R30" s="146"/>
      <c r="S30" s="370"/>
      <c r="T30" s="371"/>
      <c r="U30" s="372"/>
    </row>
    <row r="31" spans="1:21" ht="21.75" customHeight="1">
      <c r="A31" s="119" t="s">
        <v>83</v>
      </c>
      <c r="B31" s="115"/>
      <c r="C31" s="121">
        <f>SUM(C30+C29+C28+(IF(COUNTBLANK(C27),0,1500)))</f>
        <v>4200</v>
      </c>
      <c r="D31" s="238">
        <f>COUNTA(D27:D30)</f>
        <v>2</v>
      </c>
      <c r="E31" s="147">
        <f>SUM(E27:E30)</f>
        <v>90</v>
      </c>
      <c r="F31" s="117"/>
      <c r="G31" s="121">
        <f>SUM(G30+G29+G28+(IF(COUNTBLANK(G27),0,1500)))</f>
        <v>6225</v>
      </c>
      <c r="H31" s="238">
        <f>COUNTA(H27:H30)</f>
        <v>3</v>
      </c>
      <c r="I31" s="147">
        <f>SUM(I27:I30)</f>
        <v>170</v>
      </c>
      <c r="J31" s="137"/>
      <c r="K31" s="121">
        <f>SUM(K30+K29+K28+(IF(COUNTBLANK(K27),0,1500)))</f>
        <v>4400</v>
      </c>
      <c r="L31" s="238">
        <f>COUNTA(L27:L30)</f>
        <v>2</v>
      </c>
      <c r="M31" s="147">
        <f>SUM(M27:M30)</f>
        <v>120</v>
      </c>
      <c r="N31" s="148"/>
      <c r="S31" s="370" t="s">
        <v>35</v>
      </c>
      <c r="T31" s="371"/>
      <c r="U31" s="372"/>
    </row>
    <row r="32" spans="1:21">
      <c r="R32" s="373"/>
      <c r="S32" s="374"/>
      <c r="T32" s="375"/>
    </row>
  </sheetData>
  <mergeCells count="45"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O26:Q27"/>
    <mergeCell ref="R28:S28"/>
    <mergeCell ref="S29:U29"/>
    <mergeCell ref="S30:U30"/>
    <mergeCell ref="S31:U31"/>
  </mergeCells>
  <pageMargins left="0.74803149606299213" right="0.74803149606299213" top="0.59055118110236227" bottom="0.59055118110236227" header="0.19685039370078741" footer="0.39370078740157483"/>
  <pageSetup paperSize="9" scale="78" orientation="landscape" horizontalDpi="4294967293" verticalDpi="360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U32"/>
  <sheetViews>
    <sheetView showZeros="0" zoomScaleNormal="100" workbookViewId="0">
      <selection activeCell="T27" sqref="T27"/>
    </sheetView>
  </sheetViews>
  <sheetFormatPr defaultColWidth="8.81640625" defaultRowHeight="12.5"/>
  <cols>
    <col min="1" max="2" width="8.81640625" style="110"/>
    <col min="3" max="3" width="9.453125" style="110" customWidth="1"/>
    <col min="4" max="4" width="4.7265625" style="110" customWidth="1"/>
    <col min="5" max="5" width="9.1796875" style="110" customWidth="1"/>
    <col min="6" max="6" width="8.81640625" style="110"/>
    <col min="7" max="7" width="9.453125" style="110" customWidth="1"/>
    <col min="8" max="8" width="4.7265625" style="110" customWidth="1"/>
    <col min="9" max="10" width="8.81640625" style="110"/>
    <col min="11" max="11" width="9.453125" style="110" customWidth="1"/>
    <col min="12" max="12" width="4.7265625" style="110" customWidth="1"/>
    <col min="13" max="14" width="8.81640625" style="110"/>
    <col min="15" max="15" width="9.453125" style="110" customWidth="1"/>
    <col min="16" max="16" width="4.7265625" style="110" customWidth="1"/>
    <col min="17" max="17" width="8.81640625" style="110"/>
    <col min="18" max="18" width="10.1796875" style="110" bestFit="1" customWidth="1"/>
    <col min="19" max="19" width="9.453125" style="110" customWidth="1"/>
    <col min="20" max="20" width="4.453125" style="110" customWidth="1"/>
    <col min="21" max="21" width="9.1796875" style="110" customWidth="1"/>
    <col min="22" max="22" width="3.7265625" style="110" customWidth="1"/>
    <col min="23" max="23" width="3.26953125" style="110" customWidth="1"/>
    <col min="24" max="24" width="2.81640625" style="110" customWidth="1"/>
    <col min="25" max="25" width="3.453125" style="110" customWidth="1"/>
    <col min="26" max="26" width="3" style="110" customWidth="1"/>
    <col min="27" max="16384" width="8.81640625" style="110"/>
  </cols>
  <sheetData>
    <row r="1" spans="1:21" ht="30.75" customHeight="1">
      <c r="A1" s="394"/>
      <c r="B1" s="394"/>
      <c r="C1" s="394"/>
      <c r="D1" s="394"/>
      <c r="E1" s="395"/>
      <c r="F1" s="109"/>
      <c r="G1" s="394" t="s">
        <v>60</v>
      </c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109"/>
      <c r="S1" s="109"/>
      <c r="T1" s="109"/>
    </row>
    <row r="2" spans="1:21" ht="24.75" customHeight="1">
      <c r="A2" s="394"/>
      <c r="B2" s="394"/>
      <c r="C2" s="394"/>
      <c r="D2" s="394"/>
      <c r="E2" s="395"/>
      <c r="G2" s="111"/>
      <c r="H2" s="399" t="s">
        <v>79</v>
      </c>
      <c r="I2" s="400"/>
      <c r="J2" s="400"/>
      <c r="K2" s="400"/>
      <c r="L2" s="400"/>
      <c r="M2" s="400"/>
      <c r="N2" s="400"/>
      <c r="O2" s="400"/>
      <c r="P2" s="400"/>
      <c r="R2" s="401" t="s">
        <v>22</v>
      </c>
      <c r="S2" s="401"/>
      <c r="T2" s="401"/>
      <c r="U2" s="401"/>
    </row>
    <row r="3" spans="1:21" ht="24.75" customHeight="1">
      <c r="A3" s="394"/>
      <c r="B3" s="394"/>
      <c r="C3" s="394"/>
      <c r="D3" s="394"/>
      <c r="E3" s="395"/>
      <c r="G3" s="111"/>
      <c r="H3" s="400"/>
      <c r="I3" s="400"/>
      <c r="J3" s="400"/>
      <c r="K3" s="400"/>
      <c r="L3" s="400"/>
      <c r="M3" s="400"/>
      <c r="N3" s="400"/>
      <c r="O3" s="400"/>
      <c r="P3" s="400"/>
      <c r="Q3" s="112"/>
      <c r="R3" s="401"/>
      <c r="S3" s="401"/>
      <c r="T3" s="401"/>
      <c r="U3" s="401"/>
    </row>
    <row r="4" spans="1:21" ht="24.75" customHeight="1">
      <c r="A4" s="394"/>
      <c r="B4" s="394"/>
      <c r="C4" s="394"/>
      <c r="D4" s="394"/>
      <c r="E4" s="395"/>
      <c r="G4" s="113"/>
      <c r="H4" s="401" t="s">
        <v>57</v>
      </c>
      <c r="I4" s="402"/>
      <c r="J4" s="402"/>
      <c r="K4" s="402"/>
      <c r="L4" s="402"/>
      <c r="M4" s="402"/>
      <c r="N4" s="402"/>
      <c r="O4" s="402"/>
      <c r="P4" s="402"/>
      <c r="S4" s="403">
        <v>2020</v>
      </c>
      <c r="T4" s="403"/>
    </row>
    <row r="5" spans="1:21" ht="24.75" customHeight="1">
      <c r="A5" s="396"/>
      <c r="B5" s="396"/>
      <c r="C5" s="396"/>
      <c r="D5" s="396"/>
      <c r="E5" s="397"/>
    </row>
    <row r="6" spans="1:21" ht="12" customHeight="1">
      <c r="A6" s="404" t="s">
        <v>4</v>
      </c>
      <c r="B6" s="388" t="s">
        <v>14</v>
      </c>
      <c r="C6" s="389"/>
      <c r="D6" s="389"/>
      <c r="E6" s="406"/>
      <c r="F6" s="388" t="s">
        <v>15</v>
      </c>
      <c r="G6" s="389"/>
      <c r="H6" s="389"/>
      <c r="I6" s="406"/>
      <c r="J6" s="388" t="s">
        <v>23</v>
      </c>
      <c r="K6" s="389"/>
      <c r="L6" s="389"/>
      <c r="M6" s="406"/>
      <c r="N6" s="388" t="s">
        <v>24</v>
      </c>
      <c r="O6" s="389"/>
      <c r="P6" s="389"/>
      <c r="Q6" s="406"/>
      <c r="R6" s="388" t="s">
        <v>25</v>
      </c>
      <c r="S6" s="389"/>
      <c r="T6" s="389"/>
      <c r="U6" s="390"/>
    </row>
    <row r="7" spans="1:21" ht="12" customHeight="1">
      <c r="A7" s="405"/>
      <c r="B7" s="391"/>
      <c r="C7" s="392"/>
      <c r="D7" s="392"/>
      <c r="E7" s="407"/>
      <c r="F7" s="391"/>
      <c r="G7" s="392"/>
      <c r="H7" s="392"/>
      <c r="I7" s="407"/>
      <c r="J7" s="391"/>
      <c r="K7" s="392"/>
      <c r="L7" s="392"/>
      <c r="M7" s="407"/>
      <c r="N7" s="391"/>
      <c r="O7" s="392"/>
      <c r="P7" s="392"/>
      <c r="Q7" s="407"/>
      <c r="R7" s="391"/>
      <c r="S7" s="392"/>
      <c r="T7" s="392"/>
      <c r="U7" s="393"/>
    </row>
    <row r="8" spans="1:21">
      <c r="A8" s="377" t="s">
        <v>26</v>
      </c>
      <c r="B8" s="376" t="s">
        <v>7</v>
      </c>
      <c r="C8" s="376" t="s">
        <v>8</v>
      </c>
      <c r="D8" s="376" t="s">
        <v>18</v>
      </c>
      <c r="E8" s="377" t="s">
        <v>2</v>
      </c>
      <c r="F8" s="376" t="s">
        <v>7</v>
      </c>
      <c r="G8" s="376" t="s">
        <v>8</v>
      </c>
      <c r="H8" s="376" t="s">
        <v>18</v>
      </c>
      <c r="I8" s="377" t="s">
        <v>2</v>
      </c>
      <c r="J8" s="376" t="s">
        <v>7</v>
      </c>
      <c r="K8" s="376" t="s">
        <v>8</v>
      </c>
      <c r="L8" s="376" t="s">
        <v>18</v>
      </c>
      <c r="M8" s="377" t="s">
        <v>2</v>
      </c>
      <c r="N8" s="376" t="s">
        <v>7</v>
      </c>
      <c r="O8" s="376" t="s">
        <v>8</v>
      </c>
      <c r="P8" s="376" t="s">
        <v>18</v>
      </c>
      <c r="Q8" s="377" t="s">
        <v>2</v>
      </c>
      <c r="R8" s="376" t="s">
        <v>7</v>
      </c>
      <c r="S8" s="376" t="s">
        <v>8</v>
      </c>
      <c r="T8" s="376" t="s">
        <v>18</v>
      </c>
      <c r="U8" s="377" t="s">
        <v>2</v>
      </c>
    </row>
    <row r="9" spans="1:21">
      <c r="A9" s="378"/>
      <c r="B9" s="376"/>
      <c r="C9" s="376"/>
      <c r="D9" s="376"/>
      <c r="E9" s="378"/>
      <c r="F9" s="376"/>
      <c r="G9" s="376"/>
      <c r="H9" s="376"/>
      <c r="I9" s="378"/>
      <c r="J9" s="376"/>
      <c r="K9" s="376"/>
      <c r="L9" s="376"/>
      <c r="M9" s="378"/>
      <c r="N9" s="376"/>
      <c r="O9" s="376"/>
      <c r="P9" s="376"/>
      <c r="Q9" s="378"/>
      <c r="R9" s="376"/>
      <c r="S9" s="376"/>
      <c r="T9" s="376"/>
      <c r="U9" s="378"/>
    </row>
    <row r="10" spans="1:21" ht="21.75" customHeight="1">
      <c r="A10" s="114" t="s">
        <v>27</v>
      </c>
      <c r="B10" s="244" t="s">
        <v>167</v>
      </c>
      <c r="C10" s="309">
        <v>65203</v>
      </c>
      <c r="D10" s="245" t="s">
        <v>143</v>
      </c>
      <c r="E10" s="310">
        <v>5</v>
      </c>
      <c r="F10" s="115" t="s">
        <v>167</v>
      </c>
      <c r="G10" s="275">
        <v>80322</v>
      </c>
      <c r="H10" s="116" t="s">
        <v>143</v>
      </c>
      <c r="I10" s="273">
        <v>5</v>
      </c>
      <c r="J10" s="115" t="s">
        <v>193</v>
      </c>
      <c r="K10" s="274">
        <v>95400</v>
      </c>
      <c r="L10" s="116" t="s">
        <v>143</v>
      </c>
      <c r="M10" s="273">
        <v>5</v>
      </c>
      <c r="N10" s="115" t="s">
        <v>202</v>
      </c>
      <c r="O10" s="274">
        <v>93863</v>
      </c>
      <c r="P10" s="116" t="s">
        <v>143</v>
      </c>
      <c r="Q10" s="273">
        <v>5</v>
      </c>
      <c r="R10" s="115" t="s">
        <v>182</v>
      </c>
      <c r="S10" s="274">
        <v>82499</v>
      </c>
      <c r="T10" s="116" t="s">
        <v>143</v>
      </c>
      <c r="U10" s="273">
        <v>5</v>
      </c>
    </row>
    <row r="11" spans="1:21" ht="21.75" customHeight="1">
      <c r="A11" s="114" t="s">
        <v>27</v>
      </c>
      <c r="B11" s="115" t="s">
        <v>223</v>
      </c>
      <c r="C11" s="166">
        <v>70016</v>
      </c>
      <c r="D11" s="116" t="s">
        <v>143</v>
      </c>
      <c r="E11" s="117">
        <v>5</v>
      </c>
      <c r="F11" s="115" t="s">
        <v>197</v>
      </c>
      <c r="G11" s="275">
        <v>75868</v>
      </c>
      <c r="H11" s="116" t="s">
        <v>143</v>
      </c>
      <c r="I11" s="273">
        <v>5</v>
      </c>
      <c r="J11" s="115" t="s">
        <v>224</v>
      </c>
      <c r="K11" s="274">
        <v>95587</v>
      </c>
      <c r="L11" s="116" t="s">
        <v>143</v>
      </c>
      <c r="M11" s="273">
        <v>5</v>
      </c>
      <c r="N11" s="115" t="s">
        <v>253</v>
      </c>
      <c r="O11" s="274">
        <v>93636</v>
      </c>
      <c r="P11" s="116" t="s">
        <v>143</v>
      </c>
      <c r="Q11" s="273">
        <v>5</v>
      </c>
      <c r="R11" s="115" t="s">
        <v>214</v>
      </c>
      <c r="S11" s="168">
        <v>82700</v>
      </c>
      <c r="T11" s="116" t="s">
        <v>143</v>
      </c>
      <c r="U11" s="117">
        <v>5</v>
      </c>
    </row>
    <row r="12" spans="1:21" ht="21.75" customHeight="1">
      <c r="A12" s="114" t="s">
        <v>27</v>
      </c>
      <c r="B12" s="115" t="s">
        <v>251</v>
      </c>
      <c r="C12" s="275">
        <v>64638</v>
      </c>
      <c r="D12" s="116" t="s">
        <v>143</v>
      </c>
      <c r="E12" s="273">
        <v>5</v>
      </c>
      <c r="F12" s="115" t="s">
        <v>224</v>
      </c>
      <c r="G12" s="275">
        <v>81335</v>
      </c>
      <c r="H12" s="116" t="s">
        <v>143</v>
      </c>
      <c r="I12" s="273">
        <v>5</v>
      </c>
      <c r="J12" s="115" t="s">
        <v>253</v>
      </c>
      <c r="K12" s="274">
        <v>93826</v>
      </c>
      <c r="L12" s="116" t="s">
        <v>143</v>
      </c>
      <c r="M12" s="273">
        <v>5</v>
      </c>
      <c r="N12" s="115" t="s">
        <v>267</v>
      </c>
      <c r="O12" s="274">
        <v>93716</v>
      </c>
      <c r="P12" s="116" t="s">
        <v>143</v>
      </c>
      <c r="Q12" s="273">
        <v>5</v>
      </c>
      <c r="R12" s="115" t="s">
        <v>224</v>
      </c>
      <c r="S12" s="168">
        <v>83341</v>
      </c>
      <c r="T12" s="116" t="s">
        <v>143</v>
      </c>
      <c r="U12" s="117">
        <v>5</v>
      </c>
    </row>
    <row r="13" spans="1:21" ht="21.75" customHeight="1">
      <c r="A13" s="114" t="s">
        <v>27</v>
      </c>
      <c r="B13" s="115" t="s">
        <v>263</v>
      </c>
      <c r="C13" s="275">
        <v>65681</v>
      </c>
      <c r="D13" s="116" t="s">
        <v>143</v>
      </c>
      <c r="E13" s="273">
        <v>5</v>
      </c>
      <c r="F13" s="115" t="s">
        <v>253</v>
      </c>
      <c r="G13" s="275">
        <v>81097</v>
      </c>
      <c r="H13" s="116" t="s">
        <v>143</v>
      </c>
      <c r="I13" s="273">
        <v>5</v>
      </c>
      <c r="J13" s="115" t="s">
        <v>262</v>
      </c>
      <c r="K13" s="274">
        <v>95036</v>
      </c>
      <c r="L13" s="116" t="s">
        <v>143</v>
      </c>
      <c r="M13" s="273">
        <v>5</v>
      </c>
      <c r="N13" s="115"/>
      <c r="O13" s="274"/>
      <c r="P13" s="116"/>
      <c r="Q13" s="273"/>
      <c r="R13" s="115" t="s">
        <v>247</v>
      </c>
      <c r="S13" s="274">
        <v>83031</v>
      </c>
      <c r="T13" s="116" t="s">
        <v>143</v>
      </c>
      <c r="U13" s="273">
        <v>5</v>
      </c>
    </row>
    <row r="14" spans="1:21" ht="21.75" customHeight="1">
      <c r="A14" s="114" t="s">
        <v>27</v>
      </c>
      <c r="B14" s="115" t="s">
        <v>272</v>
      </c>
      <c r="C14" s="275">
        <v>71167</v>
      </c>
      <c r="D14" s="116" t="s">
        <v>143</v>
      </c>
      <c r="E14" s="273">
        <v>5</v>
      </c>
      <c r="F14" s="115" t="s">
        <v>267</v>
      </c>
      <c r="G14" s="275">
        <v>82423</v>
      </c>
      <c r="H14" s="116" t="s">
        <v>143</v>
      </c>
      <c r="I14" s="273">
        <v>5</v>
      </c>
      <c r="J14" s="115"/>
      <c r="K14" s="274"/>
      <c r="L14" s="116"/>
      <c r="M14" s="273"/>
      <c r="N14" s="115"/>
      <c r="O14" s="274"/>
      <c r="P14" s="116"/>
      <c r="Q14" s="273"/>
      <c r="R14" s="115" t="s">
        <v>265</v>
      </c>
      <c r="S14" s="274">
        <v>85555</v>
      </c>
      <c r="T14" s="116" t="s">
        <v>188</v>
      </c>
      <c r="U14" s="273">
        <v>5</v>
      </c>
    </row>
    <row r="15" spans="1:21" ht="21.75" customHeight="1">
      <c r="A15" s="119" t="s">
        <v>83</v>
      </c>
      <c r="B15" s="120"/>
      <c r="C15" s="287">
        <f>400*(COUNTA(C10:C14))</f>
        <v>2000</v>
      </c>
      <c r="D15" s="237">
        <f>COUNTA(D10:D14)</f>
        <v>5</v>
      </c>
      <c r="E15" s="288">
        <f>SUM(E10:E14)</f>
        <v>25</v>
      </c>
      <c r="F15" s="123"/>
      <c r="G15" s="287">
        <f>400*(COUNTA(G10:G14))</f>
        <v>2000</v>
      </c>
      <c r="H15" s="237">
        <f>COUNTA(H10:H14)</f>
        <v>5</v>
      </c>
      <c r="I15" s="288">
        <f>SUM(I10:I14)</f>
        <v>25</v>
      </c>
      <c r="J15" s="123"/>
      <c r="K15" s="287">
        <f>400*(COUNTA(K10:K14))</f>
        <v>1600</v>
      </c>
      <c r="L15" s="237">
        <f>COUNTA(L10:L14)</f>
        <v>4</v>
      </c>
      <c r="M15" s="288">
        <f>SUM(M10:M14)</f>
        <v>20</v>
      </c>
      <c r="N15" s="123"/>
      <c r="O15" s="287">
        <f>400*(COUNTA(O10:O14))</f>
        <v>1200</v>
      </c>
      <c r="P15" s="237">
        <f>COUNTA(P10:P14)</f>
        <v>3</v>
      </c>
      <c r="Q15" s="288">
        <f>SUM(Q10:Q14)</f>
        <v>15</v>
      </c>
      <c r="R15" s="123"/>
      <c r="S15" s="287">
        <f>400*(COUNTA(S10:S14))</f>
        <v>2000</v>
      </c>
      <c r="T15" s="237">
        <f>COUNTA(T10:T14)</f>
        <v>5</v>
      </c>
      <c r="U15" s="127">
        <f>SUM(U10:U14)</f>
        <v>25</v>
      </c>
    </row>
    <row r="16" spans="1:21" ht="21.75" customHeight="1">
      <c r="A16" s="379"/>
      <c r="B16" s="408"/>
      <c r="C16" s="408"/>
      <c r="D16" s="408"/>
      <c r="E16" s="408"/>
      <c r="F16" s="408"/>
      <c r="G16" s="408"/>
      <c r="H16" s="408"/>
      <c r="I16" s="408"/>
      <c r="J16" s="408"/>
      <c r="K16" s="408"/>
      <c r="L16" s="408"/>
      <c r="M16" s="408"/>
      <c r="N16" s="408"/>
      <c r="O16" s="408"/>
      <c r="P16" s="408"/>
      <c r="Q16" s="408"/>
      <c r="R16" s="408"/>
      <c r="S16" s="408"/>
      <c r="T16" s="408"/>
      <c r="U16" s="277"/>
    </row>
    <row r="17" spans="1:21" ht="21.75" customHeight="1">
      <c r="A17" s="125" t="s">
        <v>28</v>
      </c>
      <c r="B17" s="115" t="s">
        <v>214</v>
      </c>
      <c r="C17" s="275">
        <v>135339</v>
      </c>
      <c r="D17" s="116" t="s">
        <v>143</v>
      </c>
      <c r="E17" s="273">
        <v>10</v>
      </c>
      <c r="F17" s="115" t="s">
        <v>182</v>
      </c>
      <c r="G17" s="275">
        <v>160962</v>
      </c>
      <c r="H17" s="116" t="s">
        <v>143</v>
      </c>
      <c r="I17" s="273">
        <v>10</v>
      </c>
      <c r="J17" s="115" t="s">
        <v>181</v>
      </c>
      <c r="K17" s="275">
        <v>200431</v>
      </c>
      <c r="L17" s="116" t="s">
        <v>143</v>
      </c>
      <c r="M17" s="273">
        <v>10</v>
      </c>
      <c r="N17" s="115" t="s">
        <v>218</v>
      </c>
      <c r="O17" s="274">
        <v>202589</v>
      </c>
      <c r="P17" s="116" t="s">
        <v>143</v>
      </c>
      <c r="Q17" s="273">
        <v>10</v>
      </c>
      <c r="R17" s="115" t="s">
        <v>193</v>
      </c>
      <c r="S17" s="275">
        <v>173203</v>
      </c>
      <c r="T17" s="126" t="s">
        <v>143</v>
      </c>
      <c r="U17" s="273">
        <v>10</v>
      </c>
    </row>
    <row r="18" spans="1:21" ht="21.75" customHeight="1">
      <c r="A18" s="125" t="s">
        <v>28</v>
      </c>
      <c r="B18" s="115" t="s">
        <v>181</v>
      </c>
      <c r="C18" s="275">
        <v>140328</v>
      </c>
      <c r="D18" s="116" t="s">
        <v>143</v>
      </c>
      <c r="E18" s="273">
        <v>10</v>
      </c>
      <c r="F18" s="115" t="s">
        <v>218</v>
      </c>
      <c r="G18" s="275">
        <v>165227</v>
      </c>
      <c r="H18" s="116" t="s">
        <v>143</v>
      </c>
      <c r="I18" s="273">
        <v>10</v>
      </c>
      <c r="J18" s="115" t="s">
        <v>248</v>
      </c>
      <c r="K18" s="274">
        <v>192298</v>
      </c>
      <c r="L18" s="116" t="s">
        <v>143</v>
      </c>
      <c r="M18" s="273">
        <v>10</v>
      </c>
      <c r="N18" s="115"/>
      <c r="O18" s="275"/>
      <c r="P18" s="116"/>
      <c r="Q18" s="273"/>
      <c r="R18" s="115" t="s">
        <v>228</v>
      </c>
      <c r="S18" s="275">
        <v>181022</v>
      </c>
      <c r="T18" s="116" t="s">
        <v>143</v>
      </c>
      <c r="U18" s="273">
        <v>10</v>
      </c>
    </row>
    <row r="19" spans="1:21" ht="21.75" customHeight="1">
      <c r="A19" s="125" t="s">
        <v>28</v>
      </c>
      <c r="B19" s="115" t="s">
        <v>247</v>
      </c>
      <c r="C19" s="166">
        <v>135950</v>
      </c>
      <c r="D19" s="116" t="s">
        <v>143</v>
      </c>
      <c r="E19" s="117">
        <v>10</v>
      </c>
      <c r="F19" s="115" t="s">
        <v>228</v>
      </c>
      <c r="G19" s="274">
        <v>162123</v>
      </c>
      <c r="H19" s="116" t="s">
        <v>143</v>
      </c>
      <c r="I19" s="273">
        <v>10</v>
      </c>
      <c r="J19" s="115" t="s">
        <v>263</v>
      </c>
      <c r="K19" s="275">
        <v>192740</v>
      </c>
      <c r="L19" s="116" t="s">
        <v>143</v>
      </c>
      <c r="M19" s="273">
        <v>10</v>
      </c>
      <c r="N19" s="115"/>
      <c r="O19" s="275"/>
      <c r="P19" s="116"/>
      <c r="Q19" s="273"/>
      <c r="R19" s="115" t="s">
        <v>247</v>
      </c>
      <c r="S19" s="275">
        <v>171745</v>
      </c>
      <c r="T19" s="116" t="s">
        <v>143</v>
      </c>
      <c r="U19" s="273">
        <v>10</v>
      </c>
    </row>
    <row r="20" spans="1:21" ht="21.75" customHeight="1">
      <c r="A20" s="125" t="s">
        <v>28</v>
      </c>
      <c r="B20" s="115" t="s">
        <v>280</v>
      </c>
      <c r="C20" s="275">
        <v>142534</v>
      </c>
      <c r="D20" s="116" t="s">
        <v>143</v>
      </c>
      <c r="E20" s="273">
        <v>10</v>
      </c>
      <c r="F20" s="115" t="s">
        <v>248</v>
      </c>
      <c r="G20" s="275">
        <v>163202</v>
      </c>
      <c r="H20" s="116" t="s">
        <v>143</v>
      </c>
      <c r="I20" s="273">
        <v>10</v>
      </c>
      <c r="J20" s="115" t="s">
        <v>280</v>
      </c>
      <c r="K20" s="275">
        <v>204136</v>
      </c>
      <c r="L20" s="116" t="s">
        <v>143</v>
      </c>
      <c r="M20" s="273">
        <v>10</v>
      </c>
      <c r="N20" s="115"/>
      <c r="O20" s="275"/>
      <c r="P20" s="116"/>
      <c r="Q20" s="273"/>
      <c r="R20" s="115" t="s">
        <v>267</v>
      </c>
      <c r="S20" s="275">
        <v>174177</v>
      </c>
      <c r="T20" s="116" t="s">
        <v>143</v>
      </c>
      <c r="U20" s="273">
        <v>10</v>
      </c>
    </row>
    <row r="21" spans="1:21" ht="21.75" customHeight="1">
      <c r="A21" s="125" t="s">
        <v>28</v>
      </c>
      <c r="B21" s="115" t="s">
        <v>265</v>
      </c>
      <c r="C21" s="275">
        <v>141330</v>
      </c>
      <c r="D21" s="116" t="s">
        <v>188</v>
      </c>
      <c r="E21" s="273">
        <v>10</v>
      </c>
      <c r="F21" s="115" t="s">
        <v>280</v>
      </c>
      <c r="G21" s="275">
        <v>171662</v>
      </c>
      <c r="H21" s="116" t="s">
        <v>143</v>
      </c>
      <c r="I21" s="273">
        <v>10</v>
      </c>
      <c r="J21" s="115"/>
      <c r="K21" s="275"/>
      <c r="L21" s="116"/>
      <c r="M21" s="273"/>
      <c r="N21" s="115"/>
      <c r="O21" s="275"/>
      <c r="P21" s="116"/>
      <c r="Q21" s="273"/>
      <c r="R21" s="115" t="s">
        <v>272</v>
      </c>
      <c r="S21" s="275">
        <v>175632</v>
      </c>
      <c r="T21" s="116" t="s">
        <v>143</v>
      </c>
      <c r="U21" s="273">
        <v>10</v>
      </c>
    </row>
    <row r="22" spans="1:21" ht="21.75" customHeight="1">
      <c r="A22" s="119" t="s">
        <v>83</v>
      </c>
      <c r="B22" s="127"/>
      <c r="C22" s="287">
        <f>800*(COUNTA(C17:C21))</f>
        <v>4000</v>
      </c>
      <c r="D22" s="238">
        <f>COUNTA(D17:D21)</f>
        <v>5</v>
      </c>
      <c r="E22" s="127">
        <f>SUM(E17:E21)</f>
        <v>50</v>
      </c>
      <c r="F22" s="127"/>
      <c r="G22" s="287">
        <f>800*(COUNTA(G17:G21))</f>
        <v>4000</v>
      </c>
      <c r="H22" s="238">
        <f>COUNTA(H17:H21)</f>
        <v>5</v>
      </c>
      <c r="I22" s="127">
        <f>SUM(I17:I21)</f>
        <v>50</v>
      </c>
      <c r="J22" s="127"/>
      <c r="K22" s="287">
        <f>800*(COUNTA(K17:K21))</f>
        <v>3200</v>
      </c>
      <c r="L22" s="238">
        <f>COUNTA(L17:L21)</f>
        <v>4</v>
      </c>
      <c r="M22" s="127">
        <f>SUM(M17:M21)</f>
        <v>40</v>
      </c>
      <c r="N22" s="127"/>
      <c r="O22" s="287">
        <f>800*(COUNTA(O17:O21))</f>
        <v>800</v>
      </c>
      <c r="P22" s="238">
        <f>COUNTA(P17:P21)</f>
        <v>1</v>
      </c>
      <c r="Q22" s="127">
        <f>SUM(Q17:Q21)</f>
        <v>10</v>
      </c>
      <c r="R22" s="127"/>
      <c r="S22" s="287">
        <f>800*(COUNTA(S17:S21))</f>
        <v>4000</v>
      </c>
      <c r="T22" s="238">
        <f>COUNTA(T17:T21)</f>
        <v>5</v>
      </c>
      <c r="U22" s="127">
        <f>SUM(U17:U21)</f>
        <v>50</v>
      </c>
    </row>
    <row r="23" spans="1:21" ht="18.75" customHeight="1">
      <c r="A23" s="128"/>
      <c r="B23" s="277"/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</row>
    <row r="24" spans="1:21" ht="18.75" customHeight="1">
      <c r="A24" s="277"/>
      <c r="B24" s="277"/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381" t="s">
        <v>4</v>
      </c>
      <c r="S24" s="381"/>
      <c r="T24" s="412"/>
      <c r="U24" s="277"/>
    </row>
    <row r="25" spans="1:21" ht="24" customHeight="1">
      <c r="A25" s="129" t="s">
        <v>4</v>
      </c>
      <c r="B25" s="418" t="s">
        <v>14</v>
      </c>
      <c r="C25" s="384"/>
      <c r="D25" s="384"/>
      <c r="E25" s="385"/>
      <c r="F25" s="383" t="s">
        <v>15</v>
      </c>
      <c r="G25" s="413"/>
      <c r="H25" s="384"/>
      <c r="I25" s="385"/>
      <c r="J25" s="383" t="s">
        <v>23</v>
      </c>
      <c r="K25" s="413"/>
      <c r="L25" s="384"/>
      <c r="M25" s="385"/>
      <c r="N25" s="130"/>
      <c r="O25" s="366" t="s">
        <v>29</v>
      </c>
      <c r="P25" s="414"/>
      <c r="Q25" s="414"/>
      <c r="R25" s="131">
        <f>SUM(E15+I15+M15+Q15+U15+E22+I22+M22+Q22+U22+E31+I31+M31)</f>
        <v>690</v>
      </c>
      <c r="S25" s="289"/>
      <c r="T25" s="131" t="s">
        <v>4</v>
      </c>
      <c r="U25" s="277"/>
    </row>
    <row r="26" spans="1:21" ht="24" customHeight="1">
      <c r="A26" s="125" t="s">
        <v>26</v>
      </c>
      <c r="B26" s="114" t="s">
        <v>7</v>
      </c>
      <c r="C26" s="114" t="s">
        <v>30</v>
      </c>
      <c r="D26" s="114" t="s">
        <v>18</v>
      </c>
      <c r="E26" s="114" t="s">
        <v>2</v>
      </c>
      <c r="F26" s="114" t="s">
        <v>7</v>
      </c>
      <c r="G26" s="114" t="s">
        <v>30</v>
      </c>
      <c r="H26" s="114" t="s">
        <v>18</v>
      </c>
      <c r="I26" s="114" t="s">
        <v>2</v>
      </c>
      <c r="J26" s="114" t="s">
        <v>7</v>
      </c>
      <c r="K26" s="114" t="s">
        <v>30</v>
      </c>
      <c r="L26" s="114" t="s">
        <v>18</v>
      </c>
      <c r="M26" s="133" t="s">
        <v>2</v>
      </c>
      <c r="N26" s="134"/>
      <c r="O26" s="366" t="s">
        <v>31</v>
      </c>
      <c r="P26" s="367"/>
      <c r="Q26" s="367"/>
      <c r="R26" s="135">
        <f>SUM((C15+G15+K15+O15+S15+C22+G22+K22+O22+S22+C31+G31+K31)/1000)</f>
        <v>38.35</v>
      </c>
      <c r="S26" s="136"/>
      <c r="T26" s="135" t="s">
        <v>4</v>
      </c>
      <c r="U26" s="277"/>
    </row>
    <row r="27" spans="1:21" ht="21.75" customHeight="1">
      <c r="A27" s="114" t="s">
        <v>32</v>
      </c>
      <c r="B27" s="115" t="s">
        <v>251</v>
      </c>
      <c r="C27" s="274">
        <v>265044</v>
      </c>
      <c r="D27" s="137" t="s">
        <v>143</v>
      </c>
      <c r="E27" s="273">
        <v>40</v>
      </c>
      <c r="F27" s="115" t="s">
        <v>262</v>
      </c>
      <c r="G27" s="274">
        <v>311963</v>
      </c>
      <c r="H27" s="118" t="s">
        <v>143</v>
      </c>
      <c r="I27" s="273">
        <v>40</v>
      </c>
      <c r="J27" s="115"/>
      <c r="K27" s="274"/>
      <c r="L27" s="115"/>
      <c r="M27" s="273"/>
      <c r="N27" s="290"/>
      <c r="O27" s="367"/>
      <c r="P27" s="367"/>
      <c r="Q27" s="367"/>
      <c r="R27" s="140" t="s">
        <v>3</v>
      </c>
      <c r="S27" s="289"/>
      <c r="T27" s="141"/>
      <c r="U27" s="277"/>
    </row>
    <row r="28" spans="1:21" ht="21.75" customHeight="1">
      <c r="A28" s="114" t="s">
        <v>33</v>
      </c>
      <c r="B28" s="115" t="s">
        <v>197</v>
      </c>
      <c r="C28" s="269">
        <v>1700</v>
      </c>
      <c r="D28" s="137" t="s">
        <v>143</v>
      </c>
      <c r="E28" s="273">
        <v>40</v>
      </c>
      <c r="F28" s="115" t="s">
        <v>272</v>
      </c>
      <c r="G28" s="269">
        <v>1375</v>
      </c>
      <c r="H28" s="142" t="s">
        <v>143</v>
      </c>
      <c r="I28" s="273">
        <v>40</v>
      </c>
      <c r="J28" s="115" t="s">
        <v>203</v>
      </c>
      <c r="K28" s="269">
        <v>1200</v>
      </c>
      <c r="L28" s="115" t="s">
        <v>143</v>
      </c>
      <c r="M28" s="273">
        <v>40</v>
      </c>
      <c r="N28" s="291"/>
      <c r="O28" s="292"/>
      <c r="P28" s="293"/>
      <c r="Q28" s="293"/>
      <c r="R28" s="368"/>
      <c r="S28" s="415"/>
      <c r="T28" s="146"/>
      <c r="U28" s="277"/>
    </row>
    <row r="29" spans="1:21" ht="21.75" customHeight="1">
      <c r="A29" s="114" t="s">
        <v>34</v>
      </c>
      <c r="B29" s="115" t="s">
        <v>242</v>
      </c>
      <c r="C29" s="269">
        <v>2325</v>
      </c>
      <c r="D29" s="138" t="s">
        <v>143</v>
      </c>
      <c r="E29" s="273">
        <v>50</v>
      </c>
      <c r="F29" s="115"/>
      <c r="G29" s="269"/>
      <c r="H29" s="269"/>
      <c r="I29" s="273"/>
      <c r="J29" s="115" t="s">
        <v>269</v>
      </c>
      <c r="K29" s="269">
        <v>1675</v>
      </c>
      <c r="L29" s="115" t="s">
        <v>143</v>
      </c>
      <c r="M29" s="273">
        <v>50</v>
      </c>
      <c r="N29" s="291"/>
      <c r="O29" s="277"/>
      <c r="P29" s="294">
        <f>SUM(D15+H15+L15+P15+T15+D22+H22+L22+P22+T22+D31+H31+L31)</f>
        <v>50</v>
      </c>
      <c r="Q29" s="277"/>
      <c r="R29" s="277"/>
      <c r="S29" s="370" t="s">
        <v>4</v>
      </c>
      <c r="T29" s="415"/>
      <c r="U29" s="416"/>
    </row>
    <row r="30" spans="1:21" ht="21.75" customHeight="1">
      <c r="A30" s="114" t="s">
        <v>36</v>
      </c>
      <c r="B30" s="115"/>
      <c r="C30" s="269"/>
      <c r="D30" s="267"/>
      <c r="E30" s="273"/>
      <c r="F30" s="115"/>
      <c r="G30" s="269"/>
      <c r="H30" s="269"/>
      <c r="I30" s="273"/>
      <c r="J30" s="115" t="s">
        <v>275</v>
      </c>
      <c r="K30" s="269">
        <v>2275</v>
      </c>
      <c r="L30" s="115" t="s">
        <v>143</v>
      </c>
      <c r="M30" s="273">
        <v>80</v>
      </c>
      <c r="N30" s="291"/>
      <c r="O30" s="277"/>
      <c r="P30" s="277"/>
      <c r="Q30" s="277"/>
      <c r="R30" s="146"/>
      <c r="S30" s="370" t="s">
        <v>35</v>
      </c>
      <c r="T30" s="415"/>
      <c r="U30" s="416"/>
    </row>
    <row r="31" spans="1:21" ht="21.75" customHeight="1">
      <c r="A31" s="119" t="s">
        <v>83</v>
      </c>
      <c r="B31" s="115"/>
      <c r="C31" s="121">
        <f>SUM(C30+C29+C28+(IF(COUNTBLANK(C27),0,1500)))</f>
        <v>5525</v>
      </c>
      <c r="D31" s="238">
        <f>COUNTA(D27:D30)</f>
        <v>3</v>
      </c>
      <c r="E31" s="147">
        <f>SUM(E27:E30)</f>
        <v>130</v>
      </c>
      <c r="F31" s="117"/>
      <c r="G31" s="121">
        <f>SUM(G30+G29+G28+(IF(COUNTBLANK(G27),0,1500)))</f>
        <v>2875</v>
      </c>
      <c r="H31" s="238">
        <f>COUNTA(H27:H30)</f>
        <v>2</v>
      </c>
      <c r="I31" s="147">
        <f>SUM(I27:I30)</f>
        <v>80</v>
      </c>
      <c r="J31" s="137"/>
      <c r="K31" s="121">
        <f>SUM(K30+K29+K28+(IF(COUNTBLANK(K27),0,1500)))</f>
        <v>5150</v>
      </c>
      <c r="L31" s="238">
        <f>COUNTA(L27:L30)</f>
        <v>3</v>
      </c>
      <c r="M31" s="147">
        <f>SUM(M27:M30)</f>
        <v>170</v>
      </c>
      <c r="N31" s="148"/>
      <c r="S31" s="370" t="s">
        <v>4</v>
      </c>
      <c r="T31" s="371"/>
      <c r="U31" s="372"/>
    </row>
    <row r="32" spans="1:21">
      <c r="R32" s="373"/>
      <c r="S32" s="374"/>
      <c r="T32" s="375"/>
    </row>
  </sheetData>
  <mergeCells count="45"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O26:Q27"/>
    <mergeCell ref="R28:S28"/>
    <mergeCell ref="S29:U29"/>
    <mergeCell ref="S30:U30"/>
    <mergeCell ref="S31:U31"/>
  </mergeCells>
  <pageMargins left="0.74803149606299213" right="0.74803149606299213" top="0.59055118110236227" bottom="0.59055118110236227" header="0.19685039370078741" footer="0.39370078740157483"/>
  <pageSetup paperSize="9" scale="78" orientation="landscape" horizontalDpi="4294967292" verticalDpi="36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U32"/>
  <sheetViews>
    <sheetView showZeros="0" topLeftCell="A4" zoomScaleNormal="100" workbookViewId="0">
      <selection activeCell="I19" sqref="I19"/>
    </sheetView>
  </sheetViews>
  <sheetFormatPr defaultColWidth="8.81640625" defaultRowHeight="12.5"/>
  <cols>
    <col min="1" max="2" width="8.81640625" style="110"/>
    <col min="3" max="3" width="9.453125" style="110" customWidth="1"/>
    <col min="4" max="4" width="4.7265625" style="110" customWidth="1"/>
    <col min="5" max="5" width="9.1796875" style="110" customWidth="1"/>
    <col min="6" max="6" width="8.81640625" style="110"/>
    <col min="7" max="7" width="9.453125" style="110" customWidth="1"/>
    <col min="8" max="8" width="4.7265625" style="110" customWidth="1"/>
    <col min="9" max="10" width="8.81640625" style="110"/>
    <col min="11" max="11" width="9.453125" style="110" customWidth="1"/>
    <col min="12" max="12" width="4.7265625" style="110" customWidth="1"/>
    <col min="13" max="14" width="8.81640625" style="110"/>
    <col min="15" max="15" width="9.453125" style="110" customWidth="1"/>
    <col min="16" max="16" width="4.7265625" style="110" customWidth="1"/>
    <col min="17" max="17" width="8.81640625" style="110"/>
    <col min="18" max="18" width="10.1796875" style="110" bestFit="1" customWidth="1"/>
    <col min="19" max="19" width="9.453125" style="110" customWidth="1"/>
    <col min="20" max="20" width="4.453125" style="110" customWidth="1"/>
    <col min="21" max="21" width="9.1796875" style="110" customWidth="1"/>
    <col min="22" max="22" width="3.7265625" style="110" customWidth="1"/>
    <col min="23" max="23" width="3.26953125" style="110" customWidth="1"/>
    <col min="24" max="24" width="2.81640625" style="110" customWidth="1"/>
    <col min="25" max="25" width="3.453125" style="110" customWidth="1"/>
    <col min="26" max="26" width="3" style="110" customWidth="1"/>
    <col min="27" max="16384" width="8.81640625" style="110"/>
  </cols>
  <sheetData>
    <row r="1" spans="1:21" ht="30.75" customHeight="1">
      <c r="A1" s="394"/>
      <c r="B1" s="394"/>
      <c r="C1" s="394"/>
      <c r="D1" s="394"/>
      <c r="E1" s="395"/>
      <c r="F1" s="109"/>
      <c r="G1" s="394" t="s">
        <v>60</v>
      </c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109"/>
      <c r="S1" s="109"/>
      <c r="T1" s="109"/>
    </row>
    <row r="2" spans="1:21" ht="24.75" customHeight="1">
      <c r="A2" s="394"/>
      <c r="B2" s="394"/>
      <c r="C2" s="394"/>
      <c r="D2" s="394"/>
      <c r="E2" s="395"/>
      <c r="G2" s="111"/>
      <c r="H2" s="399" t="s">
        <v>87</v>
      </c>
      <c r="I2" s="400"/>
      <c r="J2" s="400"/>
      <c r="K2" s="400"/>
      <c r="L2" s="400"/>
      <c r="M2" s="400"/>
      <c r="N2" s="400"/>
      <c r="O2" s="400"/>
      <c r="P2" s="400"/>
      <c r="R2" s="401" t="s">
        <v>22</v>
      </c>
      <c r="S2" s="401"/>
      <c r="T2" s="401"/>
      <c r="U2" s="401"/>
    </row>
    <row r="3" spans="1:21" ht="24.75" customHeight="1">
      <c r="A3" s="394"/>
      <c r="B3" s="394"/>
      <c r="C3" s="394"/>
      <c r="D3" s="394"/>
      <c r="E3" s="395"/>
      <c r="G3" s="111"/>
      <c r="H3" s="400"/>
      <c r="I3" s="400"/>
      <c r="J3" s="400"/>
      <c r="K3" s="400"/>
      <c r="L3" s="400"/>
      <c r="M3" s="400"/>
      <c r="N3" s="400"/>
      <c r="O3" s="400"/>
      <c r="P3" s="400"/>
      <c r="Q3" s="112"/>
      <c r="R3" s="401"/>
      <c r="S3" s="401"/>
      <c r="T3" s="401"/>
      <c r="U3" s="401"/>
    </row>
    <row r="4" spans="1:21" ht="24.75" customHeight="1">
      <c r="A4" s="394"/>
      <c r="B4" s="394"/>
      <c r="C4" s="394"/>
      <c r="D4" s="394"/>
      <c r="E4" s="395"/>
      <c r="G4" s="113"/>
      <c r="H4" s="401" t="s">
        <v>57</v>
      </c>
      <c r="I4" s="402"/>
      <c r="J4" s="402"/>
      <c r="K4" s="402"/>
      <c r="L4" s="402"/>
      <c r="M4" s="402"/>
      <c r="N4" s="402"/>
      <c r="O4" s="402"/>
      <c r="P4" s="402"/>
      <c r="S4" s="403">
        <v>2020</v>
      </c>
      <c r="T4" s="403"/>
    </row>
    <row r="5" spans="1:21" ht="24.75" customHeight="1">
      <c r="A5" s="396"/>
      <c r="B5" s="396"/>
      <c r="C5" s="396"/>
      <c r="D5" s="396"/>
      <c r="E5" s="397"/>
    </row>
    <row r="6" spans="1:21" ht="12" customHeight="1">
      <c r="A6" s="404" t="s">
        <v>4</v>
      </c>
      <c r="B6" s="388" t="s">
        <v>14</v>
      </c>
      <c r="C6" s="389"/>
      <c r="D6" s="389"/>
      <c r="E6" s="406"/>
      <c r="F6" s="388" t="s">
        <v>15</v>
      </c>
      <c r="G6" s="389"/>
      <c r="H6" s="389"/>
      <c r="I6" s="406"/>
      <c r="J6" s="388" t="s">
        <v>23</v>
      </c>
      <c r="K6" s="389"/>
      <c r="L6" s="389"/>
      <c r="M6" s="406"/>
      <c r="N6" s="388" t="s">
        <v>24</v>
      </c>
      <c r="O6" s="389"/>
      <c r="P6" s="389"/>
      <c r="Q6" s="406"/>
      <c r="R6" s="388" t="s">
        <v>25</v>
      </c>
      <c r="S6" s="389"/>
      <c r="T6" s="389"/>
      <c r="U6" s="390"/>
    </row>
    <row r="7" spans="1:21" ht="12" customHeight="1">
      <c r="A7" s="405"/>
      <c r="B7" s="391"/>
      <c r="C7" s="392"/>
      <c r="D7" s="392"/>
      <c r="E7" s="407"/>
      <c r="F7" s="391"/>
      <c r="G7" s="392"/>
      <c r="H7" s="392"/>
      <c r="I7" s="407"/>
      <c r="J7" s="391"/>
      <c r="K7" s="392"/>
      <c r="L7" s="392"/>
      <c r="M7" s="407"/>
      <c r="N7" s="391"/>
      <c r="O7" s="392"/>
      <c r="P7" s="392"/>
      <c r="Q7" s="407"/>
      <c r="R7" s="391"/>
      <c r="S7" s="392"/>
      <c r="T7" s="392"/>
      <c r="U7" s="393"/>
    </row>
    <row r="8" spans="1:21">
      <c r="A8" s="377" t="s">
        <v>26</v>
      </c>
      <c r="B8" s="376" t="s">
        <v>7</v>
      </c>
      <c r="C8" s="376" t="s">
        <v>8</v>
      </c>
      <c r="D8" s="376" t="s">
        <v>18</v>
      </c>
      <c r="E8" s="377" t="s">
        <v>2</v>
      </c>
      <c r="F8" s="376" t="s">
        <v>7</v>
      </c>
      <c r="G8" s="376" t="s">
        <v>8</v>
      </c>
      <c r="H8" s="376" t="s">
        <v>18</v>
      </c>
      <c r="I8" s="377" t="s">
        <v>2</v>
      </c>
      <c r="J8" s="376" t="s">
        <v>7</v>
      </c>
      <c r="K8" s="376" t="s">
        <v>8</v>
      </c>
      <c r="L8" s="376" t="s">
        <v>18</v>
      </c>
      <c r="M8" s="377" t="s">
        <v>2</v>
      </c>
      <c r="N8" s="376" t="s">
        <v>7</v>
      </c>
      <c r="O8" s="376" t="s">
        <v>8</v>
      </c>
      <c r="P8" s="376" t="s">
        <v>18</v>
      </c>
      <c r="Q8" s="377" t="s">
        <v>2</v>
      </c>
      <c r="R8" s="376" t="s">
        <v>7</v>
      </c>
      <c r="S8" s="376" t="s">
        <v>8</v>
      </c>
      <c r="T8" s="376" t="s">
        <v>18</v>
      </c>
      <c r="U8" s="377" t="s">
        <v>2</v>
      </c>
    </row>
    <row r="9" spans="1:21">
      <c r="A9" s="378"/>
      <c r="B9" s="376"/>
      <c r="C9" s="376"/>
      <c r="D9" s="376"/>
      <c r="E9" s="378"/>
      <c r="F9" s="376"/>
      <c r="G9" s="376"/>
      <c r="H9" s="376"/>
      <c r="I9" s="378"/>
      <c r="J9" s="376"/>
      <c r="K9" s="376"/>
      <c r="L9" s="376"/>
      <c r="M9" s="378"/>
      <c r="N9" s="376"/>
      <c r="O9" s="376"/>
      <c r="P9" s="376"/>
      <c r="Q9" s="378"/>
      <c r="R9" s="376"/>
      <c r="S9" s="376"/>
      <c r="T9" s="376"/>
      <c r="U9" s="378"/>
    </row>
    <row r="10" spans="1:21" ht="21.75" customHeight="1">
      <c r="A10" s="114" t="s">
        <v>27</v>
      </c>
      <c r="B10" s="115" t="s">
        <v>170</v>
      </c>
      <c r="C10" s="171">
        <v>90649</v>
      </c>
      <c r="D10" s="116" t="s">
        <v>143</v>
      </c>
      <c r="E10" s="117">
        <v>5</v>
      </c>
      <c r="F10" s="115" t="s">
        <v>249</v>
      </c>
      <c r="G10" s="172">
        <v>113279</v>
      </c>
      <c r="H10" s="116" t="s">
        <v>143</v>
      </c>
      <c r="I10" s="117">
        <v>5</v>
      </c>
      <c r="J10" s="115" t="s">
        <v>225</v>
      </c>
      <c r="K10" s="260">
        <v>130399</v>
      </c>
      <c r="L10" s="116" t="s">
        <v>143</v>
      </c>
      <c r="M10" s="117">
        <v>5</v>
      </c>
      <c r="N10" s="115"/>
      <c r="O10" s="173"/>
      <c r="P10" s="116"/>
      <c r="Q10" s="117"/>
      <c r="R10" s="115"/>
      <c r="S10" s="260"/>
      <c r="T10" s="116"/>
      <c r="U10" s="117"/>
    </row>
    <row r="11" spans="1:21" ht="21.75" customHeight="1">
      <c r="A11" s="114" t="s">
        <v>27</v>
      </c>
      <c r="B11" s="115" t="s">
        <v>227</v>
      </c>
      <c r="C11" s="171">
        <v>100357</v>
      </c>
      <c r="D11" s="116" t="s">
        <v>143</v>
      </c>
      <c r="E11" s="117">
        <v>5</v>
      </c>
      <c r="F11" s="115" t="s">
        <v>270</v>
      </c>
      <c r="G11" s="172">
        <v>114296</v>
      </c>
      <c r="H11" s="116" t="s">
        <v>143</v>
      </c>
      <c r="I11" s="117">
        <v>5</v>
      </c>
      <c r="J11" s="115" t="s">
        <v>249</v>
      </c>
      <c r="K11" s="173">
        <v>131737</v>
      </c>
      <c r="L11" s="116" t="s">
        <v>143</v>
      </c>
      <c r="M11" s="117">
        <v>5</v>
      </c>
      <c r="N11" s="115"/>
      <c r="O11" s="173"/>
      <c r="P11" s="116"/>
      <c r="Q11" s="117"/>
      <c r="R11" s="115"/>
      <c r="S11" s="173"/>
      <c r="T11" s="116"/>
      <c r="U11" s="117"/>
    </row>
    <row r="12" spans="1:21" ht="21.75" customHeight="1">
      <c r="A12" s="114" t="s">
        <v>27</v>
      </c>
      <c r="B12" s="115" t="s">
        <v>274</v>
      </c>
      <c r="C12" s="263">
        <v>93287</v>
      </c>
      <c r="D12" s="116" t="s">
        <v>143</v>
      </c>
      <c r="E12" s="117">
        <v>5</v>
      </c>
      <c r="F12" s="115"/>
      <c r="G12" s="172"/>
      <c r="H12" s="116"/>
      <c r="I12" s="117"/>
      <c r="J12" s="115"/>
      <c r="K12" s="173"/>
      <c r="L12" s="116"/>
      <c r="M12" s="117"/>
      <c r="N12" s="115"/>
      <c r="O12" s="173"/>
      <c r="P12" s="116"/>
      <c r="Q12" s="117"/>
      <c r="R12" s="115"/>
      <c r="S12" s="173"/>
      <c r="T12" s="116"/>
      <c r="U12" s="117"/>
    </row>
    <row r="13" spans="1:21" ht="21.75" customHeight="1">
      <c r="A13" s="114" t="s">
        <v>27</v>
      </c>
      <c r="B13" s="115"/>
      <c r="C13" s="171"/>
      <c r="D13" s="116"/>
      <c r="E13" s="117"/>
      <c r="F13" s="115"/>
      <c r="G13" s="172"/>
      <c r="H13" s="116"/>
      <c r="I13" s="117"/>
      <c r="J13" s="115"/>
      <c r="K13" s="173"/>
      <c r="L13" s="116"/>
      <c r="M13" s="117"/>
      <c r="N13" s="115"/>
      <c r="O13" s="173"/>
      <c r="P13" s="116"/>
      <c r="Q13" s="117"/>
      <c r="R13" s="115"/>
      <c r="S13" s="173"/>
      <c r="T13" s="116"/>
      <c r="U13" s="117"/>
    </row>
    <row r="14" spans="1:21" ht="21.75" customHeight="1">
      <c r="A14" s="114" t="s">
        <v>27</v>
      </c>
      <c r="B14" s="115"/>
      <c r="C14" s="171"/>
      <c r="D14" s="116"/>
      <c r="E14" s="117"/>
      <c r="F14" s="115"/>
      <c r="G14" s="172"/>
      <c r="H14" s="116"/>
      <c r="I14" s="117"/>
      <c r="J14" s="115"/>
      <c r="K14" s="173"/>
      <c r="L14" s="116"/>
      <c r="M14" s="117"/>
      <c r="N14" s="115"/>
      <c r="O14" s="173"/>
      <c r="P14" s="116"/>
      <c r="Q14" s="117"/>
      <c r="R14" s="115"/>
      <c r="S14" s="173"/>
      <c r="T14" s="116"/>
      <c r="U14" s="117"/>
    </row>
    <row r="15" spans="1:21" ht="21.75" customHeight="1">
      <c r="A15" s="119" t="s">
        <v>83</v>
      </c>
      <c r="B15" s="120"/>
      <c r="C15" s="121">
        <f>400*(COUNTA(C10:C14))</f>
        <v>1200</v>
      </c>
      <c r="D15" s="237">
        <f>COUNTA(D10:D14)</f>
        <v>3</v>
      </c>
      <c r="E15" s="122">
        <f>SUM(E10:E14)</f>
        <v>15</v>
      </c>
      <c r="F15" s="123"/>
      <c r="G15" s="121">
        <f>400*(COUNTA(G10:G14))</f>
        <v>800</v>
      </c>
      <c r="H15" s="237">
        <f>COUNTA(H10:H14)</f>
        <v>2</v>
      </c>
      <c r="I15" s="122">
        <f>SUM(I10:I14)</f>
        <v>10</v>
      </c>
      <c r="J15" s="123"/>
      <c r="K15" s="121">
        <f>400*(COUNTA(K10:K14))</f>
        <v>800</v>
      </c>
      <c r="L15" s="237">
        <f>COUNTA(L10:L14)</f>
        <v>2</v>
      </c>
      <c r="M15" s="122">
        <f>SUM(M10:M14)</f>
        <v>10</v>
      </c>
      <c r="N15" s="123"/>
      <c r="O15" s="121">
        <f>400*(COUNTA(O10:O14))</f>
        <v>0</v>
      </c>
      <c r="P15" s="237">
        <f>COUNTA(P10:P14)</f>
        <v>0</v>
      </c>
      <c r="Q15" s="122">
        <f>SUM(Q10:Q14)</f>
        <v>0</v>
      </c>
      <c r="R15" s="123"/>
      <c r="S15" s="121">
        <f>400*(COUNTA(S10:S14))</f>
        <v>0</v>
      </c>
      <c r="T15" s="237">
        <f>COUNTA(T10:T14)</f>
        <v>0</v>
      </c>
      <c r="U15" s="124">
        <f>SUM(U10:U14)</f>
        <v>0</v>
      </c>
    </row>
    <row r="16" spans="1:21" ht="21.75" customHeight="1">
      <c r="A16" s="379"/>
      <c r="B16" s="380"/>
      <c r="C16" s="380"/>
      <c r="D16" s="380"/>
      <c r="E16" s="380"/>
      <c r="F16" s="380"/>
      <c r="G16" s="380"/>
      <c r="H16" s="380"/>
      <c r="I16" s="380"/>
      <c r="J16" s="380"/>
      <c r="K16" s="380"/>
      <c r="L16" s="380"/>
      <c r="M16" s="380"/>
      <c r="N16" s="380"/>
      <c r="O16" s="380"/>
      <c r="P16" s="380"/>
      <c r="Q16" s="380"/>
      <c r="R16" s="380"/>
      <c r="S16" s="380"/>
      <c r="T16" s="380"/>
    </row>
    <row r="17" spans="1:21" ht="21.75" customHeight="1">
      <c r="A17" s="125" t="s">
        <v>28</v>
      </c>
      <c r="B17" s="115" t="s">
        <v>252</v>
      </c>
      <c r="C17" s="172">
        <v>193422</v>
      </c>
      <c r="D17" s="116" t="s">
        <v>143</v>
      </c>
      <c r="E17" s="117">
        <v>10</v>
      </c>
      <c r="F17" s="115" t="s">
        <v>170</v>
      </c>
      <c r="G17" s="172">
        <v>223237</v>
      </c>
      <c r="H17" s="116" t="s">
        <v>143</v>
      </c>
      <c r="I17" s="117">
        <v>10</v>
      </c>
      <c r="J17" s="115" t="s">
        <v>168</v>
      </c>
      <c r="K17" s="172">
        <v>263573</v>
      </c>
      <c r="L17" s="116" t="s">
        <v>143</v>
      </c>
      <c r="M17" s="117">
        <v>10</v>
      </c>
      <c r="N17" s="115"/>
      <c r="O17" s="172"/>
      <c r="P17" s="126"/>
      <c r="Q17" s="117"/>
      <c r="R17" s="115"/>
      <c r="S17" s="172"/>
      <c r="T17" s="126"/>
      <c r="U17" s="117"/>
    </row>
    <row r="18" spans="1:21" ht="21.75" customHeight="1">
      <c r="A18" s="125" t="s">
        <v>28</v>
      </c>
      <c r="B18" s="115" t="s">
        <v>271</v>
      </c>
      <c r="C18" s="172">
        <v>191022</v>
      </c>
      <c r="D18" s="116" t="s">
        <v>143</v>
      </c>
      <c r="E18" s="117">
        <v>10</v>
      </c>
      <c r="F18" s="115" t="s">
        <v>225</v>
      </c>
      <c r="G18" s="172">
        <v>242175</v>
      </c>
      <c r="H18" s="116" t="s">
        <v>143</v>
      </c>
      <c r="I18" s="117">
        <v>10</v>
      </c>
      <c r="J18" s="115" t="s">
        <v>270</v>
      </c>
      <c r="K18" s="172">
        <v>274719</v>
      </c>
      <c r="L18" s="116" t="s">
        <v>143</v>
      </c>
      <c r="M18" s="117">
        <v>10</v>
      </c>
      <c r="N18" s="115"/>
      <c r="O18" s="172"/>
      <c r="P18" s="116"/>
      <c r="Q18" s="117"/>
      <c r="R18" s="115"/>
      <c r="S18" s="172"/>
      <c r="T18" s="116"/>
      <c r="U18" s="117"/>
    </row>
    <row r="19" spans="1:21" ht="21.75" customHeight="1">
      <c r="A19" s="125" t="s">
        <v>28</v>
      </c>
      <c r="B19" s="115"/>
      <c r="C19" s="172"/>
      <c r="D19" s="116"/>
      <c r="E19" s="117"/>
      <c r="F19" s="115" t="s">
        <v>274</v>
      </c>
      <c r="G19" s="172">
        <v>225043</v>
      </c>
      <c r="H19" s="116" t="s">
        <v>143</v>
      </c>
      <c r="I19" s="117">
        <v>10</v>
      </c>
      <c r="J19" s="115"/>
      <c r="K19" s="172"/>
      <c r="L19" s="116"/>
      <c r="M19" s="117"/>
      <c r="N19" s="115"/>
      <c r="O19" s="172"/>
      <c r="P19" s="116"/>
      <c r="Q19" s="117"/>
      <c r="R19" s="115"/>
      <c r="S19" s="172"/>
      <c r="T19" s="116"/>
      <c r="U19" s="117"/>
    </row>
    <row r="20" spans="1:21" ht="21.75" customHeight="1">
      <c r="A20" s="125" t="s">
        <v>28</v>
      </c>
      <c r="B20" s="115"/>
      <c r="C20" s="172"/>
      <c r="D20" s="116"/>
      <c r="E20" s="117"/>
      <c r="F20" s="115"/>
      <c r="G20" s="172"/>
      <c r="H20" s="116"/>
      <c r="I20" s="117"/>
      <c r="J20" s="115"/>
      <c r="K20" s="172"/>
      <c r="L20" s="116"/>
      <c r="M20" s="117"/>
      <c r="N20" s="115"/>
      <c r="O20" s="172"/>
      <c r="P20" s="116"/>
      <c r="Q20" s="117"/>
      <c r="R20" s="115"/>
      <c r="S20" s="172"/>
      <c r="T20" s="116"/>
      <c r="U20" s="117"/>
    </row>
    <row r="21" spans="1:21" ht="21.75" customHeight="1">
      <c r="A21" s="125" t="s">
        <v>28</v>
      </c>
      <c r="B21" s="115"/>
      <c r="C21" s="172"/>
      <c r="D21" s="116"/>
      <c r="E21" s="117"/>
      <c r="F21" s="115"/>
      <c r="G21" s="263"/>
      <c r="H21" s="116"/>
      <c r="I21" s="117"/>
      <c r="J21" s="115"/>
      <c r="K21" s="172"/>
      <c r="L21" s="116"/>
      <c r="M21" s="117"/>
      <c r="N21" s="115"/>
      <c r="O21" s="172"/>
      <c r="P21" s="116"/>
      <c r="Q21" s="117"/>
      <c r="R21" s="115"/>
      <c r="S21" s="172"/>
      <c r="T21" s="116"/>
      <c r="U21" s="117"/>
    </row>
    <row r="22" spans="1:21" ht="21.75" customHeight="1">
      <c r="A22" s="119" t="s">
        <v>83</v>
      </c>
      <c r="B22" s="127"/>
      <c r="C22" s="121">
        <f>800*(COUNTA(C17:C21))</f>
        <v>1600</v>
      </c>
      <c r="D22" s="238">
        <f>COUNTA(D17:D21)</f>
        <v>2</v>
      </c>
      <c r="E22" s="124">
        <f>SUM(E17:E21)</f>
        <v>20</v>
      </c>
      <c r="F22" s="127"/>
      <c r="G22" s="121">
        <f>800*(COUNTA(G17:G21))</f>
        <v>2400</v>
      </c>
      <c r="H22" s="238">
        <f>COUNTA(H17:H21)</f>
        <v>3</v>
      </c>
      <c r="I22" s="124">
        <f>SUM(I17:I21)</f>
        <v>30</v>
      </c>
      <c r="J22" s="127"/>
      <c r="K22" s="121">
        <f>800*(COUNTA(K17:K21))</f>
        <v>1600</v>
      </c>
      <c r="L22" s="238">
        <f>COUNTA(L17:L21)</f>
        <v>2</v>
      </c>
      <c r="M22" s="124">
        <f>SUM(M17:M21)</f>
        <v>20</v>
      </c>
      <c r="N22" s="127"/>
      <c r="O22" s="121">
        <f>800*(COUNTA(O17:O21))</f>
        <v>0</v>
      </c>
      <c r="P22" s="238">
        <f>COUNTA(P17:P21)</f>
        <v>0</v>
      </c>
      <c r="Q22" s="124">
        <f>SUM(Q17:Q21)</f>
        <v>0</v>
      </c>
      <c r="R22" s="127"/>
      <c r="S22" s="121">
        <f>800*(COUNTA(S17:S21))</f>
        <v>0</v>
      </c>
      <c r="T22" s="238">
        <f>COUNTA(T17:T21)</f>
        <v>0</v>
      </c>
      <c r="U22" s="124">
        <f>SUM(U17:U21)</f>
        <v>0</v>
      </c>
    </row>
    <row r="23" spans="1:21" ht="18.75" customHeight="1">
      <c r="A23" s="128"/>
    </row>
    <row r="24" spans="1:21" ht="18.75" customHeight="1">
      <c r="R24" s="381" t="s">
        <v>4</v>
      </c>
      <c r="S24" s="381"/>
      <c r="T24" s="382"/>
    </row>
    <row r="25" spans="1:21" ht="24" customHeight="1">
      <c r="A25" s="129" t="s">
        <v>4</v>
      </c>
      <c r="B25" s="383" t="s">
        <v>14</v>
      </c>
      <c r="C25" s="384"/>
      <c r="D25" s="384"/>
      <c r="E25" s="385"/>
      <c r="F25" s="383" t="s">
        <v>15</v>
      </c>
      <c r="G25" s="386"/>
      <c r="H25" s="384"/>
      <c r="I25" s="385"/>
      <c r="J25" s="383" t="s">
        <v>23</v>
      </c>
      <c r="K25" s="386"/>
      <c r="L25" s="384"/>
      <c r="M25" s="385"/>
      <c r="N25" s="130"/>
      <c r="O25" s="366" t="s">
        <v>29</v>
      </c>
      <c r="P25" s="387"/>
      <c r="Q25" s="387"/>
      <c r="R25" s="131">
        <f>SUM(E15+I15+M15+Q15+U15+E22+I22+M22+Q22+U22+E31+I31+M31)</f>
        <v>265</v>
      </c>
      <c r="S25" s="132"/>
      <c r="T25" s="131" t="s">
        <v>4</v>
      </c>
    </row>
    <row r="26" spans="1:21" ht="24" customHeight="1">
      <c r="A26" s="125" t="s">
        <v>26</v>
      </c>
      <c r="B26" s="114" t="s">
        <v>7</v>
      </c>
      <c r="C26" s="114" t="s">
        <v>30</v>
      </c>
      <c r="D26" s="114" t="s">
        <v>18</v>
      </c>
      <c r="E26" s="114" t="s">
        <v>2</v>
      </c>
      <c r="F26" s="114" t="s">
        <v>7</v>
      </c>
      <c r="G26" s="114" t="s">
        <v>30</v>
      </c>
      <c r="H26" s="114" t="s">
        <v>18</v>
      </c>
      <c r="I26" s="114" t="s">
        <v>2</v>
      </c>
      <c r="J26" s="114" t="s">
        <v>7</v>
      </c>
      <c r="K26" s="114" t="s">
        <v>30</v>
      </c>
      <c r="L26" s="114" t="s">
        <v>18</v>
      </c>
      <c r="M26" s="133" t="s">
        <v>2</v>
      </c>
      <c r="N26" s="134"/>
      <c r="O26" s="366" t="s">
        <v>31</v>
      </c>
      <c r="P26" s="367"/>
      <c r="Q26" s="367"/>
      <c r="R26" s="135">
        <f>SUM((C15+G15+K15+O15+S15+C22+G22+K22+O22+S22+C31+G31+K31)/1000)</f>
        <v>12.975</v>
      </c>
      <c r="S26" s="136"/>
      <c r="T26" s="135" t="s">
        <v>4</v>
      </c>
    </row>
    <row r="27" spans="1:21" ht="21.75" customHeight="1">
      <c r="A27" s="114" t="s">
        <v>32</v>
      </c>
      <c r="B27" s="115" t="s">
        <v>243</v>
      </c>
      <c r="C27" s="173">
        <v>384688</v>
      </c>
      <c r="D27" s="137" t="s">
        <v>143</v>
      </c>
      <c r="E27" s="117">
        <v>40</v>
      </c>
      <c r="F27" s="115"/>
      <c r="G27" s="173"/>
      <c r="H27" s="176"/>
      <c r="I27" s="117"/>
      <c r="J27" s="115"/>
      <c r="K27" s="173"/>
      <c r="L27" s="115"/>
      <c r="M27" s="117"/>
      <c r="N27" s="139"/>
      <c r="O27" s="367"/>
      <c r="P27" s="367"/>
      <c r="Q27" s="367"/>
      <c r="R27" s="140" t="s">
        <v>3</v>
      </c>
      <c r="S27" s="132"/>
      <c r="T27" s="141"/>
    </row>
    <row r="28" spans="1:21" ht="21.75" customHeight="1">
      <c r="A28" s="114" t="s">
        <v>33</v>
      </c>
      <c r="B28" s="115" t="s">
        <v>266</v>
      </c>
      <c r="C28" s="142">
        <v>1200</v>
      </c>
      <c r="D28" s="175" t="s">
        <v>143</v>
      </c>
      <c r="E28" s="117">
        <v>40</v>
      </c>
      <c r="F28" s="115" t="s">
        <v>265</v>
      </c>
      <c r="G28" s="142">
        <v>1025</v>
      </c>
      <c r="H28" s="174" t="s">
        <v>143</v>
      </c>
      <c r="I28" s="117">
        <v>40</v>
      </c>
      <c r="J28" s="115" t="s">
        <v>263</v>
      </c>
      <c r="K28" s="142">
        <v>850</v>
      </c>
      <c r="L28" s="115" t="s">
        <v>143</v>
      </c>
      <c r="M28" s="117">
        <v>40</v>
      </c>
      <c r="N28" s="143"/>
      <c r="O28" s="144"/>
      <c r="P28" s="145"/>
      <c r="Q28" s="145"/>
      <c r="R28" s="368"/>
      <c r="S28" s="369"/>
      <c r="T28" s="146"/>
    </row>
    <row r="29" spans="1:21" ht="21.75" customHeight="1">
      <c r="A29" s="114" t="s">
        <v>34</v>
      </c>
      <c r="B29" s="115"/>
      <c r="C29" s="142"/>
      <c r="D29" s="177"/>
      <c r="E29" s="117"/>
      <c r="F29" s="115"/>
      <c r="G29" s="142"/>
      <c r="H29" s="174"/>
      <c r="I29" s="117"/>
      <c r="J29" s="115"/>
      <c r="K29" s="142"/>
      <c r="L29" s="115"/>
      <c r="M29" s="117"/>
      <c r="N29" s="143"/>
      <c r="P29" s="239">
        <f>SUM(D15+H15+L15+P15+T15+D22+H22+L22+P22+T22+D31+H31+L31)</f>
        <v>18</v>
      </c>
      <c r="S29" s="370" t="s">
        <v>4</v>
      </c>
      <c r="T29" s="371"/>
      <c r="U29" s="372"/>
    </row>
    <row r="30" spans="1:21" ht="21.75" customHeight="1">
      <c r="A30" s="114" t="s">
        <v>36</v>
      </c>
      <c r="B30" s="115"/>
      <c r="C30" s="142"/>
      <c r="D30" s="177"/>
      <c r="E30" s="117"/>
      <c r="F30" s="115"/>
      <c r="G30" s="142"/>
      <c r="H30" s="142"/>
      <c r="I30" s="117"/>
      <c r="J30" s="115"/>
      <c r="K30" s="142"/>
      <c r="L30" s="115"/>
      <c r="M30" s="117"/>
      <c r="N30" s="143"/>
      <c r="R30" s="146"/>
      <c r="S30" s="370" t="s">
        <v>35</v>
      </c>
      <c r="T30" s="371"/>
      <c r="U30" s="372"/>
    </row>
    <row r="31" spans="1:21" ht="21.75" customHeight="1">
      <c r="A31" s="119" t="s">
        <v>83</v>
      </c>
      <c r="B31" s="115"/>
      <c r="C31" s="121">
        <f>SUM(C30+C29+C28+(IF(COUNTBLANK(C27),0,1500)))</f>
        <v>2700</v>
      </c>
      <c r="D31" s="238">
        <f>COUNTA(D27:D30)</f>
        <v>2</v>
      </c>
      <c r="E31" s="147">
        <f>SUM(E27:E30)</f>
        <v>80</v>
      </c>
      <c r="F31" s="117"/>
      <c r="G31" s="121">
        <f>SUM(G30+G29+G28+(IF(COUNTBLANK(G27),0,1500)))</f>
        <v>1025</v>
      </c>
      <c r="H31" s="238">
        <f>COUNTA(H27:H30)</f>
        <v>1</v>
      </c>
      <c r="I31" s="147">
        <f>SUM(I27:I30)</f>
        <v>40</v>
      </c>
      <c r="J31" s="137"/>
      <c r="K31" s="121">
        <f>SUM(K30+K29+K28+(IF(COUNTBLANK(K27),0,1500)))</f>
        <v>850</v>
      </c>
      <c r="L31" s="238">
        <f>COUNTA(L27:L30)</f>
        <v>1</v>
      </c>
      <c r="M31" s="147">
        <f>SUM(M27:M30)</f>
        <v>40</v>
      </c>
      <c r="N31" s="148"/>
      <c r="S31" s="370" t="s">
        <v>4</v>
      </c>
      <c r="T31" s="371"/>
      <c r="U31" s="372"/>
    </row>
    <row r="32" spans="1:21">
      <c r="R32" s="373"/>
      <c r="S32" s="374"/>
      <c r="T32" s="375"/>
    </row>
  </sheetData>
  <mergeCells count="45"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O26:Q27"/>
    <mergeCell ref="R28:S28"/>
    <mergeCell ref="S29:U29"/>
    <mergeCell ref="S30:U30"/>
    <mergeCell ref="S31:U31"/>
  </mergeCells>
  <pageMargins left="0.74803149606299213" right="0.74803149606299213" top="0.59055118110236227" bottom="0.59055118110236227" header="0.19685039370078741" footer="0.39370078740157483"/>
  <pageSetup paperSize="9" scale="78" orientation="landscape" horizontalDpi="4294967292" verticalDpi="360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U32"/>
  <sheetViews>
    <sheetView showZeros="0" workbookViewId="0">
      <selection activeCell="M11" sqref="M11"/>
    </sheetView>
  </sheetViews>
  <sheetFormatPr defaultColWidth="8.81640625" defaultRowHeight="12.5"/>
  <cols>
    <col min="1" max="2" width="8.81640625" style="110"/>
    <col min="3" max="3" width="9.453125" style="110" customWidth="1"/>
    <col min="4" max="4" width="4.7265625" style="110" customWidth="1"/>
    <col min="5" max="5" width="9.1796875" style="110" customWidth="1"/>
    <col min="6" max="6" width="8.81640625" style="110"/>
    <col min="7" max="7" width="9.453125" style="110" customWidth="1"/>
    <col min="8" max="8" width="4.7265625" style="110" customWidth="1"/>
    <col min="9" max="10" width="8.81640625" style="110"/>
    <col min="11" max="11" width="9.453125" style="110" customWidth="1"/>
    <col min="12" max="12" width="4.7265625" style="110" customWidth="1"/>
    <col min="13" max="14" width="8.81640625" style="110"/>
    <col min="15" max="15" width="9.453125" style="110" customWidth="1"/>
    <col min="16" max="16" width="4.7265625" style="110" customWidth="1"/>
    <col min="17" max="17" width="8.81640625" style="110"/>
    <col min="18" max="18" width="10.1796875" style="110" bestFit="1" customWidth="1"/>
    <col min="19" max="19" width="9.453125" style="110" customWidth="1"/>
    <col min="20" max="20" width="4.453125" style="110" customWidth="1"/>
    <col min="21" max="21" width="9.1796875" style="110" customWidth="1"/>
    <col min="22" max="22" width="3.7265625" style="110" customWidth="1"/>
    <col min="23" max="23" width="3.26953125" style="110" customWidth="1"/>
    <col min="24" max="24" width="2.81640625" style="110" customWidth="1"/>
    <col min="25" max="25" width="3.453125" style="110" customWidth="1"/>
    <col min="26" max="26" width="3" style="110" customWidth="1"/>
    <col min="27" max="16384" width="8.81640625" style="110"/>
  </cols>
  <sheetData>
    <row r="1" spans="1:21" ht="30.75" customHeight="1">
      <c r="A1" s="394"/>
      <c r="B1" s="394"/>
      <c r="C1" s="394"/>
      <c r="D1" s="394"/>
      <c r="E1" s="395"/>
      <c r="F1" s="109"/>
      <c r="G1" s="394" t="s">
        <v>60</v>
      </c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109"/>
      <c r="S1" s="109"/>
      <c r="T1" s="109"/>
    </row>
    <row r="2" spans="1:21" ht="24.75" customHeight="1">
      <c r="A2" s="394"/>
      <c r="B2" s="394"/>
      <c r="C2" s="394"/>
      <c r="D2" s="394"/>
      <c r="E2" s="395"/>
      <c r="G2" s="111"/>
      <c r="H2" s="399" t="s">
        <v>171</v>
      </c>
      <c r="I2" s="400"/>
      <c r="J2" s="400"/>
      <c r="K2" s="400"/>
      <c r="L2" s="400"/>
      <c r="M2" s="400"/>
      <c r="N2" s="400"/>
      <c r="O2" s="400"/>
      <c r="P2" s="400"/>
      <c r="R2" s="401" t="s">
        <v>22</v>
      </c>
      <c r="S2" s="401"/>
      <c r="T2" s="401"/>
      <c r="U2" s="401"/>
    </row>
    <row r="3" spans="1:21" ht="24.75" customHeight="1">
      <c r="A3" s="394"/>
      <c r="B3" s="394"/>
      <c r="C3" s="394"/>
      <c r="D3" s="394"/>
      <c r="E3" s="395"/>
      <c r="G3" s="111"/>
      <c r="H3" s="400"/>
      <c r="I3" s="400"/>
      <c r="J3" s="400"/>
      <c r="K3" s="400"/>
      <c r="L3" s="400"/>
      <c r="M3" s="400"/>
      <c r="N3" s="400"/>
      <c r="O3" s="400"/>
      <c r="P3" s="400"/>
      <c r="Q3" s="112"/>
      <c r="R3" s="401"/>
      <c r="S3" s="401"/>
      <c r="T3" s="401"/>
      <c r="U3" s="401"/>
    </row>
    <row r="4" spans="1:21" ht="24.75" customHeight="1">
      <c r="A4" s="394"/>
      <c r="B4" s="394"/>
      <c r="C4" s="394"/>
      <c r="D4" s="394"/>
      <c r="E4" s="395"/>
      <c r="G4" s="113"/>
      <c r="H4" s="401" t="s">
        <v>57</v>
      </c>
      <c r="I4" s="402"/>
      <c r="J4" s="402"/>
      <c r="K4" s="402"/>
      <c r="L4" s="402"/>
      <c r="M4" s="402"/>
      <c r="N4" s="402"/>
      <c r="O4" s="402"/>
      <c r="P4" s="402"/>
      <c r="S4" s="403">
        <v>2020</v>
      </c>
      <c r="T4" s="403"/>
    </row>
    <row r="5" spans="1:21" ht="24.75" customHeight="1">
      <c r="A5" s="396"/>
      <c r="B5" s="396"/>
      <c r="C5" s="396"/>
      <c r="D5" s="396"/>
      <c r="E5" s="397"/>
    </row>
    <row r="6" spans="1:21" ht="12" customHeight="1">
      <c r="A6" s="404" t="s">
        <v>4</v>
      </c>
      <c r="B6" s="388" t="s">
        <v>14</v>
      </c>
      <c r="C6" s="389"/>
      <c r="D6" s="389"/>
      <c r="E6" s="406"/>
      <c r="F6" s="388" t="s">
        <v>15</v>
      </c>
      <c r="G6" s="389"/>
      <c r="H6" s="389"/>
      <c r="I6" s="406"/>
      <c r="J6" s="388" t="s">
        <v>23</v>
      </c>
      <c r="K6" s="389"/>
      <c r="L6" s="389"/>
      <c r="M6" s="406"/>
      <c r="N6" s="388" t="s">
        <v>24</v>
      </c>
      <c r="O6" s="389"/>
      <c r="P6" s="389"/>
      <c r="Q6" s="406"/>
      <c r="R6" s="388" t="s">
        <v>25</v>
      </c>
      <c r="S6" s="389"/>
      <c r="T6" s="389"/>
      <c r="U6" s="390"/>
    </row>
    <row r="7" spans="1:21" ht="12" customHeight="1">
      <c r="A7" s="405"/>
      <c r="B7" s="391"/>
      <c r="C7" s="392"/>
      <c r="D7" s="392"/>
      <c r="E7" s="407"/>
      <c r="F7" s="391"/>
      <c r="G7" s="392"/>
      <c r="H7" s="392"/>
      <c r="I7" s="407"/>
      <c r="J7" s="391"/>
      <c r="K7" s="392"/>
      <c r="L7" s="392"/>
      <c r="M7" s="407"/>
      <c r="N7" s="391"/>
      <c r="O7" s="392"/>
      <c r="P7" s="392"/>
      <c r="Q7" s="407"/>
      <c r="R7" s="391"/>
      <c r="S7" s="392"/>
      <c r="T7" s="392"/>
      <c r="U7" s="393"/>
    </row>
    <row r="8" spans="1:21">
      <c r="A8" s="377" t="s">
        <v>26</v>
      </c>
      <c r="B8" s="376" t="s">
        <v>7</v>
      </c>
      <c r="C8" s="376" t="s">
        <v>8</v>
      </c>
      <c r="D8" s="376" t="s">
        <v>18</v>
      </c>
      <c r="E8" s="377" t="s">
        <v>2</v>
      </c>
      <c r="F8" s="376" t="s">
        <v>7</v>
      </c>
      <c r="G8" s="376" t="s">
        <v>8</v>
      </c>
      <c r="H8" s="376" t="s">
        <v>18</v>
      </c>
      <c r="I8" s="377" t="s">
        <v>2</v>
      </c>
      <c r="J8" s="376" t="s">
        <v>7</v>
      </c>
      <c r="K8" s="376" t="s">
        <v>8</v>
      </c>
      <c r="L8" s="376" t="s">
        <v>18</v>
      </c>
      <c r="M8" s="377" t="s">
        <v>2</v>
      </c>
      <c r="N8" s="376" t="s">
        <v>7</v>
      </c>
      <c r="O8" s="376" t="s">
        <v>8</v>
      </c>
      <c r="P8" s="376" t="s">
        <v>18</v>
      </c>
      <c r="Q8" s="377" t="s">
        <v>2</v>
      </c>
      <c r="R8" s="376" t="s">
        <v>7</v>
      </c>
      <c r="S8" s="376" t="s">
        <v>8</v>
      </c>
      <c r="T8" s="376" t="s">
        <v>18</v>
      </c>
      <c r="U8" s="377" t="s">
        <v>2</v>
      </c>
    </row>
    <row r="9" spans="1:21">
      <c r="A9" s="378"/>
      <c r="B9" s="376"/>
      <c r="C9" s="376"/>
      <c r="D9" s="376"/>
      <c r="E9" s="378"/>
      <c r="F9" s="376"/>
      <c r="G9" s="376"/>
      <c r="H9" s="376"/>
      <c r="I9" s="378"/>
      <c r="J9" s="376"/>
      <c r="K9" s="376"/>
      <c r="L9" s="376"/>
      <c r="M9" s="378"/>
      <c r="N9" s="376"/>
      <c r="O9" s="376"/>
      <c r="P9" s="376"/>
      <c r="Q9" s="378"/>
      <c r="R9" s="376"/>
      <c r="S9" s="376"/>
      <c r="T9" s="376"/>
      <c r="U9" s="378"/>
    </row>
    <row r="10" spans="1:21" ht="21.75" customHeight="1">
      <c r="A10" s="114" t="s">
        <v>27</v>
      </c>
      <c r="B10" s="115" t="s">
        <v>168</v>
      </c>
      <c r="C10" s="171">
        <v>91256</v>
      </c>
      <c r="D10" s="116" t="s">
        <v>143</v>
      </c>
      <c r="E10" s="117">
        <v>3</v>
      </c>
      <c r="F10" s="115" t="s">
        <v>168</v>
      </c>
      <c r="G10" s="172">
        <v>120731</v>
      </c>
      <c r="H10" s="116" t="s">
        <v>143</v>
      </c>
      <c r="I10" s="117">
        <v>3</v>
      </c>
      <c r="J10" s="115" t="s">
        <v>185</v>
      </c>
      <c r="K10" s="173">
        <v>122296</v>
      </c>
      <c r="L10" s="116" t="s">
        <v>143</v>
      </c>
      <c r="M10" s="117">
        <v>3</v>
      </c>
      <c r="N10" s="115"/>
      <c r="O10" s="173"/>
      <c r="P10" s="116"/>
      <c r="Q10" s="117"/>
      <c r="R10" s="115" t="s">
        <v>185</v>
      </c>
      <c r="S10" s="173">
        <v>121872</v>
      </c>
      <c r="T10" s="116" t="s">
        <v>143</v>
      </c>
      <c r="U10" s="117">
        <v>2</v>
      </c>
    </row>
    <row r="11" spans="1:21" ht="21.75" customHeight="1">
      <c r="A11" s="114" t="s">
        <v>27</v>
      </c>
      <c r="B11" s="115" t="s">
        <v>185</v>
      </c>
      <c r="C11" s="171">
        <v>93998</v>
      </c>
      <c r="D11" s="116" t="s">
        <v>143</v>
      </c>
      <c r="E11" s="117">
        <v>3</v>
      </c>
      <c r="F11" s="115" t="s">
        <v>185</v>
      </c>
      <c r="G11" s="172">
        <v>113927</v>
      </c>
      <c r="H11" s="116" t="s">
        <v>143</v>
      </c>
      <c r="I11" s="117">
        <v>3</v>
      </c>
      <c r="J11" s="115" t="s">
        <v>183</v>
      </c>
      <c r="K11" s="173">
        <v>105985</v>
      </c>
      <c r="L11" s="116" t="s">
        <v>220</v>
      </c>
      <c r="M11" s="117">
        <v>3</v>
      </c>
      <c r="N11" s="115"/>
      <c r="O11" s="173"/>
      <c r="P11" s="116"/>
      <c r="Q11" s="117"/>
      <c r="R11" s="115"/>
      <c r="S11" s="173"/>
      <c r="T11" s="116"/>
      <c r="U11" s="117"/>
    </row>
    <row r="12" spans="1:21" ht="21.75" customHeight="1">
      <c r="A12" s="114" t="s">
        <v>27</v>
      </c>
      <c r="B12" s="115"/>
      <c r="C12" s="171"/>
      <c r="D12" s="116"/>
      <c r="E12" s="117"/>
      <c r="F12" s="115"/>
      <c r="G12" s="172"/>
      <c r="H12" s="116"/>
      <c r="I12" s="117"/>
      <c r="J12" s="115"/>
      <c r="K12" s="173"/>
      <c r="L12" s="116"/>
      <c r="M12" s="117"/>
      <c r="N12" s="115"/>
      <c r="O12" s="173"/>
      <c r="P12" s="116"/>
      <c r="Q12" s="117"/>
      <c r="R12" s="115"/>
      <c r="S12" s="173"/>
      <c r="T12" s="116"/>
      <c r="U12" s="117"/>
    </row>
    <row r="13" spans="1:21" ht="21.75" customHeight="1">
      <c r="A13" s="114" t="s">
        <v>27</v>
      </c>
      <c r="B13" s="115"/>
      <c r="C13" s="171"/>
      <c r="D13" s="116"/>
      <c r="E13" s="117"/>
      <c r="F13" s="115"/>
      <c r="G13" s="172"/>
      <c r="H13" s="116"/>
      <c r="I13" s="117"/>
      <c r="J13" s="115"/>
      <c r="K13" s="173"/>
      <c r="L13" s="116"/>
      <c r="M13" s="117"/>
      <c r="N13" s="115"/>
      <c r="O13" s="173"/>
      <c r="P13" s="116"/>
      <c r="Q13" s="117"/>
      <c r="R13" s="115"/>
      <c r="S13" s="173"/>
      <c r="T13" s="116"/>
      <c r="U13" s="117"/>
    </row>
    <row r="14" spans="1:21" ht="21.75" customHeight="1">
      <c r="A14" s="114" t="s">
        <v>27</v>
      </c>
      <c r="B14" s="115"/>
      <c r="C14" s="171"/>
      <c r="D14" s="116"/>
      <c r="E14" s="117"/>
      <c r="F14" s="115"/>
      <c r="G14" s="172"/>
      <c r="H14" s="116"/>
      <c r="I14" s="117"/>
      <c r="J14" s="115"/>
      <c r="K14" s="173"/>
      <c r="L14" s="116"/>
      <c r="M14" s="117"/>
      <c r="N14" s="115"/>
      <c r="O14" s="173"/>
      <c r="P14" s="116"/>
      <c r="Q14" s="117"/>
      <c r="R14" s="115"/>
      <c r="S14" s="173"/>
      <c r="T14" s="116"/>
      <c r="U14" s="117"/>
    </row>
    <row r="15" spans="1:21" ht="21.75" customHeight="1">
      <c r="A15" s="119" t="s">
        <v>83</v>
      </c>
      <c r="B15" s="120"/>
      <c r="C15" s="121">
        <f>400*(COUNTA(C10:C14))</f>
        <v>800</v>
      </c>
      <c r="D15" s="237">
        <f>COUNTA(D10:D14)</f>
        <v>2</v>
      </c>
      <c r="E15" s="122">
        <f>SUM(E10:E14)</f>
        <v>6</v>
      </c>
      <c r="F15" s="123"/>
      <c r="G15" s="121">
        <f>400*(COUNTA(G10:G14))</f>
        <v>800</v>
      </c>
      <c r="H15" s="237">
        <f>COUNTA(H10:H14)</f>
        <v>2</v>
      </c>
      <c r="I15" s="122">
        <f>SUM(I10:I14)</f>
        <v>6</v>
      </c>
      <c r="J15" s="123"/>
      <c r="K15" s="121">
        <f>400*(COUNTA(K10:K14))</f>
        <v>800</v>
      </c>
      <c r="L15" s="237">
        <f>COUNTA(L10:L14)</f>
        <v>2</v>
      </c>
      <c r="M15" s="122">
        <f>SUM(M10:M14)</f>
        <v>6</v>
      </c>
      <c r="N15" s="123"/>
      <c r="O15" s="121">
        <f>400*(COUNTA(O10:O14))</f>
        <v>0</v>
      </c>
      <c r="P15" s="237">
        <f>COUNTA(P10:P14)</f>
        <v>0</v>
      </c>
      <c r="Q15" s="122">
        <f>SUM(Q10:Q14)</f>
        <v>0</v>
      </c>
      <c r="R15" s="123"/>
      <c r="S15" s="121">
        <f>400*(COUNTA(S10:S14))</f>
        <v>400</v>
      </c>
      <c r="T15" s="237">
        <f>COUNTA(T10:T14)</f>
        <v>1</v>
      </c>
      <c r="U15" s="124">
        <f>SUM(U10:U14)</f>
        <v>2</v>
      </c>
    </row>
    <row r="16" spans="1:21" ht="21.75" customHeight="1">
      <c r="A16" s="379"/>
      <c r="B16" s="380"/>
      <c r="C16" s="380"/>
      <c r="D16" s="380"/>
      <c r="E16" s="380"/>
      <c r="F16" s="380"/>
      <c r="G16" s="380"/>
      <c r="H16" s="380"/>
      <c r="I16" s="380"/>
      <c r="J16" s="380"/>
      <c r="K16" s="380"/>
      <c r="L16" s="380"/>
      <c r="M16" s="380"/>
      <c r="N16" s="380"/>
      <c r="O16" s="380"/>
      <c r="P16" s="380"/>
      <c r="Q16" s="380"/>
      <c r="R16" s="380"/>
      <c r="S16" s="380"/>
      <c r="T16" s="380"/>
    </row>
    <row r="17" spans="1:21" ht="21.75" customHeight="1">
      <c r="A17" s="125" t="s">
        <v>28</v>
      </c>
      <c r="B17" s="115"/>
      <c r="C17" s="172"/>
      <c r="D17" s="116"/>
      <c r="E17" s="117"/>
      <c r="F17" s="115"/>
      <c r="G17" s="172"/>
      <c r="H17" s="116"/>
      <c r="I17" s="117"/>
      <c r="J17" s="115"/>
      <c r="K17" s="172"/>
      <c r="L17" s="116"/>
      <c r="M17" s="117"/>
      <c r="N17" s="115"/>
      <c r="O17" s="172"/>
      <c r="P17" s="126"/>
      <c r="Q17" s="117"/>
      <c r="R17" s="115"/>
      <c r="S17" s="172"/>
      <c r="T17" s="126"/>
      <c r="U17" s="117"/>
    </row>
    <row r="18" spans="1:21" ht="21.75" customHeight="1">
      <c r="A18" s="125" t="s">
        <v>28</v>
      </c>
      <c r="B18" s="115"/>
      <c r="C18" s="172"/>
      <c r="D18" s="116"/>
      <c r="E18" s="117"/>
      <c r="F18" s="115"/>
      <c r="G18" s="172"/>
      <c r="H18" s="116"/>
      <c r="I18" s="117"/>
      <c r="J18" s="115"/>
      <c r="K18" s="172"/>
      <c r="L18" s="116"/>
      <c r="M18" s="117"/>
      <c r="N18" s="115"/>
      <c r="O18" s="172"/>
      <c r="P18" s="116"/>
      <c r="Q18" s="117"/>
      <c r="R18" s="115"/>
      <c r="S18" s="172"/>
      <c r="T18" s="116"/>
      <c r="U18" s="117"/>
    </row>
    <row r="19" spans="1:21" ht="21.75" customHeight="1">
      <c r="A19" s="125" t="s">
        <v>28</v>
      </c>
      <c r="B19" s="115"/>
      <c r="C19" s="172"/>
      <c r="D19" s="116"/>
      <c r="E19" s="117"/>
      <c r="F19" s="115"/>
      <c r="G19" s="172"/>
      <c r="H19" s="116"/>
      <c r="I19" s="117"/>
      <c r="J19" s="115"/>
      <c r="K19" s="172"/>
      <c r="L19" s="116"/>
      <c r="M19" s="117"/>
      <c r="N19" s="115"/>
      <c r="O19" s="172"/>
      <c r="P19" s="116"/>
      <c r="Q19" s="117"/>
      <c r="R19" s="115"/>
      <c r="S19" s="172"/>
      <c r="T19" s="116"/>
      <c r="U19" s="117"/>
    </row>
    <row r="20" spans="1:21" ht="21.75" customHeight="1">
      <c r="A20" s="125" t="s">
        <v>28</v>
      </c>
      <c r="B20" s="115"/>
      <c r="C20" s="172"/>
      <c r="D20" s="116"/>
      <c r="E20" s="117"/>
      <c r="F20" s="115"/>
      <c r="G20" s="172"/>
      <c r="H20" s="116"/>
      <c r="I20" s="117"/>
      <c r="J20" s="115"/>
      <c r="K20" s="172"/>
      <c r="L20" s="116"/>
      <c r="M20" s="117"/>
      <c r="N20" s="115"/>
      <c r="O20" s="172"/>
      <c r="P20" s="116"/>
      <c r="Q20" s="117"/>
      <c r="R20" s="115"/>
      <c r="S20" s="172"/>
      <c r="T20" s="116"/>
      <c r="U20" s="117"/>
    </row>
    <row r="21" spans="1:21" ht="21.75" customHeight="1">
      <c r="A21" s="125" t="s">
        <v>28</v>
      </c>
      <c r="B21" s="115"/>
      <c r="C21" s="172"/>
      <c r="D21" s="116"/>
      <c r="E21" s="117"/>
      <c r="F21" s="115"/>
      <c r="G21" s="172"/>
      <c r="H21" s="116"/>
      <c r="I21" s="117"/>
      <c r="J21" s="115"/>
      <c r="K21" s="172"/>
      <c r="L21" s="116"/>
      <c r="M21" s="117"/>
      <c r="N21" s="115"/>
      <c r="O21" s="172"/>
      <c r="P21" s="116"/>
      <c r="Q21" s="117"/>
      <c r="R21" s="115"/>
      <c r="S21" s="172"/>
      <c r="T21" s="116"/>
      <c r="U21" s="117"/>
    </row>
    <row r="22" spans="1:21" ht="21.75" customHeight="1">
      <c r="A22" s="119" t="s">
        <v>83</v>
      </c>
      <c r="B22" s="127"/>
      <c r="C22" s="121">
        <f>800*(COUNTA(C17:C21))</f>
        <v>0</v>
      </c>
      <c r="D22" s="238">
        <f>COUNTA(D17:D21)</f>
        <v>0</v>
      </c>
      <c r="E22" s="124">
        <f>SUM(E17:E21)</f>
        <v>0</v>
      </c>
      <c r="F22" s="127"/>
      <c r="G22" s="121">
        <f>800*(COUNTA(G17:G21))</f>
        <v>0</v>
      </c>
      <c r="H22" s="238">
        <f>COUNTA(H17:H21)</f>
        <v>0</v>
      </c>
      <c r="I22" s="124">
        <f>SUM(I17:I21)</f>
        <v>0</v>
      </c>
      <c r="J22" s="127"/>
      <c r="K22" s="121">
        <f>800*(COUNTA(K17:K21))</f>
        <v>0</v>
      </c>
      <c r="L22" s="238">
        <f>COUNTA(L17:L21)</f>
        <v>0</v>
      </c>
      <c r="M22" s="124">
        <f>SUM(M17:M21)</f>
        <v>0</v>
      </c>
      <c r="N22" s="127"/>
      <c r="O22" s="121">
        <f>800*(COUNTA(O17:O21))</f>
        <v>0</v>
      </c>
      <c r="P22" s="238">
        <f>COUNTA(P17:P21)</f>
        <v>0</v>
      </c>
      <c r="Q22" s="124">
        <f>SUM(Q17:Q21)</f>
        <v>0</v>
      </c>
      <c r="R22" s="127"/>
      <c r="S22" s="121">
        <f>800*(COUNTA(S17:S21))</f>
        <v>0</v>
      </c>
      <c r="T22" s="238">
        <f>COUNTA(T17:T21)</f>
        <v>0</v>
      </c>
      <c r="U22" s="124">
        <f>SUM(U17:U21)</f>
        <v>0</v>
      </c>
    </row>
    <row r="23" spans="1:21" ht="18.75" customHeight="1">
      <c r="A23" s="128"/>
    </row>
    <row r="24" spans="1:21" ht="18.75" customHeight="1">
      <c r="R24" s="381" t="s">
        <v>4</v>
      </c>
      <c r="S24" s="381"/>
      <c r="T24" s="382"/>
    </row>
    <row r="25" spans="1:21" ht="24" customHeight="1">
      <c r="A25" s="129" t="s">
        <v>4</v>
      </c>
      <c r="B25" s="383" t="s">
        <v>14</v>
      </c>
      <c r="C25" s="384"/>
      <c r="D25" s="384"/>
      <c r="E25" s="385"/>
      <c r="F25" s="383" t="s">
        <v>15</v>
      </c>
      <c r="G25" s="386"/>
      <c r="H25" s="384"/>
      <c r="I25" s="385"/>
      <c r="J25" s="383" t="s">
        <v>23</v>
      </c>
      <c r="K25" s="386"/>
      <c r="L25" s="384"/>
      <c r="M25" s="385"/>
      <c r="N25" s="130"/>
      <c r="O25" s="366" t="s">
        <v>29</v>
      </c>
      <c r="P25" s="387"/>
      <c r="Q25" s="387"/>
      <c r="R25" s="131">
        <f>SUM(E15+I15+M15+Q15+U15+E22+I22+M22+Q22+U22+E31+I31+M31)</f>
        <v>20</v>
      </c>
      <c r="S25" s="132"/>
      <c r="T25" s="131" t="s">
        <v>4</v>
      </c>
    </row>
    <row r="26" spans="1:21" ht="24" customHeight="1">
      <c r="A26" s="125" t="s">
        <v>26</v>
      </c>
      <c r="B26" s="114" t="s">
        <v>7</v>
      </c>
      <c r="C26" s="114" t="s">
        <v>30</v>
      </c>
      <c r="D26" s="114" t="s">
        <v>18</v>
      </c>
      <c r="E26" s="114" t="s">
        <v>2</v>
      </c>
      <c r="F26" s="114" t="s">
        <v>7</v>
      </c>
      <c r="G26" s="114" t="s">
        <v>30</v>
      </c>
      <c r="H26" s="114" t="s">
        <v>18</v>
      </c>
      <c r="I26" s="114" t="s">
        <v>2</v>
      </c>
      <c r="J26" s="114" t="s">
        <v>7</v>
      </c>
      <c r="K26" s="114" t="s">
        <v>30</v>
      </c>
      <c r="L26" s="114" t="s">
        <v>18</v>
      </c>
      <c r="M26" s="133" t="s">
        <v>2</v>
      </c>
      <c r="N26" s="134"/>
      <c r="O26" s="366" t="s">
        <v>31</v>
      </c>
      <c r="P26" s="366"/>
      <c r="Q26" s="366"/>
      <c r="R26" s="135">
        <f>SUM((C15+G15+K15+O15+S15+C22+G22+K22+O22+S22+C31+G31+K31)/1000)</f>
        <v>2.8</v>
      </c>
      <c r="S26" s="136"/>
      <c r="T26" s="135" t="s">
        <v>4</v>
      </c>
    </row>
    <row r="27" spans="1:21" ht="21.75" customHeight="1">
      <c r="A27" s="114" t="s">
        <v>32</v>
      </c>
      <c r="B27" s="115"/>
      <c r="C27" s="173"/>
      <c r="D27" s="137"/>
      <c r="E27" s="117"/>
      <c r="F27" s="115"/>
      <c r="G27" s="173"/>
      <c r="H27" s="118"/>
      <c r="I27" s="117"/>
      <c r="J27" s="115"/>
      <c r="K27" s="173"/>
      <c r="L27" s="115"/>
      <c r="M27" s="117"/>
      <c r="N27" s="139"/>
      <c r="O27" s="366"/>
      <c r="P27" s="366"/>
      <c r="Q27" s="366"/>
      <c r="R27" s="140" t="s">
        <v>3</v>
      </c>
      <c r="S27" s="132"/>
      <c r="T27" s="141"/>
    </row>
    <row r="28" spans="1:21" ht="21.75" customHeight="1">
      <c r="A28" s="114" t="s">
        <v>33</v>
      </c>
      <c r="B28" s="115"/>
      <c r="C28" s="142"/>
      <c r="D28" s="137"/>
      <c r="E28" s="117"/>
      <c r="F28" s="115"/>
      <c r="G28" s="142"/>
      <c r="H28" s="142"/>
      <c r="I28" s="117"/>
      <c r="J28" s="115"/>
      <c r="K28" s="142"/>
      <c r="L28" s="115"/>
      <c r="M28" s="117"/>
      <c r="N28" s="143"/>
      <c r="O28" s="144"/>
      <c r="P28" s="145"/>
      <c r="Q28" s="145"/>
      <c r="R28" s="368"/>
      <c r="S28" s="368"/>
      <c r="T28" s="146"/>
    </row>
    <row r="29" spans="1:21" ht="21.75" customHeight="1">
      <c r="A29" s="114" t="s">
        <v>34</v>
      </c>
      <c r="B29" s="115"/>
      <c r="C29" s="142"/>
      <c r="D29" s="138"/>
      <c r="E29" s="117"/>
      <c r="F29" s="115"/>
      <c r="G29" s="142"/>
      <c r="H29" s="142"/>
      <c r="I29" s="117"/>
      <c r="J29" s="115"/>
      <c r="K29" s="142"/>
      <c r="L29" s="115"/>
      <c r="M29" s="117"/>
      <c r="N29" s="143"/>
      <c r="P29" s="239">
        <f>SUM(D15+H15+L15+P15+T15+D22+H22+L22+P22+T22+D31+H31+L31)</f>
        <v>7</v>
      </c>
      <c r="S29" s="370" t="s">
        <v>4</v>
      </c>
      <c r="T29" s="370"/>
      <c r="U29" s="370"/>
    </row>
    <row r="30" spans="1:21" ht="21.75" customHeight="1">
      <c r="A30" s="114" t="s">
        <v>36</v>
      </c>
      <c r="B30" s="115"/>
      <c r="C30" s="142"/>
      <c r="D30" s="138"/>
      <c r="E30" s="117"/>
      <c r="F30" s="115"/>
      <c r="G30" s="142"/>
      <c r="H30" s="142"/>
      <c r="I30" s="117"/>
      <c r="J30" s="115"/>
      <c r="K30" s="142"/>
      <c r="L30" s="115"/>
      <c r="M30" s="117"/>
      <c r="N30" s="143"/>
      <c r="R30" s="146"/>
      <c r="S30" s="370"/>
      <c r="T30" s="371"/>
      <c r="U30" s="372"/>
    </row>
    <row r="31" spans="1:21" ht="21.75" customHeight="1">
      <c r="A31" s="119" t="s">
        <v>83</v>
      </c>
      <c r="B31" s="115"/>
      <c r="C31" s="121">
        <f>SUM(C30+C29+C28+(IF(COUNTBLANK(C27),0,1500)))</f>
        <v>0</v>
      </c>
      <c r="D31" s="238">
        <f>COUNTA(D27:D30)</f>
        <v>0</v>
      </c>
      <c r="E31" s="147">
        <f>SUM(E27:E30)</f>
        <v>0</v>
      </c>
      <c r="F31" s="117"/>
      <c r="G31" s="121">
        <f>SUM(G30+G29+G28+(IF(COUNTBLANK(G27),0,1500)))</f>
        <v>0</v>
      </c>
      <c r="H31" s="238">
        <f>COUNTA(H27:H30)</f>
        <v>0</v>
      </c>
      <c r="I31" s="147">
        <f>SUM(I27:I30)</f>
        <v>0</v>
      </c>
      <c r="J31" s="137"/>
      <c r="K31" s="121">
        <f>SUM(K30+K29+K28+(IF(COUNTBLANK(K27),0,1500)))</f>
        <v>0</v>
      </c>
      <c r="L31" s="238">
        <f>COUNTA(L27:L30)</f>
        <v>0</v>
      </c>
      <c r="M31" s="147">
        <f>SUM(M27:M30)</f>
        <v>0</v>
      </c>
      <c r="N31" s="148"/>
      <c r="S31" s="370" t="s">
        <v>35</v>
      </c>
      <c r="T31" s="371"/>
      <c r="U31" s="372"/>
    </row>
    <row r="32" spans="1:21">
      <c r="R32" s="373"/>
      <c r="S32" s="374"/>
      <c r="T32" s="375"/>
    </row>
  </sheetData>
  <mergeCells count="45"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O26:Q27"/>
    <mergeCell ref="R28:S28"/>
    <mergeCell ref="S29:U29"/>
    <mergeCell ref="S30:U30"/>
    <mergeCell ref="S31:U31"/>
  </mergeCells>
  <pageMargins left="0.74803149606299213" right="0.74803149606299213" top="0.59055118110236227" bottom="0.59055118110236227" header="0.19685039370078741" footer="0.39370078740157483"/>
  <pageSetup paperSize="9" scale="77" orientation="landscape" horizontalDpi="360" verticalDpi="360"/>
  <headerFooter alignWithMargins="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U32"/>
  <sheetViews>
    <sheetView showZeros="0" workbookViewId="0">
      <selection activeCell="M10" sqref="M10"/>
    </sheetView>
  </sheetViews>
  <sheetFormatPr defaultColWidth="8.81640625" defaultRowHeight="12.5"/>
  <cols>
    <col min="1" max="2" width="8.81640625" style="110"/>
    <col min="3" max="3" width="9.453125" style="110" customWidth="1"/>
    <col min="4" max="4" width="4.7265625" style="110" customWidth="1"/>
    <col min="5" max="5" width="9.1796875" style="110" customWidth="1"/>
    <col min="6" max="6" width="8.81640625" style="110"/>
    <col min="7" max="7" width="9.453125" style="110" customWidth="1"/>
    <col min="8" max="8" width="4.7265625" style="110" customWidth="1"/>
    <col min="9" max="10" width="8.81640625" style="110"/>
    <col min="11" max="11" width="9.453125" style="110" customWidth="1"/>
    <col min="12" max="12" width="4.7265625" style="110" customWidth="1"/>
    <col min="13" max="14" width="8.81640625" style="110"/>
    <col min="15" max="15" width="9.453125" style="110" customWidth="1"/>
    <col min="16" max="16" width="4.7265625" style="110" customWidth="1"/>
    <col min="17" max="17" width="8.81640625" style="110"/>
    <col min="18" max="18" width="10.1796875" style="110" bestFit="1" customWidth="1"/>
    <col min="19" max="19" width="9.453125" style="110" customWidth="1"/>
    <col min="20" max="20" width="4.453125" style="110" customWidth="1"/>
    <col min="21" max="21" width="9.1796875" style="110" customWidth="1"/>
    <col min="22" max="22" width="3.7265625" style="110" customWidth="1"/>
    <col min="23" max="23" width="3.26953125" style="110" customWidth="1"/>
    <col min="24" max="24" width="2.81640625" style="110" customWidth="1"/>
    <col min="25" max="25" width="3.453125" style="110" customWidth="1"/>
    <col min="26" max="26" width="3" style="110" customWidth="1"/>
    <col min="27" max="16384" width="8.81640625" style="110"/>
  </cols>
  <sheetData>
    <row r="1" spans="1:21" ht="30.75" customHeight="1">
      <c r="A1" s="394"/>
      <c r="B1" s="394"/>
      <c r="C1" s="394"/>
      <c r="D1" s="394"/>
      <c r="E1" s="395"/>
      <c r="F1" s="109"/>
      <c r="G1" s="394" t="s">
        <v>60</v>
      </c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109"/>
      <c r="S1" s="109"/>
      <c r="T1" s="109"/>
    </row>
    <row r="2" spans="1:21" ht="24.75" customHeight="1">
      <c r="A2" s="394"/>
      <c r="B2" s="394"/>
      <c r="C2" s="394"/>
      <c r="D2" s="394"/>
      <c r="E2" s="395"/>
      <c r="G2" s="111"/>
      <c r="H2" s="399" t="s">
        <v>126</v>
      </c>
      <c r="I2" s="400"/>
      <c r="J2" s="400"/>
      <c r="K2" s="400"/>
      <c r="L2" s="400"/>
      <c r="M2" s="400"/>
      <c r="N2" s="400"/>
      <c r="O2" s="400"/>
      <c r="P2" s="400"/>
      <c r="R2" s="401" t="s">
        <v>22</v>
      </c>
      <c r="S2" s="401"/>
      <c r="T2" s="401"/>
      <c r="U2" s="401"/>
    </row>
    <row r="3" spans="1:21" ht="24.75" customHeight="1">
      <c r="A3" s="394"/>
      <c r="B3" s="394"/>
      <c r="C3" s="394"/>
      <c r="D3" s="394"/>
      <c r="E3" s="395"/>
      <c r="G3" s="111"/>
      <c r="H3" s="400"/>
      <c r="I3" s="400"/>
      <c r="J3" s="400"/>
      <c r="K3" s="400"/>
      <c r="L3" s="400"/>
      <c r="M3" s="400"/>
      <c r="N3" s="400"/>
      <c r="O3" s="400"/>
      <c r="P3" s="400"/>
      <c r="Q3" s="112"/>
      <c r="R3" s="401"/>
      <c r="S3" s="401"/>
      <c r="T3" s="401"/>
      <c r="U3" s="401"/>
    </row>
    <row r="4" spans="1:21" ht="24.75" customHeight="1">
      <c r="A4" s="394"/>
      <c r="B4" s="394"/>
      <c r="C4" s="394"/>
      <c r="D4" s="394"/>
      <c r="E4" s="395"/>
      <c r="G4" s="113"/>
      <c r="H4" s="401" t="s">
        <v>57</v>
      </c>
      <c r="I4" s="402"/>
      <c r="J4" s="402"/>
      <c r="K4" s="402"/>
      <c r="L4" s="402"/>
      <c r="M4" s="402"/>
      <c r="N4" s="402"/>
      <c r="O4" s="402"/>
      <c r="P4" s="402"/>
      <c r="S4" s="403">
        <v>2020</v>
      </c>
      <c r="T4" s="403"/>
    </row>
    <row r="5" spans="1:21" ht="24.75" customHeight="1">
      <c r="A5" s="396"/>
      <c r="B5" s="396"/>
      <c r="C5" s="396"/>
      <c r="D5" s="396"/>
      <c r="E5" s="397"/>
    </row>
    <row r="6" spans="1:21" ht="12" customHeight="1">
      <c r="A6" s="404" t="s">
        <v>4</v>
      </c>
      <c r="B6" s="388" t="s">
        <v>14</v>
      </c>
      <c r="C6" s="389"/>
      <c r="D6" s="389"/>
      <c r="E6" s="406"/>
      <c r="F6" s="388" t="s">
        <v>15</v>
      </c>
      <c r="G6" s="389"/>
      <c r="H6" s="389"/>
      <c r="I6" s="406"/>
      <c r="J6" s="388" t="s">
        <v>23</v>
      </c>
      <c r="K6" s="389"/>
      <c r="L6" s="389"/>
      <c r="M6" s="406"/>
      <c r="N6" s="388" t="s">
        <v>24</v>
      </c>
      <c r="O6" s="389"/>
      <c r="P6" s="389"/>
      <c r="Q6" s="406"/>
      <c r="R6" s="388" t="s">
        <v>25</v>
      </c>
      <c r="S6" s="389"/>
      <c r="T6" s="389"/>
      <c r="U6" s="390"/>
    </row>
    <row r="7" spans="1:21" ht="12" customHeight="1">
      <c r="A7" s="405"/>
      <c r="B7" s="391"/>
      <c r="C7" s="392"/>
      <c r="D7" s="392"/>
      <c r="E7" s="407"/>
      <c r="F7" s="391"/>
      <c r="G7" s="392"/>
      <c r="H7" s="392"/>
      <c r="I7" s="407"/>
      <c r="J7" s="391"/>
      <c r="K7" s="392"/>
      <c r="L7" s="392"/>
      <c r="M7" s="407"/>
      <c r="N7" s="391"/>
      <c r="O7" s="392"/>
      <c r="P7" s="392"/>
      <c r="Q7" s="407"/>
      <c r="R7" s="391"/>
      <c r="S7" s="392"/>
      <c r="T7" s="392"/>
      <c r="U7" s="393"/>
    </row>
    <row r="8" spans="1:21">
      <c r="A8" s="377" t="s">
        <v>26</v>
      </c>
      <c r="B8" s="376" t="s">
        <v>7</v>
      </c>
      <c r="C8" s="376" t="s">
        <v>8</v>
      </c>
      <c r="D8" s="376" t="s">
        <v>18</v>
      </c>
      <c r="E8" s="377" t="s">
        <v>2</v>
      </c>
      <c r="F8" s="376" t="s">
        <v>7</v>
      </c>
      <c r="G8" s="376" t="s">
        <v>8</v>
      </c>
      <c r="H8" s="376" t="s">
        <v>18</v>
      </c>
      <c r="I8" s="377" t="s">
        <v>2</v>
      </c>
      <c r="J8" s="376" t="s">
        <v>7</v>
      </c>
      <c r="K8" s="376" t="s">
        <v>8</v>
      </c>
      <c r="L8" s="376" t="s">
        <v>18</v>
      </c>
      <c r="M8" s="377" t="s">
        <v>2</v>
      </c>
      <c r="N8" s="376" t="s">
        <v>7</v>
      </c>
      <c r="O8" s="376" t="s">
        <v>8</v>
      </c>
      <c r="P8" s="376" t="s">
        <v>18</v>
      </c>
      <c r="Q8" s="377" t="s">
        <v>2</v>
      </c>
      <c r="R8" s="376" t="s">
        <v>7</v>
      </c>
      <c r="S8" s="376" t="s">
        <v>8</v>
      </c>
      <c r="T8" s="376" t="s">
        <v>18</v>
      </c>
      <c r="U8" s="377" t="s">
        <v>2</v>
      </c>
    </row>
    <row r="9" spans="1:21">
      <c r="A9" s="378"/>
      <c r="B9" s="376"/>
      <c r="C9" s="376"/>
      <c r="D9" s="376"/>
      <c r="E9" s="378"/>
      <c r="F9" s="376"/>
      <c r="G9" s="376"/>
      <c r="H9" s="376"/>
      <c r="I9" s="378"/>
      <c r="J9" s="376"/>
      <c r="K9" s="376"/>
      <c r="L9" s="376"/>
      <c r="M9" s="378"/>
      <c r="N9" s="376"/>
      <c r="O9" s="376"/>
      <c r="P9" s="376"/>
      <c r="Q9" s="378"/>
      <c r="R9" s="376"/>
      <c r="S9" s="376"/>
      <c r="T9" s="376"/>
      <c r="U9" s="378"/>
    </row>
    <row r="10" spans="1:21" ht="21.75" customHeight="1">
      <c r="A10" s="114" t="s">
        <v>27</v>
      </c>
      <c r="B10" s="115" t="s">
        <v>185</v>
      </c>
      <c r="C10" s="171">
        <v>80692</v>
      </c>
      <c r="D10" s="116" t="s">
        <v>143</v>
      </c>
      <c r="E10" s="117">
        <v>3</v>
      </c>
      <c r="F10" s="115"/>
      <c r="G10" s="172"/>
      <c r="H10" s="116"/>
      <c r="I10" s="117"/>
      <c r="J10" s="115" t="s">
        <v>210</v>
      </c>
      <c r="K10" s="173">
        <v>101160</v>
      </c>
      <c r="L10" s="116" t="s">
        <v>188</v>
      </c>
      <c r="M10" s="117">
        <v>3</v>
      </c>
      <c r="N10" s="115"/>
      <c r="O10" s="173"/>
      <c r="P10" s="116"/>
      <c r="Q10" s="117"/>
      <c r="R10" s="115"/>
      <c r="S10" s="173"/>
      <c r="T10" s="116"/>
      <c r="U10" s="117"/>
    </row>
    <row r="11" spans="1:21" ht="21.75" customHeight="1">
      <c r="A11" s="114" t="s">
        <v>27</v>
      </c>
      <c r="B11" s="115" t="s">
        <v>210</v>
      </c>
      <c r="C11" s="171">
        <v>81866</v>
      </c>
      <c r="D11" s="116" t="s">
        <v>188</v>
      </c>
      <c r="E11" s="117">
        <v>3</v>
      </c>
      <c r="F11" s="115"/>
      <c r="G11" s="172"/>
      <c r="H11" s="116"/>
      <c r="I11" s="117"/>
      <c r="J11" s="115"/>
      <c r="K11" s="173"/>
      <c r="L11" s="116"/>
      <c r="M11" s="117"/>
      <c r="N11" s="115"/>
      <c r="O11" s="173"/>
      <c r="P11" s="116"/>
      <c r="Q11" s="117"/>
      <c r="R11" s="115"/>
      <c r="S11" s="173"/>
      <c r="T11" s="116"/>
      <c r="U11" s="117"/>
    </row>
    <row r="12" spans="1:21" ht="21.75" customHeight="1">
      <c r="A12" s="114" t="s">
        <v>27</v>
      </c>
      <c r="B12" s="115"/>
      <c r="C12" s="171"/>
      <c r="D12" s="116"/>
      <c r="E12" s="117"/>
      <c r="F12" s="115"/>
      <c r="G12" s="172"/>
      <c r="H12" s="116"/>
      <c r="I12" s="117"/>
      <c r="J12" s="115"/>
      <c r="K12" s="173"/>
      <c r="L12" s="116"/>
      <c r="M12" s="117"/>
      <c r="N12" s="115"/>
      <c r="O12" s="173"/>
      <c r="P12" s="116"/>
      <c r="Q12" s="117"/>
      <c r="R12" s="115"/>
      <c r="S12" s="173"/>
      <c r="T12" s="116"/>
      <c r="U12" s="117"/>
    </row>
    <row r="13" spans="1:21" ht="21.75" customHeight="1">
      <c r="A13" s="114" t="s">
        <v>27</v>
      </c>
      <c r="B13" s="115"/>
      <c r="C13" s="263"/>
      <c r="D13" s="116"/>
      <c r="E13" s="117"/>
      <c r="F13" s="115"/>
      <c r="G13" s="172"/>
      <c r="H13" s="116"/>
      <c r="I13" s="117"/>
      <c r="J13" s="115"/>
      <c r="K13" s="173"/>
      <c r="L13" s="116"/>
      <c r="M13" s="117"/>
      <c r="N13" s="115"/>
      <c r="O13" s="173"/>
      <c r="P13" s="116"/>
      <c r="Q13" s="117"/>
      <c r="R13" s="115"/>
      <c r="S13" s="173"/>
      <c r="T13" s="116"/>
      <c r="U13" s="117"/>
    </row>
    <row r="14" spans="1:21" ht="21.75" customHeight="1">
      <c r="A14" s="114" t="s">
        <v>27</v>
      </c>
      <c r="B14" s="115"/>
      <c r="C14" s="171"/>
      <c r="D14" s="116"/>
      <c r="E14" s="117"/>
      <c r="F14" s="115"/>
      <c r="G14" s="172"/>
      <c r="H14" s="116"/>
      <c r="I14" s="117"/>
      <c r="J14" s="115"/>
      <c r="K14" s="173"/>
      <c r="L14" s="116"/>
      <c r="M14" s="117"/>
      <c r="N14" s="115"/>
      <c r="O14" s="173"/>
      <c r="P14" s="116"/>
      <c r="Q14" s="117"/>
      <c r="R14" s="115"/>
      <c r="S14" s="173"/>
      <c r="T14" s="116"/>
      <c r="U14" s="117"/>
    </row>
    <row r="15" spans="1:21" ht="21.75" customHeight="1">
      <c r="A15" s="119" t="s">
        <v>83</v>
      </c>
      <c r="B15" s="120"/>
      <c r="C15" s="121">
        <f>400*(COUNTA(C10:C14))</f>
        <v>800</v>
      </c>
      <c r="D15" s="237">
        <f>COUNTA(D10:D14)</f>
        <v>2</v>
      </c>
      <c r="E15" s="122">
        <f>SUM(E10:E14)</f>
        <v>6</v>
      </c>
      <c r="F15" s="123"/>
      <c r="G15" s="121">
        <f>400*(COUNTA(G10:G14))</f>
        <v>0</v>
      </c>
      <c r="H15" s="237">
        <f>COUNTA(H10:H14)</f>
        <v>0</v>
      </c>
      <c r="I15" s="122">
        <f>SUM(I10:I14)</f>
        <v>0</v>
      </c>
      <c r="J15" s="123"/>
      <c r="K15" s="121">
        <f>400*(COUNTA(K10:K14))</f>
        <v>400</v>
      </c>
      <c r="L15" s="237">
        <f>COUNTA(L10:L14)</f>
        <v>1</v>
      </c>
      <c r="M15" s="122">
        <f>SUM(M10:M14)</f>
        <v>3</v>
      </c>
      <c r="N15" s="123"/>
      <c r="O15" s="121">
        <f>400*(COUNTA(O10:O14))</f>
        <v>0</v>
      </c>
      <c r="P15" s="237">
        <f>COUNTA(P10:P14)</f>
        <v>0</v>
      </c>
      <c r="Q15" s="122">
        <f>SUM(Q10:Q14)</f>
        <v>0</v>
      </c>
      <c r="R15" s="123"/>
      <c r="S15" s="121">
        <f>400*(COUNTA(S10:S14))</f>
        <v>0</v>
      </c>
      <c r="T15" s="237">
        <f>COUNTA(T10:T14)</f>
        <v>0</v>
      </c>
      <c r="U15" s="124">
        <f>SUM(U10:U14)</f>
        <v>0</v>
      </c>
    </row>
    <row r="16" spans="1:21" ht="21.75" customHeight="1">
      <c r="A16" s="379"/>
      <c r="B16" s="380"/>
      <c r="C16" s="380"/>
      <c r="D16" s="380"/>
      <c r="E16" s="380"/>
      <c r="F16" s="380"/>
      <c r="G16" s="380"/>
      <c r="H16" s="380"/>
      <c r="I16" s="380"/>
      <c r="J16" s="380"/>
      <c r="K16" s="380"/>
      <c r="L16" s="380"/>
      <c r="M16" s="380"/>
      <c r="N16" s="380"/>
      <c r="O16" s="380"/>
      <c r="P16" s="380"/>
      <c r="Q16" s="380"/>
      <c r="R16" s="380"/>
      <c r="S16" s="380"/>
      <c r="T16" s="380"/>
    </row>
    <row r="17" spans="1:21" ht="21.75" customHeight="1">
      <c r="A17" s="125" t="s">
        <v>28</v>
      </c>
      <c r="B17" s="115" t="s">
        <v>168</v>
      </c>
      <c r="C17" s="172">
        <v>174334</v>
      </c>
      <c r="D17" s="116" t="s">
        <v>143</v>
      </c>
      <c r="E17" s="117">
        <v>6</v>
      </c>
      <c r="F17" s="115"/>
      <c r="G17" s="172"/>
      <c r="H17" s="116"/>
      <c r="I17" s="117"/>
      <c r="J17" s="115" t="s">
        <v>185</v>
      </c>
      <c r="K17" s="172">
        <v>193753</v>
      </c>
      <c r="L17" s="116" t="s">
        <v>143</v>
      </c>
      <c r="M17" s="117">
        <v>10</v>
      </c>
      <c r="N17" s="115"/>
      <c r="O17" s="172"/>
      <c r="P17" s="126"/>
      <c r="Q17" s="117"/>
      <c r="R17" s="115"/>
      <c r="S17" s="172"/>
      <c r="T17" s="126"/>
      <c r="U17" s="117"/>
    </row>
    <row r="18" spans="1:21" ht="21.75" customHeight="1">
      <c r="A18" s="125" t="s">
        <v>28</v>
      </c>
      <c r="B18" s="115"/>
      <c r="C18" s="172"/>
      <c r="D18" s="116"/>
      <c r="E18" s="117"/>
      <c r="F18" s="115"/>
      <c r="G18" s="172"/>
      <c r="H18" s="116"/>
      <c r="I18" s="117"/>
      <c r="J18" s="115" t="s">
        <v>209</v>
      </c>
      <c r="K18" s="172">
        <v>210671</v>
      </c>
      <c r="L18" s="116" t="s">
        <v>188</v>
      </c>
      <c r="M18" s="117">
        <v>6</v>
      </c>
      <c r="N18" s="115"/>
      <c r="O18" s="172"/>
      <c r="P18" s="116"/>
      <c r="Q18" s="117"/>
      <c r="R18" s="115"/>
      <c r="S18" s="172"/>
      <c r="T18" s="116"/>
      <c r="U18" s="117"/>
    </row>
    <row r="19" spans="1:21" ht="21.75" customHeight="1">
      <c r="A19" s="125" t="s">
        <v>28</v>
      </c>
      <c r="B19" s="115"/>
      <c r="C19" s="172"/>
      <c r="D19" s="116"/>
      <c r="E19" s="117"/>
      <c r="F19" s="115"/>
      <c r="G19" s="172"/>
      <c r="H19" s="116"/>
      <c r="I19" s="117"/>
      <c r="J19" s="115"/>
      <c r="K19" s="172"/>
      <c r="L19" s="116"/>
      <c r="M19" s="117"/>
      <c r="N19" s="115"/>
      <c r="O19" s="172"/>
      <c r="P19" s="116"/>
      <c r="Q19" s="117"/>
      <c r="R19" s="115"/>
      <c r="S19" s="172"/>
      <c r="T19" s="116"/>
      <c r="U19" s="117"/>
    </row>
    <row r="20" spans="1:21" ht="21.75" customHeight="1">
      <c r="A20" s="125" t="s">
        <v>28</v>
      </c>
      <c r="B20" s="115"/>
      <c r="C20" s="172"/>
      <c r="D20" s="116"/>
      <c r="E20" s="117"/>
      <c r="F20" s="115"/>
      <c r="G20" s="172"/>
      <c r="H20" s="116"/>
      <c r="I20" s="117"/>
      <c r="J20" s="115"/>
      <c r="K20" s="172"/>
      <c r="L20" s="116"/>
      <c r="M20" s="117"/>
      <c r="N20" s="115"/>
      <c r="O20" s="172"/>
      <c r="P20" s="116"/>
      <c r="Q20" s="117"/>
      <c r="R20" s="115"/>
      <c r="S20" s="172"/>
      <c r="T20" s="116"/>
      <c r="U20" s="117"/>
    </row>
    <row r="21" spans="1:21" ht="21.75" customHeight="1">
      <c r="A21" s="125" t="s">
        <v>28</v>
      </c>
      <c r="B21" s="115"/>
      <c r="C21" s="172"/>
      <c r="D21" s="116"/>
      <c r="E21" s="117"/>
      <c r="F21" s="115"/>
      <c r="G21" s="172"/>
      <c r="H21" s="116"/>
      <c r="I21" s="117"/>
      <c r="J21" s="115"/>
      <c r="K21" s="172"/>
      <c r="L21" s="116"/>
      <c r="M21" s="117"/>
      <c r="N21" s="115"/>
      <c r="O21" s="172"/>
      <c r="P21" s="116"/>
      <c r="Q21" s="117"/>
      <c r="R21" s="115"/>
      <c r="S21" s="172"/>
      <c r="T21" s="116"/>
      <c r="U21" s="117"/>
    </row>
    <row r="22" spans="1:21" ht="21.75" customHeight="1">
      <c r="A22" s="119" t="s">
        <v>83</v>
      </c>
      <c r="B22" s="127"/>
      <c r="C22" s="121">
        <f>800*(COUNTA(C17:C21))</f>
        <v>800</v>
      </c>
      <c r="D22" s="238">
        <f>COUNTA(D17:D21)</f>
        <v>1</v>
      </c>
      <c r="E22" s="124">
        <f>SUM(E17:E21)</f>
        <v>6</v>
      </c>
      <c r="F22" s="127"/>
      <c r="G22" s="121">
        <f>800*(COUNTA(G17:G21))</f>
        <v>0</v>
      </c>
      <c r="H22" s="238">
        <f>COUNTA(H17:H21)</f>
        <v>0</v>
      </c>
      <c r="I22" s="124">
        <f>SUM(I17:I21)</f>
        <v>0</v>
      </c>
      <c r="J22" s="127"/>
      <c r="K22" s="121">
        <f>800*(COUNTA(K17:K21))</f>
        <v>1600</v>
      </c>
      <c r="L22" s="238">
        <f>COUNTA(L17:L21)</f>
        <v>2</v>
      </c>
      <c r="M22" s="124">
        <f>SUM(M17:M21)</f>
        <v>16</v>
      </c>
      <c r="N22" s="127"/>
      <c r="O22" s="121">
        <f>800*(COUNTA(O17:O21))</f>
        <v>0</v>
      </c>
      <c r="P22" s="238">
        <f>COUNTA(P17:P21)</f>
        <v>0</v>
      </c>
      <c r="Q22" s="124">
        <f>SUM(Q17:Q21)</f>
        <v>0</v>
      </c>
      <c r="R22" s="127"/>
      <c r="S22" s="121">
        <f>800*(COUNTA(S17:S21))</f>
        <v>0</v>
      </c>
      <c r="T22" s="238">
        <f>COUNTA(T17:T21)</f>
        <v>0</v>
      </c>
      <c r="U22" s="124">
        <f>SUM(U17:U21)</f>
        <v>0</v>
      </c>
    </row>
    <row r="23" spans="1:21" ht="18.75" customHeight="1">
      <c r="A23" s="128"/>
    </row>
    <row r="24" spans="1:21" ht="18.75" customHeight="1">
      <c r="R24" s="381" t="s">
        <v>4</v>
      </c>
      <c r="S24" s="381"/>
      <c r="T24" s="382"/>
    </row>
    <row r="25" spans="1:21" ht="24" customHeight="1">
      <c r="A25" s="129" t="s">
        <v>4</v>
      </c>
      <c r="B25" s="383" t="s">
        <v>14</v>
      </c>
      <c r="C25" s="384"/>
      <c r="D25" s="384"/>
      <c r="E25" s="385"/>
      <c r="F25" s="383" t="s">
        <v>15</v>
      </c>
      <c r="G25" s="386"/>
      <c r="H25" s="384"/>
      <c r="I25" s="385"/>
      <c r="J25" s="383" t="s">
        <v>23</v>
      </c>
      <c r="K25" s="386"/>
      <c r="L25" s="384"/>
      <c r="M25" s="385"/>
      <c r="N25" s="130"/>
      <c r="O25" s="366" t="s">
        <v>29</v>
      </c>
      <c r="P25" s="387"/>
      <c r="Q25" s="387"/>
      <c r="R25" s="131">
        <f>SUM(E15+I15+M15+Q15+U15+E22+I22+M22+Q22+U22+E31+I31+M31)</f>
        <v>71</v>
      </c>
      <c r="S25" s="132"/>
      <c r="T25" s="131" t="s">
        <v>4</v>
      </c>
    </row>
    <row r="26" spans="1:21" ht="24" customHeight="1">
      <c r="A26" s="125" t="s">
        <v>26</v>
      </c>
      <c r="B26" s="114" t="s">
        <v>7</v>
      </c>
      <c r="C26" s="114" t="s">
        <v>30</v>
      </c>
      <c r="D26" s="114" t="s">
        <v>18</v>
      </c>
      <c r="E26" s="114" t="s">
        <v>2</v>
      </c>
      <c r="F26" s="114" t="s">
        <v>7</v>
      </c>
      <c r="G26" s="114" t="s">
        <v>30</v>
      </c>
      <c r="H26" s="114" t="s">
        <v>18</v>
      </c>
      <c r="I26" s="114" t="s">
        <v>2</v>
      </c>
      <c r="J26" s="114" t="s">
        <v>7</v>
      </c>
      <c r="K26" s="114" t="s">
        <v>30</v>
      </c>
      <c r="L26" s="114" t="s">
        <v>18</v>
      </c>
      <c r="M26" s="133" t="s">
        <v>2</v>
      </c>
      <c r="N26" s="134"/>
      <c r="O26" s="366" t="s">
        <v>31</v>
      </c>
      <c r="P26" s="366"/>
      <c r="Q26" s="366"/>
      <c r="R26" s="135">
        <f>SUM((C15+G15+K15+O15+S15+C22+G22+K22+O22+S22+C31+G31+K31)/1000)</f>
        <v>5.0999999999999996</v>
      </c>
      <c r="S26" s="136"/>
      <c r="T26" s="135" t="s">
        <v>4</v>
      </c>
    </row>
    <row r="27" spans="1:21" ht="21.75" customHeight="1">
      <c r="A27" s="114" t="s">
        <v>32</v>
      </c>
      <c r="B27" s="115"/>
      <c r="C27" s="173"/>
      <c r="D27" s="137"/>
      <c r="E27" s="117"/>
      <c r="F27" s="115"/>
      <c r="G27" s="173"/>
      <c r="H27" s="118"/>
      <c r="I27" s="117"/>
      <c r="J27" s="115" t="s">
        <v>192</v>
      </c>
      <c r="K27" s="173">
        <v>381314</v>
      </c>
      <c r="L27" s="115" t="s">
        <v>143</v>
      </c>
      <c r="M27" s="117">
        <v>40</v>
      </c>
      <c r="N27" s="139"/>
      <c r="O27" s="366"/>
      <c r="P27" s="366"/>
      <c r="Q27" s="366"/>
      <c r="R27" s="140" t="s">
        <v>3</v>
      </c>
      <c r="S27" s="132"/>
      <c r="T27" s="141"/>
    </row>
    <row r="28" spans="1:21" ht="21.75" customHeight="1">
      <c r="A28" s="114" t="s">
        <v>33</v>
      </c>
      <c r="B28" s="115"/>
      <c r="C28" s="142"/>
      <c r="D28" s="257"/>
      <c r="E28" s="117"/>
      <c r="F28" s="115"/>
      <c r="G28" s="142"/>
      <c r="H28" s="142"/>
      <c r="I28" s="117"/>
      <c r="J28" s="115"/>
      <c r="K28" s="142"/>
      <c r="L28" s="115"/>
      <c r="M28" s="117"/>
      <c r="N28" s="143"/>
      <c r="O28" s="144"/>
      <c r="P28" s="145"/>
      <c r="Q28" s="145"/>
      <c r="R28" s="368"/>
      <c r="S28" s="368"/>
      <c r="T28" s="146"/>
    </row>
    <row r="29" spans="1:21" ht="21.75" customHeight="1">
      <c r="A29" s="114" t="s">
        <v>34</v>
      </c>
      <c r="B29" s="115"/>
      <c r="C29" s="142"/>
      <c r="D29" s="267"/>
      <c r="E29" s="117"/>
      <c r="F29" s="115"/>
      <c r="G29" s="142"/>
      <c r="H29" s="142"/>
      <c r="I29" s="117"/>
      <c r="J29" s="115"/>
      <c r="K29" s="142"/>
      <c r="L29" s="115"/>
      <c r="M29" s="117"/>
      <c r="N29" s="143"/>
      <c r="P29" s="239">
        <f>SUM(D15+H15+L15+P15+T15+D22+H22+L22+P22+T22+D31+H31+L31)</f>
        <v>7</v>
      </c>
      <c r="S29" s="370" t="s">
        <v>4</v>
      </c>
      <c r="T29" s="370"/>
      <c r="U29" s="370"/>
    </row>
    <row r="30" spans="1:21" ht="21.75" customHeight="1">
      <c r="A30" s="114" t="s">
        <v>36</v>
      </c>
      <c r="B30" s="115"/>
      <c r="C30" s="142"/>
      <c r="D30" s="138"/>
      <c r="E30" s="117"/>
      <c r="F30" s="115"/>
      <c r="G30" s="142"/>
      <c r="H30" s="142"/>
      <c r="I30" s="117"/>
      <c r="J30" s="115"/>
      <c r="K30" s="142"/>
      <c r="L30" s="115"/>
      <c r="M30" s="117"/>
      <c r="N30" s="143"/>
      <c r="R30" s="146"/>
      <c r="S30" s="370"/>
      <c r="T30" s="371"/>
      <c r="U30" s="372"/>
    </row>
    <row r="31" spans="1:21" ht="21.75" customHeight="1">
      <c r="A31" s="119" t="s">
        <v>83</v>
      </c>
      <c r="B31" s="115"/>
      <c r="C31" s="121">
        <f>SUM(C30+C29+C28+(IF(COUNTBLANK(C27),0,1500)))</f>
        <v>0</v>
      </c>
      <c r="D31" s="238">
        <f>COUNTA(D27:D30)</f>
        <v>0</v>
      </c>
      <c r="E31" s="147">
        <f>SUM(E27:E30)</f>
        <v>0</v>
      </c>
      <c r="F31" s="117"/>
      <c r="G31" s="121">
        <f>SUM(G30+G29+G28+(IF(COUNTBLANK(G27),0,1500)))</f>
        <v>0</v>
      </c>
      <c r="H31" s="238">
        <f>COUNTA(H27:H30)</f>
        <v>0</v>
      </c>
      <c r="I31" s="147">
        <f>SUM(I27:I30)</f>
        <v>0</v>
      </c>
      <c r="J31" s="137"/>
      <c r="K31" s="121">
        <f>SUM(K30+K29+K28+(IF(COUNTBLANK(K27),0,1500)))</f>
        <v>1500</v>
      </c>
      <c r="L31" s="238">
        <f>COUNTA(L27:L30)</f>
        <v>1</v>
      </c>
      <c r="M31" s="147">
        <f>SUM(M27:M30)</f>
        <v>40</v>
      </c>
      <c r="N31" s="148"/>
      <c r="S31" s="370" t="s">
        <v>35</v>
      </c>
      <c r="T31" s="371"/>
      <c r="U31" s="372"/>
    </row>
    <row r="32" spans="1:21">
      <c r="R32" s="373"/>
      <c r="S32" s="374"/>
      <c r="T32" s="375"/>
    </row>
  </sheetData>
  <mergeCells count="45"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O26:Q27"/>
    <mergeCell ref="R28:S28"/>
    <mergeCell ref="S29:U29"/>
    <mergeCell ref="S30:U30"/>
    <mergeCell ref="S31:U31"/>
  </mergeCells>
  <pageMargins left="0.74803149606299213" right="0.74803149606299213" top="0.59055118110236227" bottom="0.59055118110236227" header="0.19685039370078741" footer="0.39370078740157483"/>
  <pageSetup paperSize="9" scale="77" orientation="landscape" horizontalDpi="360" verticalDpi="360"/>
  <headerFooter alignWithMargins="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U32"/>
  <sheetViews>
    <sheetView showZeros="0" workbookViewId="0">
      <selection activeCell="U10" sqref="U10"/>
    </sheetView>
  </sheetViews>
  <sheetFormatPr defaultColWidth="8.81640625" defaultRowHeight="12.5"/>
  <cols>
    <col min="1" max="2" width="8.81640625" style="110"/>
    <col min="3" max="3" width="9.453125" style="110" customWidth="1"/>
    <col min="4" max="4" width="4.7265625" style="110" customWidth="1"/>
    <col min="5" max="5" width="9.1796875" style="110" customWidth="1"/>
    <col min="6" max="6" width="8.81640625" style="110"/>
    <col min="7" max="7" width="9.453125" style="110" customWidth="1"/>
    <col min="8" max="8" width="4.7265625" style="110" customWidth="1"/>
    <col min="9" max="10" width="8.81640625" style="110"/>
    <col min="11" max="11" width="9.453125" style="110" customWidth="1"/>
    <col min="12" max="12" width="4.7265625" style="110" customWidth="1"/>
    <col min="13" max="14" width="8.81640625" style="110"/>
    <col min="15" max="15" width="9.453125" style="110" customWidth="1"/>
    <col min="16" max="16" width="4.7265625" style="110" customWidth="1"/>
    <col min="17" max="17" width="8.81640625" style="110"/>
    <col min="18" max="18" width="10.1796875" style="110" bestFit="1" customWidth="1"/>
    <col min="19" max="19" width="9.453125" style="110" customWidth="1"/>
    <col min="20" max="20" width="4.453125" style="110" customWidth="1"/>
    <col min="21" max="21" width="9.1796875" style="110" customWidth="1"/>
    <col min="22" max="22" width="3.7265625" style="110" customWidth="1"/>
    <col min="23" max="23" width="3.26953125" style="110" customWidth="1"/>
    <col min="24" max="24" width="2.81640625" style="110" customWidth="1"/>
    <col min="25" max="25" width="3.453125" style="110" customWidth="1"/>
    <col min="26" max="26" width="3" style="110" customWidth="1"/>
    <col min="27" max="16384" width="8.81640625" style="110"/>
  </cols>
  <sheetData>
    <row r="1" spans="1:21" ht="30.75" customHeight="1">
      <c r="A1" s="394"/>
      <c r="B1" s="394"/>
      <c r="C1" s="394"/>
      <c r="D1" s="394"/>
      <c r="E1" s="395"/>
      <c r="F1" s="109"/>
      <c r="G1" s="394" t="s">
        <v>60</v>
      </c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109"/>
      <c r="S1" s="109"/>
      <c r="T1" s="109"/>
    </row>
    <row r="2" spans="1:21" ht="24.75" customHeight="1">
      <c r="A2" s="394"/>
      <c r="B2" s="394"/>
      <c r="C2" s="394"/>
      <c r="D2" s="394"/>
      <c r="E2" s="395"/>
      <c r="G2" s="111"/>
      <c r="H2" s="399" t="s">
        <v>144</v>
      </c>
      <c r="I2" s="400"/>
      <c r="J2" s="400"/>
      <c r="K2" s="400"/>
      <c r="L2" s="400"/>
      <c r="M2" s="400"/>
      <c r="N2" s="400"/>
      <c r="O2" s="400"/>
      <c r="P2" s="400"/>
      <c r="R2" s="401" t="s">
        <v>22</v>
      </c>
      <c r="S2" s="401"/>
      <c r="T2" s="401"/>
      <c r="U2" s="401"/>
    </row>
    <row r="3" spans="1:21" ht="24.75" customHeight="1">
      <c r="A3" s="394"/>
      <c r="B3" s="394"/>
      <c r="C3" s="394"/>
      <c r="D3" s="394"/>
      <c r="E3" s="395"/>
      <c r="G3" s="111"/>
      <c r="H3" s="400"/>
      <c r="I3" s="400"/>
      <c r="J3" s="400"/>
      <c r="K3" s="400"/>
      <c r="L3" s="400"/>
      <c r="M3" s="400"/>
      <c r="N3" s="400"/>
      <c r="O3" s="400"/>
      <c r="P3" s="400"/>
      <c r="Q3" s="112"/>
      <c r="R3" s="401"/>
      <c r="S3" s="401"/>
      <c r="T3" s="401"/>
      <c r="U3" s="401"/>
    </row>
    <row r="4" spans="1:21" ht="24.75" customHeight="1">
      <c r="A4" s="394"/>
      <c r="B4" s="394"/>
      <c r="C4" s="394"/>
      <c r="D4" s="394"/>
      <c r="E4" s="395"/>
      <c r="G4" s="113"/>
      <c r="H4" s="401" t="s">
        <v>57</v>
      </c>
      <c r="I4" s="402"/>
      <c r="J4" s="402"/>
      <c r="K4" s="402"/>
      <c r="L4" s="402"/>
      <c r="M4" s="402"/>
      <c r="N4" s="402"/>
      <c r="O4" s="402"/>
      <c r="P4" s="402"/>
      <c r="S4" s="403">
        <v>2020</v>
      </c>
      <c r="T4" s="403"/>
    </row>
    <row r="5" spans="1:21" ht="24.75" customHeight="1">
      <c r="A5" s="396"/>
      <c r="B5" s="396"/>
      <c r="C5" s="396"/>
      <c r="D5" s="396"/>
      <c r="E5" s="397"/>
    </row>
    <row r="6" spans="1:21" ht="12" customHeight="1">
      <c r="A6" s="404" t="s">
        <v>4</v>
      </c>
      <c r="B6" s="388" t="s">
        <v>14</v>
      </c>
      <c r="C6" s="389"/>
      <c r="D6" s="389"/>
      <c r="E6" s="406"/>
      <c r="F6" s="388" t="s">
        <v>15</v>
      </c>
      <c r="G6" s="389"/>
      <c r="H6" s="389"/>
      <c r="I6" s="406"/>
      <c r="J6" s="388" t="s">
        <v>23</v>
      </c>
      <c r="K6" s="389"/>
      <c r="L6" s="389"/>
      <c r="M6" s="406"/>
      <c r="N6" s="388" t="s">
        <v>24</v>
      </c>
      <c r="O6" s="389"/>
      <c r="P6" s="389"/>
      <c r="Q6" s="406"/>
      <c r="R6" s="388" t="s">
        <v>25</v>
      </c>
      <c r="S6" s="389"/>
      <c r="T6" s="389"/>
      <c r="U6" s="390"/>
    </row>
    <row r="7" spans="1:21" ht="12" customHeight="1">
      <c r="A7" s="405"/>
      <c r="B7" s="391"/>
      <c r="C7" s="392"/>
      <c r="D7" s="392"/>
      <c r="E7" s="407"/>
      <c r="F7" s="391"/>
      <c r="G7" s="392"/>
      <c r="H7" s="392"/>
      <c r="I7" s="407"/>
      <c r="J7" s="391"/>
      <c r="K7" s="392"/>
      <c r="L7" s="392"/>
      <c r="M7" s="407"/>
      <c r="N7" s="391"/>
      <c r="O7" s="392"/>
      <c r="P7" s="392"/>
      <c r="Q7" s="407"/>
      <c r="R7" s="391"/>
      <c r="S7" s="392"/>
      <c r="T7" s="392"/>
      <c r="U7" s="393"/>
    </row>
    <row r="8" spans="1:21">
      <c r="A8" s="377" t="s">
        <v>26</v>
      </c>
      <c r="B8" s="376" t="s">
        <v>7</v>
      </c>
      <c r="C8" s="376" t="s">
        <v>8</v>
      </c>
      <c r="D8" s="376" t="s">
        <v>18</v>
      </c>
      <c r="E8" s="377" t="s">
        <v>2</v>
      </c>
      <c r="F8" s="376" t="s">
        <v>7</v>
      </c>
      <c r="G8" s="376" t="s">
        <v>8</v>
      </c>
      <c r="H8" s="376" t="s">
        <v>18</v>
      </c>
      <c r="I8" s="377" t="s">
        <v>2</v>
      </c>
      <c r="J8" s="376" t="s">
        <v>7</v>
      </c>
      <c r="K8" s="376" t="s">
        <v>8</v>
      </c>
      <c r="L8" s="376" t="s">
        <v>18</v>
      </c>
      <c r="M8" s="377" t="s">
        <v>2</v>
      </c>
      <c r="N8" s="376" t="s">
        <v>7</v>
      </c>
      <c r="O8" s="376" t="s">
        <v>8</v>
      </c>
      <c r="P8" s="376" t="s">
        <v>18</v>
      </c>
      <c r="Q8" s="377" t="s">
        <v>2</v>
      </c>
      <c r="R8" s="376" t="s">
        <v>7</v>
      </c>
      <c r="S8" s="376" t="s">
        <v>8</v>
      </c>
      <c r="T8" s="376" t="s">
        <v>18</v>
      </c>
      <c r="U8" s="377" t="s">
        <v>2</v>
      </c>
    </row>
    <row r="9" spans="1:21">
      <c r="A9" s="378"/>
      <c r="B9" s="376"/>
      <c r="C9" s="376"/>
      <c r="D9" s="376"/>
      <c r="E9" s="378"/>
      <c r="F9" s="376"/>
      <c r="G9" s="376"/>
      <c r="H9" s="376"/>
      <c r="I9" s="378"/>
      <c r="J9" s="376"/>
      <c r="K9" s="376"/>
      <c r="L9" s="376"/>
      <c r="M9" s="378"/>
      <c r="N9" s="376"/>
      <c r="O9" s="376"/>
      <c r="P9" s="376"/>
      <c r="Q9" s="378"/>
      <c r="R9" s="376"/>
      <c r="S9" s="376"/>
      <c r="T9" s="376"/>
      <c r="U9" s="378"/>
    </row>
    <row r="10" spans="1:21" ht="21.75" customHeight="1">
      <c r="A10" s="320" t="s">
        <v>27</v>
      </c>
      <c r="B10" s="301" t="s">
        <v>187</v>
      </c>
      <c r="C10" s="302">
        <v>55654</v>
      </c>
      <c r="D10" s="303" t="s">
        <v>188</v>
      </c>
      <c r="E10" s="304">
        <v>5</v>
      </c>
      <c r="F10" s="115"/>
      <c r="G10" s="171"/>
      <c r="H10" s="116"/>
      <c r="I10" s="117"/>
      <c r="J10" s="115"/>
      <c r="K10" s="173"/>
      <c r="L10" s="116"/>
      <c r="M10" s="117"/>
      <c r="N10" s="115"/>
      <c r="O10" s="173"/>
      <c r="P10" s="116"/>
      <c r="Q10" s="117"/>
      <c r="R10" s="115" t="s">
        <v>253</v>
      </c>
      <c r="S10" s="173">
        <v>74775</v>
      </c>
      <c r="T10" s="116" t="s">
        <v>143</v>
      </c>
      <c r="U10" s="117">
        <v>5</v>
      </c>
    </row>
    <row r="11" spans="1:21" ht="21.75" customHeight="1">
      <c r="A11" s="114" t="s">
        <v>27</v>
      </c>
      <c r="B11" s="115"/>
      <c r="C11" s="171"/>
      <c r="D11" s="116"/>
      <c r="E11" s="117"/>
      <c r="F11" s="115"/>
      <c r="G11" s="171"/>
      <c r="H11" s="116"/>
      <c r="I11" s="117"/>
      <c r="J11" s="115"/>
      <c r="K11" s="173"/>
      <c r="L11" s="116"/>
      <c r="M11" s="117"/>
      <c r="N11" s="115"/>
      <c r="O11" s="173"/>
      <c r="P11" s="116"/>
      <c r="Q11" s="117"/>
      <c r="R11" s="115"/>
      <c r="S11" s="173"/>
      <c r="T11" s="116"/>
      <c r="U11" s="117"/>
    </row>
    <row r="12" spans="1:21" ht="21.75" customHeight="1">
      <c r="A12" s="114" t="s">
        <v>27</v>
      </c>
      <c r="B12" s="115"/>
      <c r="C12" s="171"/>
      <c r="D12" s="116"/>
      <c r="E12" s="117"/>
      <c r="F12" s="115"/>
      <c r="G12" s="171"/>
      <c r="H12" s="116"/>
      <c r="I12" s="117"/>
      <c r="J12" s="115"/>
      <c r="K12" s="173"/>
      <c r="L12" s="116"/>
      <c r="M12" s="117"/>
      <c r="N12" s="115"/>
      <c r="O12" s="173"/>
      <c r="P12" s="116"/>
      <c r="Q12" s="117"/>
      <c r="R12" s="115"/>
      <c r="S12" s="173"/>
      <c r="T12" s="116"/>
      <c r="U12" s="117"/>
    </row>
    <row r="13" spans="1:21" ht="21.75" customHeight="1">
      <c r="A13" s="114" t="s">
        <v>27</v>
      </c>
      <c r="B13" s="115"/>
      <c r="C13" s="171"/>
      <c r="D13" s="116"/>
      <c r="E13" s="117"/>
      <c r="F13" s="115"/>
      <c r="G13" s="171"/>
      <c r="H13" s="116"/>
      <c r="I13" s="117"/>
      <c r="J13" s="115"/>
      <c r="K13" s="173"/>
      <c r="L13" s="116"/>
      <c r="M13" s="117"/>
      <c r="N13" s="115"/>
      <c r="O13" s="173"/>
      <c r="P13" s="116"/>
      <c r="Q13" s="117"/>
      <c r="R13" s="115"/>
      <c r="S13" s="173"/>
      <c r="T13" s="116"/>
      <c r="U13" s="117"/>
    </row>
    <row r="14" spans="1:21" ht="21.75" customHeight="1">
      <c r="A14" s="114" t="s">
        <v>27</v>
      </c>
      <c r="B14" s="115"/>
      <c r="C14" s="171"/>
      <c r="D14" s="116"/>
      <c r="E14" s="117"/>
      <c r="F14" s="115"/>
      <c r="G14" s="171"/>
      <c r="H14" s="116"/>
      <c r="I14" s="117"/>
      <c r="J14" s="115"/>
      <c r="K14" s="173"/>
      <c r="L14" s="116"/>
      <c r="M14" s="117"/>
      <c r="N14" s="115"/>
      <c r="O14" s="173"/>
      <c r="P14" s="116"/>
      <c r="Q14" s="117"/>
      <c r="R14" s="115"/>
      <c r="S14" s="173"/>
      <c r="T14" s="116"/>
      <c r="U14" s="117"/>
    </row>
    <row r="15" spans="1:21" ht="21.75" customHeight="1">
      <c r="A15" s="119" t="s">
        <v>83</v>
      </c>
      <c r="B15" s="120"/>
      <c r="C15" s="121">
        <f>400*(COUNTA(C10:C14))</f>
        <v>400</v>
      </c>
      <c r="D15" s="237">
        <f>COUNTA(D10:D14)</f>
        <v>1</v>
      </c>
      <c r="E15" s="122">
        <f>SUM(E10:E14)</f>
        <v>5</v>
      </c>
      <c r="F15" s="123"/>
      <c r="G15" s="121">
        <f>400*(COUNTA(G10:G14))</f>
        <v>0</v>
      </c>
      <c r="H15" s="237">
        <f>COUNTA(H10:H14)</f>
        <v>0</v>
      </c>
      <c r="I15" s="122">
        <f>SUM(I10:I14)</f>
        <v>0</v>
      </c>
      <c r="J15" s="123"/>
      <c r="K15" s="121">
        <f>400*(COUNTA(K10:K14))</f>
        <v>0</v>
      </c>
      <c r="L15" s="237">
        <f>COUNTA(L10:L14)</f>
        <v>0</v>
      </c>
      <c r="M15" s="122">
        <f>SUM(M10:M14)</f>
        <v>0</v>
      </c>
      <c r="N15" s="123"/>
      <c r="O15" s="121">
        <f>400*(COUNTA(O10:O14))</f>
        <v>0</v>
      </c>
      <c r="P15" s="237">
        <f>COUNTA(P10:P14)</f>
        <v>0</v>
      </c>
      <c r="Q15" s="122">
        <f>SUM(Q10:Q14)</f>
        <v>0</v>
      </c>
      <c r="R15" s="123"/>
      <c r="S15" s="121">
        <f>400*(COUNTA(S10:S14))</f>
        <v>400</v>
      </c>
      <c r="T15" s="237">
        <f>COUNTA(T10:T14)</f>
        <v>1</v>
      </c>
      <c r="U15" s="124">
        <f>SUM(U10:U14)</f>
        <v>5</v>
      </c>
    </row>
    <row r="16" spans="1:21" ht="21.75" customHeight="1">
      <c r="A16" s="379"/>
      <c r="B16" s="380"/>
      <c r="C16" s="380"/>
      <c r="D16" s="380"/>
      <c r="E16" s="380"/>
      <c r="F16" s="380"/>
      <c r="G16" s="380"/>
      <c r="H16" s="380"/>
      <c r="I16" s="380"/>
      <c r="J16" s="380"/>
      <c r="K16" s="380"/>
      <c r="L16" s="380"/>
      <c r="M16" s="380"/>
      <c r="N16" s="380"/>
      <c r="O16" s="380"/>
      <c r="P16" s="380"/>
      <c r="Q16" s="380"/>
      <c r="R16" s="380"/>
      <c r="S16" s="380"/>
      <c r="T16" s="380"/>
    </row>
    <row r="17" spans="1:21" ht="21.75" customHeight="1">
      <c r="A17" s="125" t="s">
        <v>28</v>
      </c>
      <c r="B17" s="115"/>
      <c r="C17" s="171"/>
      <c r="D17" s="116"/>
      <c r="E17" s="117"/>
      <c r="F17" s="115" t="s">
        <v>253</v>
      </c>
      <c r="G17" s="272">
        <v>161267</v>
      </c>
      <c r="H17" s="116" t="s">
        <v>143</v>
      </c>
      <c r="I17" s="273">
        <v>10</v>
      </c>
      <c r="J17" s="115"/>
      <c r="K17" s="172"/>
      <c r="L17" s="116"/>
      <c r="M17" s="117"/>
      <c r="N17" s="115"/>
      <c r="O17" s="172"/>
      <c r="P17" s="126"/>
      <c r="Q17" s="117"/>
      <c r="R17" s="115"/>
      <c r="S17" s="172"/>
      <c r="T17" s="126"/>
      <c r="U17" s="117"/>
    </row>
    <row r="18" spans="1:21" ht="21.75" customHeight="1">
      <c r="A18" s="125" t="s">
        <v>28</v>
      </c>
      <c r="B18" s="115"/>
      <c r="C18" s="171"/>
      <c r="D18" s="116"/>
      <c r="E18" s="117"/>
      <c r="F18" s="115"/>
      <c r="G18" s="172"/>
      <c r="H18" s="116"/>
      <c r="I18" s="117"/>
      <c r="J18" s="115"/>
      <c r="K18" s="172"/>
      <c r="L18" s="116"/>
      <c r="M18" s="117"/>
      <c r="N18" s="115"/>
      <c r="O18" s="172"/>
      <c r="P18" s="116"/>
      <c r="Q18" s="117"/>
      <c r="R18" s="115"/>
      <c r="S18" s="172"/>
      <c r="T18" s="116"/>
      <c r="U18" s="117"/>
    </row>
    <row r="19" spans="1:21" ht="21.75" customHeight="1">
      <c r="A19" s="125" t="s">
        <v>28</v>
      </c>
      <c r="B19" s="115"/>
      <c r="C19" s="172"/>
      <c r="D19" s="116"/>
      <c r="E19" s="117"/>
      <c r="F19" s="115"/>
      <c r="G19" s="172"/>
      <c r="H19" s="116"/>
      <c r="I19" s="117"/>
      <c r="J19" s="115"/>
      <c r="K19" s="172"/>
      <c r="L19" s="116"/>
      <c r="M19" s="117"/>
      <c r="N19" s="115"/>
      <c r="O19" s="172"/>
      <c r="P19" s="116"/>
      <c r="Q19" s="117"/>
      <c r="R19" s="115"/>
      <c r="S19" s="172"/>
      <c r="T19" s="116"/>
      <c r="U19" s="117"/>
    </row>
    <row r="20" spans="1:21" ht="21.75" customHeight="1">
      <c r="A20" s="125" t="s">
        <v>28</v>
      </c>
      <c r="B20" s="115"/>
      <c r="C20" s="172"/>
      <c r="D20" s="116"/>
      <c r="E20" s="117"/>
      <c r="F20" s="115"/>
      <c r="G20" s="172"/>
      <c r="H20" s="116"/>
      <c r="I20" s="117"/>
      <c r="J20" s="115"/>
      <c r="K20" s="172"/>
      <c r="L20" s="116"/>
      <c r="M20" s="117"/>
      <c r="N20" s="115"/>
      <c r="O20" s="172"/>
      <c r="P20" s="116"/>
      <c r="Q20" s="117"/>
      <c r="R20" s="115"/>
      <c r="S20" s="172"/>
      <c r="T20" s="116"/>
      <c r="U20" s="117"/>
    </row>
    <row r="21" spans="1:21" ht="21.75" customHeight="1">
      <c r="A21" s="125" t="s">
        <v>28</v>
      </c>
      <c r="B21" s="115"/>
      <c r="C21" s="172"/>
      <c r="D21" s="116"/>
      <c r="E21" s="117"/>
      <c r="F21" s="115"/>
      <c r="G21" s="172"/>
      <c r="H21" s="116"/>
      <c r="I21" s="117"/>
      <c r="J21" s="115"/>
      <c r="K21" s="172"/>
      <c r="L21" s="116"/>
      <c r="M21" s="117"/>
      <c r="N21" s="115"/>
      <c r="O21" s="172"/>
      <c r="P21" s="116"/>
      <c r="Q21" s="117"/>
      <c r="R21" s="115"/>
      <c r="S21" s="172"/>
      <c r="T21" s="116"/>
      <c r="U21" s="117"/>
    </row>
    <row r="22" spans="1:21" ht="21.75" customHeight="1">
      <c r="A22" s="119" t="s">
        <v>83</v>
      </c>
      <c r="B22" s="127"/>
      <c r="C22" s="121">
        <f>800*(COUNTA(C17:C21))</f>
        <v>0</v>
      </c>
      <c r="D22" s="238">
        <f>COUNTA(D17:D21)</f>
        <v>0</v>
      </c>
      <c r="E22" s="124">
        <f>SUM(E17:E21)</f>
        <v>0</v>
      </c>
      <c r="F22" s="127"/>
      <c r="G22" s="121">
        <f>800*(COUNTA(G17:G21))</f>
        <v>800</v>
      </c>
      <c r="H22" s="238">
        <f>COUNTA(H17:H21)</f>
        <v>1</v>
      </c>
      <c r="I22" s="124">
        <f>SUM(I17:I21)</f>
        <v>10</v>
      </c>
      <c r="J22" s="127"/>
      <c r="K22" s="121">
        <f>800*(COUNTA(K17:K21))</f>
        <v>0</v>
      </c>
      <c r="L22" s="238">
        <f>COUNTA(L17:L21)</f>
        <v>0</v>
      </c>
      <c r="M22" s="124">
        <f>SUM(M17:M21)</f>
        <v>0</v>
      </c>
      <c r="N22" s="127"/>
      <c r="O22" s="121">
        <f>800*(COUNTA(O17:O21))</f>
        <v>0</v>
      </c>
      <c r="P22" s="238">
        <f>COUNTA(P17:P21)</f>
        <v>0</v>
      </c>
      <c r="Q22" s="124">
        <f>SUM(Q17:Q21)</f>
        <v>0</v>
      </c>
      <c r="R22" s="127"/>
      <c r="S22" s="121">
        <f>800*(COUNTA(S17:S21))</f>
        <v>0</v>
      </c>
      <c r="T22" s="238">
        <f>COUNTA(T17:T21)</f>
        <v>0</v>
      </c>
      <c r="U22" s="124">
        <f>SUM(U17:U21)</f>
        <v>0</v>
      </c>
    </row>
    <row r="23" spans="1:21" ht="18.75" customHeight="1">
      <c r="A23" s="128"/>
    </row>
    <row r="24" spans="1:21" ht="18.75" customHeight="1">
      <c r="R24" s="381" t="s">
        <v>4</v>
      </c>
      <c r="S24" s="381"/>
      <c r="T24" s="382"/>
    </row>
    <row r="25" spans="1:21" ht="24" customHeight="1">
      <c r="A25" s="129" t="s">
        <v>4</v>
      </c>
      <c r="B25" s="383" t="s">
        <v>14</v>
      </c>
      <c r="C25" s="384"/>
      <c r="D25" s="384"/>
      <c r="E25" s="385"/>
      <c r="F25" s="383" t="s">
        <v>15</v>
      </c>
      <c r="G25" s="386"/>
      <c r="H25" s="384"/>
      <c r="I25" s="385"/>
      <c r="J25" s="383" t="s">
        <v>23</v>
      </c>
      <c r="K25" s="386"/>
      <c r="L25" s="384"/>
      <c r="M25" s="385"/>
      <c r="N25" s="130"/>
      <c r="O25" s="366" t="s">
        <v>29</v>
      </c>
      <c r="P25" s="387"/>
      <c r="Q25" s="387"/>
      <c r="R25" s="131">
        <f>SUM(E15+I15+M15+Q15+U15+E22+I22+M22+Q22+U22+E31+I31+M31)</f>
        <v>60</v>
      </c>
      <c r="S25" s="132"/>
      <c r="T25" s="131" t="s">
        <v>4</v>
      </c>
    </row>
    <row r="26" spans="1:21" ht="24" customHeight="1">
      <c r="A26" s="125" t="s">
        <v>26</v>
      </c>
      <c r="B26" s="114" t="s">
        <v>7</v>
      </c>
      <c r="C26" s="114" t="s">
        <v>30</v>
      </c>
      <c r="D26" s="114" t="s">
        <v>18</v>
      </c>
      <c r="E26" s="114" t="s">
        <v>2</v>
      </c>
      <c r="F26" s="114" t="s">
        <v>7</v>
      </c>
      <c r="G26" s="114" t="s">
        <v>30</v>
      </c>
      <c r="H26" s="114" t="s">
        <v>18</v>
      </c>
      <c r="I26" s="114" t="s">
        <v>2</v>
      </c>
      <c r="J26" s="114" t="s">
        <v>7</v>
      </c>
      <c r="K26" s="114" t="s">
        <v>30</v>
      </c>
      <c r="L26" s="114" t="s">
        <v>18</v>
      </c>
      <c r="M26" s="133" t="s">
        <v>2</v>
      </c>
      <c r="N26" s="134"/>
      <c r="O26" s="366" t="s">
        <v>31</v>
      </c>
      <c r="P26" s="366"/>
      <c r="Q26" s="366"/>
      <c r="R26" s="135">
        <f>SUM((C15+G15+K15+O15+S15+C22+G22+K22+O22+S22+C31+G31+K31)/1000)</f>
        <v>3.1</v>
      </c>
      <c r="S26" s="136"/>
      <c r="T26" s="135" t="s">
        <v>4</v>
      </c>
    </row>
    <row r="27" spans="1:21" ht="21.75" customHeight="1">
      <c r="A27" s="114" t="s">
        <v>32</v>
      </c>
      <c r="B27" s="115" t="s">
        <v>246</v>
      </c>
      <c r="C27" s="173">
        <v>254390</v>
      </c>
      <c r="D27" s="137" t="s">
        <v>143</v>
      </c>
      <c r="E27" s="117">
        <v>40</v>
      </c>
      <c r="F27" s="115"/>
      <c r="G27" s="173"/>
      <c r="H27" s="118"/>
      <c r="I27" s="117"/>
      <c r="J27" s="115"/>
      <c r="K27" s="173"/>
      <c r="L27" s="115"/>
      <c r="M27" s="117"/>
      <c r="N27" s="139"/>
      <c r="O27" s="366"/>
      <c r="P27" s="366"/>
      <c r="Q27" s="366"/>
      <c r="R27" s="140" t="s">
        <v>3</v>
      </c>
      <c r="S27" s="132"/>
      <c r="T27" s="141"/>
    </row>
    <row r="28" spans="1:21" ht="21.75" customHeight="1">
      <c r="A28" s="114" t="s">
        <v>33</v>
      </c>
      <c r="B28" s="115"/>
      <c r="C28" s="142"/>
      <c r="D28" s="137"/>
      <c r="E28" s="117"/>
      <c r="F28" s="115"/>
      <c r="G28" s="142"/>
      <c r="H28" s="142"/>
      <c r="I28" s="117"/>
      <c r="J28" s="115"/>
      <c r="K28" s="142"/>
      <c r="L28" s="115"/>
      <c r="M28" s="117"/>
      <c r="N28" s="143"/>
      <c r="O28" s="144"/>
      <c r="P28" s="145"/>
      <c r="Q28" s="145"/>
      <c r="R28" s="368"/>
      <c r="S28" s="368"/>
      <c r="T28" s="146"/>
    </row>
    <row r="29" spans="1:21" ht="21.75" customHeight="1">
      <c r="A29" s="114" t="s">
        <v>34</v>
      </c>
      <c r="B29" s="115"/>
      <c r="C29" s="142"/>
      <c r="D29" s="138"/>
      <c r="E29" s="117"/>
      <c r="F29" s="115"/>
      <c r="G29" s="142"/>
      <c r="H29" s="142"/>
      <c r="I29" s="117"/>
      <c r="J29" s="115"/>
      <c r="K29" s="142"/>
      <c r="L29" s="115"/>
      <c r="M29" s="117"/>
      <c r="N29" s="143"/>
      <c r="P29" s="239">
        <f>SUM(D15+H15+L15+P15+T15+D22+H22+L22+P22+T22+D31+H31+L31)</f>
        <v>4</v>
      </c>
      <c r="S29" s="370" t="s">
        <v>4</v>
      </c>
      <c r="T29" s="370"/>
      <c r="U29" s="370"/>
    </row>
    <row r="30" spans="1:21" ht="21.75" customHeight="1">
      <c r="A30" s="114" t="s">
        <v>36</v>
      </c>
      <c r="B30" s="115"/>
      <c r="C30" s="142"/>
      <c r="D30" s="138"/>
      <c r="E30" s="117"/>
      <c r="F30" s="115"/>
      <c r="G30" s="142"/>
      <c r="H30" s="142"/>
      <c r="I30" s="117"/>
      <c r="J30" s="115"/>
      <c r="K30" s="142"/>
      <c r="L30" s="115"/>
      <c r="M30" s="117"/>
      <c r="N30" s="143"/>
      <c r="R30" s="146"/>
      <c r="S30" s="370"/>
      <c r="T30" s="371"/>
      <c r="U30" s="372"/>
    </row>
    <row r="31" spans="1:21" ht="21.75" customHeight="1">
      <c r="A31" s="119" t="s">
        <v>83</v>
      </c>
      <c r="B31" s="115"/>
      <c r="C31" s="121">
        <f>SUM(C30+C29+C28+(IF(COUNTBLANK(C27),0,1500)))</f>
        <v>1500</v>
      </c>
      <c r="D31" s="238">
        <f>COUNTA(D27:D30)</f>
        <v>1</v>
      </c>
      <c r="E31" s="147">
        <f>SUM(E27:E30)</f>
        <v>40</v>
      </c>
      <c r="F31" s="117"/>
      <c r="G31" s="121">
        <f>SUM(G30+G29+G28+(IF(COUNTBLANK(G27),0,1500)))</f>
        <v>0</v>
      </c>
      <c r="H31" s="238">
        <f>COUNTA(H27:H30)</f>
        <v>0</v>
      </c>
      <c r="I31" s="147">
        <f>SUM(I27:I30)</f>
        <v>0</v>
      </c>
      <c r="J31" s="137"/>
      <c r="K31" s="121">
        <f>SUM(K30+K29+K28+(IF(COUNTBLANK(K27),0,1500)))</f>
        <v>0</v>
      </c>
      <c r="L31" s="238">
        <f>COUNTA(L27:L30)</f>
        <v>0</v>
      </c>
      <c r="M31" s="147">
        <f>SUM(M27:M30)</f>
        <v>0</v>
      </c>
      <c r="N31" s="148"/>
      <c r="S31" s="370" t="s">
        <v>35</v>
      </c>
      <c r="T31" s="371"/>
      <c r="U31" s="372"/>
    </row>
    <row r="32" spans="1:21">
      <c r="R32" s="373"/>
      <c r="S32" s="374"/>
      <c r="T32" s="375"/>
    </row>
  </sheetData>
  <mergeCells count="45"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O26:Q27"/>
    <mergeCell ref="R28:S28"/>
    <mergeCell ref="S29:U29"/>
    <mergeCell ref="S30:U30"/>
    <mergeCell ref="S31:U31"/>
  </mergeCells>
  <pageMargins left="0.74803149606299213" right="0.74803149606299213" top="0.59055118110236227" bottom="0.59055118110236227" header="0.19685039370078741" footer="0.39370078740157483"/>
  <pageSetup paperSize="9" scale="77" orientation="landscape" horizontalDpi="360" verticalDpi="360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U32"/>
  <sheetViews>
    <sheetView showZeros="0" zoomScaleNormal="100" workbookViewId="0">
      <selection activeCell="F27" sqref="F27:M29"/>
    </sheetView>
  </sheetViews>
  <sheetFormatPr defaultColWidth="8.81640625" defaultRowHeight="12.5"/>
  <cols>
    <col min="1" max="2" width="8.81640625" style="110"/>
    <col min="3" max="3" width="9.453125" style="110" customWidth="1"/>
    <col min="4" max="4" width="4.7265625" style="110" customWidth="1"/>
    <col min="5" max="5" width="9.1796875" style="110" customWidth="1"/>
    <col min="6" max="6" width="8.81640625" style="110"/>
    <col min="7" max="7" width="9.453125" style="110" customWidth="1"/>
    <col min="8" max="8" width="4.7265625" style="110" customWidth="1"/>
    <col min="9" max="10" width="8.81640625" style="110"/>
    <col min="11" max="11" width="9.453125" style="110" customWidth="1"/>
    <col min="12" max="12" width="4.7265625" style="110" customWidth="1"/>
    <col min="13" max="14" width="8.81640625" style="110"/>
    <col min="15" max="15" width="9.453125" style="110" customWidth="1"/>
    <col min="16" max="16" width="4.7265625" style="110" customWidth="1"/>
    <col min="17" max="17" width="8.81640625" style="110"/>
    <col min="18" max="18" width="10.1796875" style="110" bestFit="1" customWidth="1"/>
    <col min="19" max="19" width="9.453125" style="110" customWidth="1"/>
    <col min="20" max="20" width="4.453125" style="110" customWidth="1"/>
    <col min="21" max="21" width="9.1796875" style="110" customWidth="1"/>
    <col min="22" max="22" width="3.7265625" style="110" customWidth="1"/>
    <col min="23" max="23" width="3.26953125" style="110" customWidth="1"/>
    <col min="24" max="24" width="2.81640625" style="110" customWidth="1"/>
    <col min="25" max="25" width="3.453125" style="110" customWidth="1"/>
    <col min="26" max="26" width="3" style="110" customWidth="1"/>
    <col min="27" max="16384" width="8.81640625" style="110"/>
  </cols>
  <sheetData>
    <row r="1" spans="1:21" ht="30.75" customHeight="1">
      <c r="A1" s="394"/>
      <c r="B1" s="394"/>
      <c r="C1" s="394"/>
      <c r="D1" s="394"/>
      <c r="E1" s="395"/>
      <c r="F1" s="109"/>
      <c r="G1" s="394" t="s">
        <v>60</v>
      </c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109"/>
      <c r="S1" s="109"/>
      <c r="T1" s="109"/>
    </row>
    <row r="2" spans="1:21" ht="24.75" customHeight="1">
      <c r="A2" s="394"/>
      <c r="B2" s="394"/>
      <c r="C2" s="394"/>
      <c r="D2" s="394"/>
      <c r="E2" s="395"/>
      <c r="G2" s="111"/>
      <c r="H2" s="399" t="s">
        <v>88</v>
      </c>
      <c r="I2" s="400"/>
      <c r="J2" s="400"/>
      <c r="K2" s="400"/>
      <c r="L2" s="400"/>
      <c r="M2" s="400"/>
      <c r="N2" s="400"/>
      <c r="O2" s="400"/>
      <c r="P2" s="400"/>
      <c r="R2" s="401" t="s">
        <v>22</v>
      </c>
      <c r="S2" s="401"/>
      <c r="T2" s="401"/>
      <c r="U2" s="401"/>
    </row>
    <row r="3" spans="1:21" ht="24.75" customHeight="1">
      <c r="A3" s="394"/>
      <c r="B3" s="394"/>
      <c r="C3" s="394"/>
      <c r="D3" s="394"/>
      <c r="E3" s="395"/>
      <c r="G3" s="111"/>
      <c r="H3" s="400"/>
      <c r="I3" s="400"/>
      <c r="J3" s="400"/>
      <c r="K3" s="400"/>
      <c r="L3" s="400"/>
      <c r="M3" s="400"/>
      <c r="N3" s="400"/>
      <c r="O3" s="400"/>
      <c r="P3" s="400"/>
      <c r="Q3" s="112"/>
      <c r="R3" s="401"/>
      <c r="S3" s="401"/>
      <c r="T3" s="401"/>
      <c r="U3" s="401"/>
    </row>
    <row r="4" spans="1:21" ht="24.75" customHeight="1">
      <c r="A4" s="394"/>
      <c r="B4" s="394"/>
      <c r="C4" s="394"/>
      <c r="D4" s="394"/>
      <c r="E4" s="395"/>
      <c r="G4" s="113"/>
      <c r="H4" s="401" t="s">
        <v>57</v>
      </c>
      <c r="I4" s="402"/>
      <c r="J4" s="402"/>
      <c r="K4" s="402"/>
      <c r="L4" s="402"/>
      <c r="M4" s="402"/>
      <c r="N4" s="402"/>
      <c r="O4" s="402"/>
      <c r="P4" s="402"/>
      <c r="S4" s="403">
        <v>2020</v>
      </c>
      <c r="T4" s="403"/>
    </row>
    <row r="5" spans="1:21" ht="24.75" customHeight="1">
      <c r="A5" s="396"/>
      <c r="B5" s="396"/>
      <c r="C5" s="396"/>
      <c r="D5" s="396"/>
      <c r="E5" s="397"/>
    </row>
    <row r="6" spans="1:21" ht="12" customHeight="1">
      <c r="A6" s="404" t="s">
        <v>4</v>
      </c>
      <c r="B6" s="388" t="s">
        <v>14</v>
      </c>
      <c r="C6" s="389"/>
      <c r="D6" s="389"/>
      <c r="E6" s="406"/>
      <c r="F6" s="388" t="s">
        <v>15</v>
      </c>
      <c r="G6" s="389"/>
      <c r="H6" s="389"/>
      <c r="I6" s="406"/>
      <c r="J6" s="388" t="s">
        <v>23</v>
      </c>
      <c r="K6" s="389"/>
      <c r="L6" s="389"/>
      <c r="M6" s="406"/>
      <c r="N6" s="388" t="s">
        <v>24</v>
      </c>
      <c r="O6" s="389"/>
      <c r="P6" s="389"/>
      <c r="Q6" s="406"/>
      <c r="R6" s="388" t="s">
        <v>25</v>
      </c>
      <c r="S6" s="389"/>
      <c r="T6" s="389"/>
      <c r="U6" s="390"/>
    </row>
    <row r="7" spans="1:21" ht="12" customHeight="1">
      <c r="A7" s="405"/>
      <c r="B7" s="391"/>
      <c r="C7" s="392"/>
      <c r="D7" s="392"/>
      <c r="E7" s="407"/>
      <c r="F7" s="391"/>
      <c r="G7" s="392"/>
      <c r="H7" s="392"/>
      <c r="I7" s="407"/>
      <c r="J7" s="391"/>
      <c r="K7" s="392"/>
      <c r="L7" s="392"/>
      <c r="M7" s="407"/>
      <c r="N7" s="391"/>
      <c r="O7" s="392"/>
      <c r="P7" s="392"/>
      <c r="Q7" s="407"/>
      <c r="R7" s="391"/>
      <c r="S7" s="392"/>
      <c r="T7" s="392"/>
      <c r="U7" s="393"/>
    </row>
    <row r="8" spans="1:21">
      <c r="A8" s="377" t="s">
        <v>26</v>
      </c>
      <c r="B8" s="376" t="s">
        <v>7</v>
      </c>
      <c r="C8" s="376" t="s">
        <v>8</v>
      </c>
      <c r="D8" s="376" t="s">
        <v>18</v>
      </c>
      <c r="E8" s="377" t="s">
        <v>2</v>
      </c>
      <c r="F8" s="376" t="s">
        <v>7</v>
      </c>
      <c r="G8" s="376" t="s">
        <v>8</v>
      </c>
      <c r="H8" s="376" t="s">
        <v>18</v>
      </c>
      <c r="I8" s="377" t="s">
        <v>2</v>
      </c>
      <c r="J8" s="376" t="s">
        <v>7</v>
      </c>
      <c r="K8" s="376" t="s">
        <v>8</v>
      </c>
      <c r="L8" s="376" t="s">
        <v>18</v>
      </c>
      <c r="M8" s="377" t="s">
        <v>2</v>
      </c>
      <c r="N8" s="376" t="s">
        <v>7</v>
      </c>
      <c r="O8" s="376" t="s">
        <v>8</v>
      </c>
      <c r="P8" s="376" t="s">
        <v>18</v>
      </c>
      <c r="Q8" s="377" t="s">
        <v>2</v>
      </c>
      <c r="R8" s="376" t="s">
        <v>7</v>
      </c>
      <c r="S8" s="376" t="s">
        <v>8</v>
      </c>
      <c r="T8" s="376" t="s">
        <v>18</v>
      </c>
      <c r="U8" s="377" t="s">
        <v>2</v>
      </c>
    </row>
    <row r="9" spans="1:21">
      <c r="A9" s="378"/>
      <c r="B9" s="376"/>
      <c r="C9" s="376"/>
      <c r="D9" s="376"/>
      <c r="E9" s="378"/>
      <c r="F9" s="376"/>
      <c r="G9" s="376"/>
      <c r="H9" s="376"/>
      <c r="I9" s="378"/>
      <c r="J9" s="376"/>
      <c r="K9" s="376"/>
      <c r="L9" s="376"/>
      <c r="M9" s="378"/>
      <c r="N9" s="376"/>
      <c r="O9" s="376"/>
      <c r="P9" s="376"/>
      <c r="Q9" s="378"/>
      <c r="R9" s="376"/>
      <c r="S9" s="376"/>
      <c r="T9" s="376"/>
      <c r="U9" s="378"/>
    </row>
    <row r="10" spans="1:21" ht="21.75" customHeight="1">
      <c r="A10" s="114" t="s">
        <v>27</v>
      </c>
      <c r="B10" s="115"/>
      <c r="C10" s="171"/>
      <c r="D10" s="116"/>
      <c r="E10" s="117"/>
      <c r="F10" s="115"/>
      <c r="G10" s="172"/>
      <c r="H10" s="116"/>
      <c r="I10" s="117"/>
      <c r="J10" s="115"/>
      <c r="K10" s="173"/>
      <c r="L10" s="116"/>
      <c r="M10" s="117"/>
      <c r="N10" s="115"/>
      <c r="O10" s="173"/>
      <c r="P10" s="116"/>
      <c r="Q10" s="117"/>
      <c r="R10" s="115"/>
      <c r="S10" s="173"/>
      <c r="T10" s="116"/>
      <c r="U10" s="117"/>
    </row>
    <row r="11" spans="1:21" ht="21.75" customHeight="1">
      <c r="A11" s="114" t="s">
        <v>27</v>
      </c>
      <c r="B11" s="115"/>
      <c r="C11" s="171"/>
      <c r="D11" s="116"/>
      <c r="E11" s="117"/>
      <c r="F11" s="115"/>
      <c r="G11" s="172"/>
      <c r="H11" s="116"/>
      <c r="I11" s="117"/>
      <c r="J11" s="115"/>
      <c r="K11" s="173"/>
      <c r="L11" s="116"/>
      <c r="M11" s="117"/>
      <c r="N11" s="115"/>
      <c r="O11" s="173"/>
      <c r="P11" s="116"/>
      <c r="Q11" s="117"/>
      <c r="R11" s="115"/>
      <c r="S11" s="173"/>
      <c r="T11" s="116"/>
      <c r="U11" s="117"/>
    </row>
    <row r="12" spans="1:21" ht="21.75" customHeight="1">
      <c r="A12" s="114" t="s">
        <v>27</v>
      </c>
      <c r="B12" s="115"/>
      <c r="C12" s="171"/>
      <c r="D12" s="116"/>
      <c r="E12" s="117"/>
      <c r="F12" s="115"/>
      <c r="G12" s="171"/>
      <c r="H12" s="116"/>
      <c r="I12" s="117"/>
      <c r="J12" s="115"/>
      <c r="K12" s="173"/>
      <c r="L12" s="116"/>
      <c r="M12" s="117"/>
      <c r="N12" s="115"/>
      <c r="O12" s="173"/>
      <c r="P12" s="116"/>
      <c r="Q12" s="117"/>
      <c r="R12" s="115"/>
      <c r="S12" s="173"/>
      <c r="T12" s="116"/>
      <c r="U12" s="117"/>
    </row>
    <row r="13" spans="1:21" ht="21.75" customHeight="1">
      <c r="A13" s="114" t="s">
        <v>27</v>
      </c>
      <c r="B13" s="115"/>
      <c r="C13" s="171"/>
      <c r="D13" s="116"/>
      <c r="E13" s="117"/>
      <c r="F13" s="115"/>
      <c r="G13" s="171"/>
      <c r="H13" s="116"/>
      <c r="I13" s="117"/>
      <c r="J13" s="115"/>
      <c r="K13" s="173"/>
      <c r="L13" s="116"/>
      <c r="M13" s="117"/>
      <c r="N13" s="115"/>
      <c r="O13" s="173"/>
      <c r="P13" s="116"/>
      <c r="Q13" s="117"/>
      <c r="R13" s="115"/>
      <c r="S13" s="173"/>
      <c r="T13" s="116"/>
      <c r="U13" s="117"/>
    </row>
    <row r="14" spans="1:21" ht="21.75" customHeight="1">
      <c r="A14" s="114" t="s">
        <v>27</v>
      </c>
      <c r="B14" s="115"/>
      <c r="C14" s="171"/>
      <c r="D14" s="116"/>
      <c r="E14" s="117"/>
      <c r="F14" s="115"/>
      <c r="G14" s="172"/>
      <c r="H14" s="116"/>
      <c r="I14" s="117"/>
      <c r="J14" s="115"/>
      <c r="K14" s="173"/>
      <c r="L14" s="116"/>
      <c r="M14" s="117"/>
      <c r="N14" s="115"/>
      <c r="O14" s="173"/>
      <c r="P14" s="116"/>
      <c r="Q14" s="117"/>
      <c r="R14" s="115"/>
      <c r="S14" s="173"/>
      <c r="T14" s="116"/>
      <c r="U14" s="117"/>
    </row>
    <row r="15" spans="1:21" ht="21.75" customHeight="1">
      <c r="A15" s="119" t="s">
        <v>83</v>
      </c>
      <c r="B15" s="120"/>
      <c r="C15" s="121">
        <f>400*(COUNTA(C10:C14))</f>
        <v>0</v>
      </c>
      <c r="D15" s="237">
        <f>COUNTA(D10:D14)</f>
        <v>0</v>
      </c>
      <c r="E15" s="122">
        <f>SUM(E10:E14)</f>
        <v>0</v>
      </c>
      <c r="F15" s="123"/>
      <c r="G15" s="121">
        <f>400*(COUNTA(G10:G14))</f>
        <v>0</v>
      </c>
      <c r="H15" s="237">
        <f>COUNTA(H10:H14)</f>
        <v>0</v>
      </c>
      <c r="I15" s="122">
        <f>SUM(I10:I14)</f>
        <v>0</v>
      </c>
      <c r="J15" s="123"/>
      <c r="K15" s="121">
        <f>400*(COUNTA(K10:K14))</f>
        <v>0</v>
      </c>
      <c r="L15" s="237">
        <f>COUNTA(L10:L14)</f>
        <v>0</v>
      </c>
      <c r="M15" s="122">
        <f>SUM(M10:M14)</f>
        <v>0</v>
      </c>
      <c r="N15" s="123"/>
      <c r="O15" s="121">
        <f>400*(COUNTA(O10:O14))</f>
        <v>0</v>
      </c>
      <c r="P15" s="237">
        <f>COUNTA(P10:P14)</f>
        <v>0</v>
      </c>
      <c r="Q15" s="122">
        <f>SUM(Q10:Q14)</f>
        <v>0</v>
      </c>
      <c r="R15" s="123"/>
      <c r="S15" s="121">
        <f>400*(COUNTA(S10:S14))</f>
        <v>0</v>
      </c>
      <c r="T15" s="237">
        <f>COUNTA(T10:T14)</f>
        <v>0</v>
      </c>
      <c r="U15" s="124">
        <f>SUM(U10:U14)</f>
        <v>0</v>
      </c>
    </row>
    <row r="16" spans="1:21" ht="21.75" customHeight="1">
      <c r="A16" s="379"/>
      <c r="B16" s="380"/>
      <c r="C16" s="380"/>
      <c r="D16" s="380"/>
      <c r="E16" s="380"/>
      <c r="F16" s="380"/>
      <c r="G16" s="380"/>
      <c r="H16" s="380"/>
      <c r="I16" s="380"/>
      <c r="J16" s="380"/>
      <c r="K16" s="380"/>
      <c r="L16" s="380"/>
      <c r="M16" s="380"/>
      <c r="N16" s="380"/>
      <c r="O16" s="380"/>
      <c r="P16" s="380"/>
      <c r="Q16" s="380"/>
      <c r="R16" s="380"/>
      <c r="S16" s="380"/>
      <c r="T16" s="380"/>
    </row>
    <row r="17" spans="1:21" ht="21.75" customHeight="1">
      <c r="A17" s="125" t="s">
        <v>28</v>
      </c>
      <c r="B17" s="115"/>
      <c r="C17" s="171"/>
      <c r="D17" s="116"/>
      <c r="E17" s="117"/>
      <c r="F17" s="115"/>
      <c r="G17" s="172"/>
      <c r="H17" s="116"/>
      <c r="I17" s="117"/>
      <c r="J17" s="115"/>
      <c r="K17" s="172"/>
      <c r="L17" s="116"/>
      <c r="M17" s="117"/>
      <c r="N17" s="115"/>
      <c r="O17" s="172"/>
      <c r="P17" s="126"/>
      <c r="Q17" s="117"/>
      <c r="R17" s="115"/>
      <c r="S17" s="172"/>
      <c r="T17" s="126"/>
      <c r="U17" s="117"/>
    </row>
    <row r="18" spans="1:21" ht="21.75" customHeight="1">
      <c r="A18" s="125" t="s">
        <v>28</v>
      </c>
      <c r="B18" s="115"/>
      <c r="C18" s="171"/>
      <c r="D18" s="116"/>
      <c r="E18" s="117"/>
      <c r="F18" s="115"/>
      <c r="G18" s="172"/>
      <c r="H18" s="116"/>
      <c r="I18" s="117"/>
      <c r="J18" s="115"/>
      <c r="K18" s="172"/>
      <c r="L18" s="116"/>
      <c r="M18" s="117"/>
      <c r="N18" s="115"/>
      <c r="O18" s="172"/>
      <c r="P18" s="116"/>
      <c r="Q18" s="117"/>
      <c r="R18" s="115"/>
      <c r="S18" s="172"/>
      <c r="T18" s="116"/>
      <c r="U18" s="117"/>
    </row>
    <row r="19" spans="1:21" ht="21.75" customHeight="1">
      <c r="A19" s="125" t="s">
        <v>28</v>
      </c>
      <c r="B19" s="115"/>
      <c r="C19" s="172"/>
      <c r="D19" s="116"/>
      <c r="E19" s="117"/>
      <c r="F19" s="115"/>
      <c r="G19" s="172"/>
      <c r="H19" s="116"/>
      <c r="I19" s="117"/>
      <c r="J19" s="115"/>
      <c r="K19" s="172"/>
      <c r="L19" s="116"/>
      <c r="M19" s="117"/>
      <c r="N19" s="115"/>
      <c r="O19" s="172"/>
      <c r="P19" s="116"/>
      <c r="Q19" s="117"/>
      <c r="R19" s="115"/>
      <c r="S19" s="172"/>
      <c r="T19" s="116"/>
      <c r="U19" s="117"/>
    </row>
    <row r="20" spans="1:21" ht="21.75" customHeight="1">
      <c r="A20" s="125" t="s">
        <v>28</v>
      </c>
      <c r="B20" s="115"/>
      <c r="C20" s="172"/>
      <c r="D20" s="116"/>
      <c r="E20" s="117"/>
      <c r="F20" s="115"/>
      <c r="G20" s="172"/>
      <c r="H20" s="116"/>
      <c r="I20" s="117"/>
      <c r="J20" s="115"/>
      <c r="K20" s="172"/>
      <c r="L20" s="116"/>
      <c r="M20" s="117"/>
      <c r="N20" s="115"/>
      <c r="O20" s="172"/>
      <c r="P20" s="116"/>
      <c r="Q20" s="117"/>
      <c r="R20" s="115"/>
      <c r="S20" s="172"/>
      <c r="T20" s="116"/>
      <c r="U20" s="117"/>
    </row>
    <row r="21" spans="1:21" ht="21.75" customHeight="1">
      <c r="A21" s="125" t="s">
        <v>28</v>
      </c>
      <c r="B21" s="115"/>
      <c r="C21" s="172"/>
      <c r="D21" s="116"/>
      <c r="E21" s="117"/>
      <c r="F21" s="115"/>
      <c r="G21" s="172"/>
      <c r="H21" s="116"/>
      <c r="I21" s="117"/>
      <c r="J21" s="115"/>
      <c r="K21" s="263"/>
      <c r="L21" s="116"/>
      <c r="M21" s="117"/>
      <c r="N21" s="115"/>
      <c r="O21" s="172"/>
      <c r="P21" s="116"/>
      <c r="Q21" s="117"/>
      <c r="R21" s="115"/>
      <c r="S21" s="172"/>
      <c r="T21" s="116"/>
      <c r="U21" s="117"/>
    </row>
    <row r="22" spans="1:21" ht="21.75" customHeight="1">
      <c r="A22" s="119" t="s">
        <v>83</v>
      </c>
      <c r="B22" s="127"/>
      <c r="C22" s="121">
        <f>800*(COUNTA(C17:C21))</f>
        <v>0</v>
      </c>
      <c r="D22" s="238">
        <f>COUNTA(D17:D21)</f>
        <v>0</v>
      </c>
      <c r="E22" s="124">
        <f>SUM(E17:E21)</f>
        <v>0</v>
      </c>
      <c r="F22" s="127"/>
      <c r="G22" s="121">
        <f>800*(COUNTA(G17:G21))</f>
        <v>0</v>
      </c>
      <c r="H22" s="238">
        <f>COUNTA(H17:H21)</f>
        <v>0</v>
      </c>
      <c r="I22" s="124">
        <f>SUM(I17:I21)</f>
        <v>0</v>
      </c>
      <c r="J22" s="127"/>
      <c r="K22" s="121">
        <f>800*(COUNTA(K17:K21))</f>
        <v>0</v>
      </c>
      <c r="L22" s="238">
        <f>COUNTA(L17:L21)</f>
        <v>0</v>
      </c>
      <c r="M22" s="124">
        <f>SUM(M17:M21)</f>
        <v>0</v>
      </c>
      <c r="N22" s="127"/>
      <c r="O22" s="121">
        <f>800*(COUNTA(O17:O21))</f>
        <v>0</v>
      </c>
      <c r="P22" s="238">
        <f>COUNTA(P17:P21)</f>
        <v>0</v>
      </c>
      <c r="Q22" s="124">
        <f>SUM(Q17:Q21)</f>
        <v>0</v>
      </c>
      <c r="R22" s="127"/>
      <c r="S22" s="121">
        <f>800*(COUNTA(S17:S21))</f>
        <v>0</v>
      </c>
      <c r="T22" s="238">
        <f>COUNTA(T17:T21)</f>
        <v>0</v>
      </c>
      <c r="U22" s="124">
        <f>SUM(U17:U21)</f>
        <v>0</v>
      </c>
    </row>
    <row r="23" spans="1:21" ht="18.75" customHeight="1">
      <c r="A23" s="128"/>
    </row>
    <row r="24" spans="1:21" ht="18.75" customHeight="1">
      <c r="R24" s="381" t="s">
        <v>4</v>
      </c>
      <c r="S24" s="381"/>
      <c r="T24" s="382"/>
    </row>
    <row r="25" spans="1:21" ht="24" customHeight="1">
      <c r="A25" s="129" t="s">
        <v>4</v>
      </c>
      <c r="B25" s="383" t="s">
        <v>14</v>
      </c>
      <c r="C25" s="384"/>
      <c r="D25" s="384"/>
      <c r="E25" s="385"/>
      <c r="F25" s="383" t="s">
        <v>15</v>
      </c>
      <c r="G25" s="386"/>
      <c r="H25" s="384"/>
      <c r="I25" s="385"/>
      <c r="J25" s="383" t="s">
        <v>23</v>
      </c>
      <c r="K25" s="386"/>
      <c r="L25" s="384"/>
      <c r="M25" s="385"/>
      <c r="N25" s="130"/>
      <c r="O25" s="366" t="s">
        <v>29</v>
      </c>
      <c r="P25" s="387"/>
      <c r="Q25" s="387"/>
      <c r="R25" s="131">
        <f>SUM(E15+I15+M15+Q15+U15+E22+I22+M22+Q22+U22+E31+I31+M31)</f>
        <v>0</v>
      </c>
      <c r="S25" s="132"/>
      <c r="T25" s="131" t="s">
        <v>4</v>
      </c>
    </row>
    <row r="26" spans="1:21" ht="24" customHeight="1">
      <c r="A26" s="125" t="s">
        <v>26</v>
      </c>
      <c r="B26" s="114" t="s">
        <v>7</v>
      </c>
      <c r="C26" s="114" t="s">
        <v>30</v>
      </c>
      <c r="D26" s="114" t="s">
        <v>18</v>
      </c>
      <c r="E26" s="114" t="s">
        <v>2</v>
      </c>
      <c r="F26" s="114" t="s">
        <v>7</v>
      </c>
      <c r="G26" s="114" t="s">
        <v>30</v>
      </c>
      <c r="H26" s="114" t="s">
        <v>18</v>
      </c>
      <c r="I26" s="114" t="s">
        <v>2</v>
      </c>
      <c r="J26" s="114" t="s">
        <v>7</v>
      </c>
      <c r="K26" s="114" t="s">
        <v>30</v>
      </c>
      <c r="L26" s="114" t="s">
        <v>18</v>
      </c>
      <c r="M26" s="133" t="s">
        <v>2</v>
      </c>
      <c r="N26" s="134"/>
      <c r="O26" s="366" t="s">
        <v>31</v>
      </c>
      <c r="P26" s="367"/>
      <c r="Q26" s="367"/>
      <c r="R26" s="135">
        <f>SUM((C15+G15+K15+O15+S15+C22+G22+K22+O22+S22+C31+G31+K31)/1000)</f>
        <v>0</v>
      </c>
      <c r="S26" s="136"/>
      <c r="T26" s="135" t="s">
        <v>4</v>
      </c>
    </row>
    <row r="27" spans="1:21" ht="21.75" customHeight="1">
      <c r="A27" s="114" t="s">
        <v>32</v>
      </c>
      <c r="B27" s="115"/>
      <c r="C27" s="173"/>
      <c r="D27" s="257"/>
      <c r="E27" s="117"/>
      <c r="F27" s="115"/>
      <c r="G27" s="173"/>
      <c r="H27" s="176"/>
      <c r="I27" s="117"/>
      <c r="J27" s="115"/>
      <c r="K27" s="260"/>
      <c r="L27" s="115"/>
      <c r="M27" s="117"/>
      <c r="N27" s="139"/>
      <c r="O27" s="367"/>
      <c r="P27" s="367"/>
      <c r="Q27" s="367"/>
      <c r="R27" s="140" t="s">
        <v>3</v>
      </c>
      <c r="S27" s="132"/>
      <c r="T27" s="141"/>
    </row>
    <row r="28" spans="1:21" ht="21.75" customHeight="1">
      <c r="A28" s="114" t="s">
        <v>33</v>
      </c>
      <c r="B28" s="115"/>
      <c r="C28" s="174"/>
      <c r="D28" s="175"/>
      <c r="E28" s="117"/>
      <c r="F28" s="115"/>
      <c r="G28" s="142"/>
      <c r="H28" s="174"/>
      <c r="I28" s="117"/>
      <c r="J28" s="115"/>
      <c r="K28" s="142"/>
      <c r="L28" s="115"/>
      <c r="M28" s="117"/>
      <c r="N28" s="143"/>
      <c r="O28" s="144"/>
      <c r="P28" s="145"/>
      <c r="Q28" s="145"/>
      <c r="R28" s="368"/>
      <c r="S28" s="369"/>
      <c r="T28" s="146"/>
    </row>
    <row r="29" spans="1:21" ht="21.75" customHeight="1">
      <c r="A29" s="114" t="s">
        <v>34</v>
      </c>
      <c r="B29" s="115"/>
      <c r="C29" s="142"/>
      <c r="D29" s="177"/>
      <c r="E29" s="117"/>
      <c r="F29" s="115"/>
      <c r="G29" s="142"/>
      <c r="H29" s="174"/>
      <c r="I29" s="117"/>
      <c r="J29" s="115"/>
      <c r="K29" s="142"/>
      <c r="L29" s="115"/>
      <c r="M29" s="117"/>
      <c r="N29" s="143"/>
      <c r="P29" s="239">
        <f>SUM(D15+H15+L15+P15+T15+D22+H22+L22+P22+T22+D31+H31+L31)</f>
        <v>0</v>
      </c>
      <c r="S29" s="370" t="s">
        <v>4</v>
      </c>
      <c r="T29" s="371"/>
      <c r="U29" s="372"/>
    </row>
    <row r="30" spans="1:21" ht="21.75" customHeight="1">
      <c r="A30" s="114" t="s">
        <v>36</v>
      </c>
      <c r="B30" s="115"/>
      <c r="C30" s="142"/>
      <c r="D30" s="177"/>
      <c r="E30" s="117"/>
      <c r="F30" s="115"/>
      <c r="G30" s="142"/>
      <c r="H30" s="174"/>
      <c r="I30" s="117"/>
      <c r="J30" s="115"/>
      <c r="K30" s="142"/>
      <c r="L30" s="115"/>
      <c r="M30" s="117"/>
      <c r="N30" s="143"/>
      <c r="R30" s="146"/>
      <c r="S30" s="370" t="s">
        <v>35</v>
      </c>
      <c r="T30" s="371"/>
      <c r="U30" s="372"/>
    </row>
    <row r="31" spans="1:21" ht="21.75" customHeight="1">
      <c r="A31" s="119" t="s">
        <v>83</v>
      </c>
      <c r="B31" s="115"/>
      <c r="C31" s="121">
        <f>SUM(C30+C29+C28+(IF(COUNTBLANK(C27),0,1500)))</f>
        <v>0</v>
      </c>
      <c r="D31" s="238">
        <f>COUNTA(D27:D30)</f>
        <v>0</v>
      </c>
      <c r="E31" s="147">
        <f>SUM(E27:E30)</f>
        <v>0</v>
      </c>
      <c r="F31" s="117"/>
      <c r="G31" s="121">
        <f>SUM(G30+G29+G28+(IF(COUNTBLANK(G27),0,1500)))</f>
        <v>0</v>
      </c>
      <c r="H31" s="238">
        <f>COUNTA(H27:H30)</f>
        <v>0</v>
      </c>
      <c r="I31" s="147">
        <f>SUM(I27:I30)</f>
        <v>0</v>
      </c>
      <c r="J31" s="137"/>
      <c r="K31" s="121">
        <f>SUM(K30+K29+K28+(IF(COUNTBLANK(K27),0,1500)))</f>
        <v>0</v>
      </c>
      <c r="L31" s="238">
        <f>COUNTA(L27:L30)</f>
        <v>0</v>
      </c>
      <c r="M31" s="147">
        <f>SUM(M27:M30)</f>
        <v>0</v>
      </c>
      <c r="N31" s="148"/>
      <c r="S31" s="370" t="s">
        <v>4</v>
      </c>
      <c r="T31" s="371"/>
      <c r="U31" s="372"/>
    </row>
    <row r="32" spans="1:21">
      <c r="R32" s="373"/>
      <c r="S32" s="374"/>
      <c r="T32" s="375"/>
    </row>
  </sheetData>
  <mergeCells count="45"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O26:Q27"/>
    <mergeCell ref="R28:S28"/>
    <mergeCell ref="S29:U29"/>
    <mergeCell ref="S30:U30"/>
    <mergeCell ref="S31:U31"/>
  </mergeCells>
  <pageMargins left="0.74803149606299213" right="0.74803149606299213" top="0.59055118110236227" bottom="0.59055118110236227" header="0.19685039370078741" footer="0.39370078740157483"/>
  <pageSetup paperSize="9" scale="78" orientation="landscape" horizontalDpi="4294967293" verticalDpi="36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R31"/>
  <sheetViews>
    <sheetView zoomScale="125" zoomScaleNormal="125" workbookViewId="0">
      <selection activeCell="I15" sqref="I15"/>
    </sheetView>
  </sheetViews>
  <sheetFormatPr defaultColWidth="8.81640625" defaultRowHeight="12.5"/>
  <cols>
    <col min="9" max="9" width="10.7265625" customWidth="1"/>
    <col min="10" max="10" width="11.26953125" customWidth="1"/>
    <col min="12" max="12" width="10.1796875" bestFit="1" customWidth="1"/>
  </cols>
  <sheetData>
    <row r="1" spans="1:14" ht="18" customHeight="1">
      <c r="A1" s="360" t="s">
        <v>157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</row>
    <row r="2" spans="1:14" ht="13" thickBot="1"/>
    <row r="3" spans="1:14" ht="13" thickBot="1">
      <c r="A3" s="354" t="s">
        <v>37</v>
      </c>
      <c r="B3" s="361" t="s">
        <v>38</v>
      </c>
      <c r="C3" s="362"/>
      <c r="D3" s="363"/>
      <c r="E3" s="361" t="s">
        <v>39</v>
      </c>
      <c r="F3" s="362"/>
      <c r="G3" s="363"/>
      <c r="H3" s="359" t="s">
        <v>40</v>
      </c>
      <c r="I3" s="357"/>
      <c r="J3" s="358"/>
      <c r="K3" s="364" t="s">
        <v>116</v>
      </c>
      <c r="L3" s="49" t="s">
        <v>17</v>
      </c>
    </row>
    <row r="4" spans="1:14" ht="38" thickBot="1">
      <c r="A4" s="355"/>
      <c r="B4" s="50" t="s">
        <v>41</v>
      </c>
      <c r="C4" s="51" t="s">
        <v>42</v>
      </c>
      <c r="D4" s="52" t="s">
        <v>29</v>
      </c>
      <c r="E4" s="50" t="s">
        <v>41</v>
      </c>
      <c r="F4" s="51" t="s">
        <v>42</v>
      </c>
      <c r="G4" s="52" t="s">
        <v>43</v>
      </c>
      <c r="H4" s="53" t="s">
        <v>44</v>
      </c>
      <c r="I4" s="54" t="s">
        <v>45</v>
      </c>
      <c r="J4" s="52" t="s">
        <v>46</v>
      </c>
      <c r="K4" s="365"/>
      <c r="L4" s="56" t="s">
        <v>47</v>
      </c>
    </row>
    <row r="5" spans="1:14" ht="18" customHeight="1">
      <c r="A5" s="49">
        <v>2012</v>
      </c>
      <c r="B5" s="57">
        <v>5</v>
      </c>
      <c r="C5" s="58">
        <v>2</v>
      </c>
      <c r="D5" s="104">
        <v>13352</v>
      </c>
      <c r="E5" s="57">
        <v>10</v>
      </c>
      <c r="F5" s="58">
        <v>5</v>
      </c>
      <c r="G5" s="92">
        <v>190.74</v>
      </c>
      <c r="H5" s="60">
        <v>70</v>
      </c>
      <c r="I5" s="298">
        <v>44</v>
      </c>
      <c r="J5" s="62">
        <f>I5*100/H5</f>
        <v>62.857142857142854</v>
      </c>
      <c r="K5" s="241"/>
      <c r="L5" s="90">
        <v>751.68</v>
      </c>
    </row>
    <row r="6" spans="1:14" ht="18" customHeight="1">
      <c r="A6" s="64">
        <v>2013</v>
      </c>
      <c r="B6" s="57">
        <v>3</v>
      </c>
      <c r="C6" s="58">
        <v>1</v>
      </c>
      <c r="D6" s="104">
        <v>14446</v>
      </c>
      <c r="E6" s="57">
        <v>12</v>
      </c>
      <c r="F6" s="58">
        <v>4</v>
      </c>
      <c r="G6" s="92">
        <f>D6/H6</f>
        <v>160.51111111111112</v>
      </c>
      <c r="H6" s="66">
        <v>90</v>
      </c>
      <c r="I6" s="299">
        <v>49</v>
      </c>
      <c r="J6" s="67">
        <f>I6*100/H6</f>
        <v>54.444444444444443</v>
      </c>
      <c r="K6" s="242"/>
      <c r="L6" s="90">
        <v>812.45</v>
      </c>
    </row>
    <row r="7" spans="1:14" ht="18" customHeight="1">
      <c r="A7" s="64">
        <v>2014</v>
      </c>
      <c r="B7" s="218">
        <v>4</v>
      </c>
      <c r="C7" s="219">
        <v>2</v>
      </c>
      <c r="D7" s="104">
        <v>13362</v>
      </c>
      <c r="E7" s="218">
        <v>13</v>
      </c>
      <c r="F7" s="219">
        <v>6</v>
      </c>
      <c r="G7" s="92">
        <v>148.47</v>
      </c>
      <c r="H7" s="66">
        <v>90</v>
      </c>
      <c r="I7" s="299">
        <v>43</v>
      </c>
      <c r="J7" s="67">
        <v>47.78</v>
      </c>
      <c r="K7" s="242"/>
      <c r="L7" s="90">
        <v>755.6</v>
      </c>
    </row>
    <row r="8" spans="1:14" ht="17.5">
      <c r="A8" s="246">
        <v>2015</v>
      </c>
      <c r="B8" s="218">
        <v>5</v>
      </c>
      <c r="C8" s="219">
        <v>2</v>
      </c>
      <c r="D8" s="247">
        <v>12165</v>
      </c>
      <c r="E8" s="248">
        <v>19</v>
      </c>
      <c r="F8" s="219">
        <v>8</v>
      </c>
      <c r="G8" s="92">
        <f>D8/H8</f>
        <v>126.71875</v>
      </c>
      <c r="H8" s="66">
        <v>96</v>
      </c>
      <c r="I8" s="299">
        <v>55</v>
      </c>
      <c r="J8" s="67">
        <f>I8*100/H8</f>
        <v>57.291666666666664</v>
      </c>
      <c r="K8" s="242">
        <v>928</v>
      </c>
      <c r="L8" s="90">
        <v>690.8</v>
      </c>
      <c r="N8" s="228"/>
    </row>
    <row r="9" spans="1:14" ht="13">
      <c r="A9" s="64">
        <v>2016</v>
      </c>
      <c r="B9" s="57">
        <v>5</v>
      </c>
      <c r="C9" s="58">
        <v>2</v>
      </c>
      <c r="D9" s="104">
        <v>10130</v>
      </c>
      <c r="E9" s="57">
        <v>17</v>
      </c>
      <c r="F9" s="58">
        <v>7</v>
      </c>
      <c r="G9" s="92">
        <f>D9/H9</f>
        <v>107.76595744680851</v>
      </c>
      <c r="H9" s="66">
        <v>94</v>
      </c>
      <c r="I9" s="299">
        <v>38</v>
      </c>
      <c r="J9" s="67">
        <f>I9*100/H9</f>
        <v>40.425531914893618</v>
      </c>
      <c r="K9" s="243">
        <v>719</v>
      </c>
      <c r="L9" s="90">
        <v>578.65</v>
      </c>
    </row>
    <row r="10" spans="1:14" ht="17.149999999999999" customHeight="1">
      <c r="A10" s="64">
        <v>2017</v>
      </c>
      <c r="B10" s="57">
        <v>3</v>
      </c>
      <c r="C10" s="58">
        <v>1</v>
      </c>
      <c r="D10" s="104">
        <v>15641</v>
      </c>
      <c r="E10" s="57">
        <v>12</v>
      </c>
      <c r="F10" s="58">
        <v>5</v>
      </c>
      <c r="G10" s="92">
        <f>D10/H10</f>
        <v>156.41</v>
      </c>
      <c r="H10" s="66">
        <v>100</v>
      </c>
      <c r="I10" s="300">
        <v>49</v>
      </c>
      <c r="J10" s="67">
        <f>I10*100/H10</f>
        <v>49</v>
      </c>
      <c r="K10" s="243">
        <v>1121</v>
      </c>
      <c r="L10" s="255">
        <v>906.58</v>
      </c>
    </row>
    <row r="11" spans="1:14" ht="13">
      <c r="A11" s="64">
        <v>2018</v>
      </c>
      <c r="B11" s="57">
        <v>3</v>
      </c>
      <c r="C11" s="58">
        <v>1</v>
      </c>
      <c r="D11" s="104">
        <v>16911</v>
      </c>
      <c r="E11" s="57">
        <v>13</v>
      </c>
      <c r="F11" s="58">
        <v>7</v>
      </c>
      <c r="G11" s="92">
        <f>D11/H11</f>
        <v>174.34020618556701</v>
      </c>
      <c r="H11" s="66">
        <v>97</v>
      </c>
      <c r="I11" s="300">
        <v>41</v>
      </c>
      <c r="J11" s="67">
        <f>100*I11/H11</f>
        <v>42.268041237113401</v>
      </c>
      <c r="K11" s="283">
        <v>1170</v>
      </c>
      <c r="L11" s="280">
        <v>955.8</v>
      </c>
    </row>
    <row r="12" spans="1:14" ht="13">
      <c r="A12" s="64">
        <v>2019</v>
      </c>
      <c r="B12" s="57">
        <v>3</v>
      </c>
      <c r="C12" s="58">
        <v>2</v>
      </c>
      <c r="D12" s="104">
        <v>15803</v>
      </c>
      <c r="E12" s="57">
        <v>12</v>
      </c>
      <c r="F12" s="58">
        <v>6</v>
      </c>
      <c r="G12" s="92">
        <v>185.92</v>
      </c>
      <c r="H12" s="66">
        <v>86</v>
      </c>
      <c r="I12" s="300">
        <v>39</v>
      </c>
      <c r="J12" s="67">
        <f>100*I12/H12</f>
        <v>45.348837209302324</v>
      </c>
      <c r="K12" s="283">
        <v>1044</v>
      </c>
      <c r="L12" s="280">
        <v>855.21</v>
      </c>
    </row>
    <row r="13" spans="1:14" ht="13">
      <c r="A13" s="64">
        <v>2020</v>
      </c>
      <c r="B13" s="57"/>
      <c r="C13" s="58"/>
      <c r="D13" s="104">
        <f>Summary!D36</f>
        <v>7601</v>
      </c>
      <c r="E13" s="57"/>
      <c r="F13" s="58"/>
      <c r="G13" s="92">
        <f>D13/I13</f>
        <v>292.34615384615387</v>
      </c>
      <c r="H13" s="66">
        <v>71</v>
      </c>
      <c r="I13" s="311">
        <v>26</v>
      </c>
      <c r="J13" s="67">
        <f>100*I13/H13</f>
        <v>36.619718309859152</v>
      </c>
      <c r="K13" s="314">
        <f>Summary!G36</f>
        <v>492</v>
      </c>
      <c r="L13" s="312">
        <f>Summary!E36</f>
        <v>386.42500000000018</v>
      </c>
    </row>
    <row r="14" spans="1:14" ht="20.5" thickBot="1">
      <c r="A14" s="73"/>
      <c r="B14" s="74"/>
      <c r="C14" s="75"/>
      <c r="D14" s="105"/>
      <c r="E14" s="74"/>
      <c r="F14" s="75"/>
      <c r="G14" s="106"/>
      <c r="H14" s="74"/>
      <c r="I14" s="75"/>
      <c r="J14" s="107"/>
      <c r="K14" s="240"/>
      <c r="L14" s="108"/>
      <c r="M14" s="14"/>
    </row>
    <row r="17" spans="1:18" ht="13">
      <c r="A17" s="360" t="s">
        <v>48</v>
      </c>
      <c r="B17" s="360"/>
      <c r="C17" s="360"/>
      <c r="D17" s="360"/>
      <c r="E17" s="360"/>
      <c r="F17" s="360"/>
      <c r="G17" s="360"/>
      <c r="H17" s="360"/>
      <c r="I17" s="360"/>
      <c r="J17" s="360"/>
      <c r="K17" s="360"/>
    </row>
    <row r="18" spans="1:18" ht="13" thickBot="1">
      <c r="F18" s="6" t="s">
        <v>69</v>
      </c>
    </row>
    <row r="19" spans="1:18" ht="13" thickBot="1">
      <c r="A19" s="354" t="s">
        <v>37</v>
      </c>
      <c r="B19" s="356" t="s">
        <v>38</v>
      </c>
      <c r="C19" s="357"/>
      <c r="D19" s="358"/>
      <c r="E19" s="356" t="s">
        <v>39</v>
      </c>
      <c r="F19" s="357"/>
      <c r="G19" s="358"/>
      <c r="H19" s="359" t="s">
        <v>40</v>
      </c>
      <c r="I19" s="357"/>
      <c r="J19" s="357"/>
      <c r="K19" s="358"/>
      <c r="L19" s="49" t="s">
        <v>17</v>
      </c>
    </row>
    <row r="20" spans="1:18" ht="38" thickBot="1">
      <c r="A20" s="355"/>
      <c r="B20" s="50" t="s">
        <v>41</v>
      </c>
      <c r="C20" s="51" t="s">
        <v>42</v>
      </c>
      <c r="D20" s="52" t="s">
        <v>29</v>
      </c>
      <c r="E20" s="50" t="s">
        <v>41</v>
      </c>
      <c r="F20" s="51" t="s">
        <v>42</v>
      </c>
      <c r="G20" s="52" t="s">
        <v>43</v>
      </c>
      <c r="H20" s="53" t="s">
        <v>44</v>
      </c>
      <c r="I20" s="54" t="s">
        <v>45</v>
      </c>
      <c r="J20" s="54" t="s">
        <v>46</v>
      </c>
      <c r="K20" s="55" t="s">
        <v>42</v>
      </c>
      <c r="L20" s="56" t="s">
        <v>47</v>
      </c>
    </row>
    <row r="21" spans="1:18" ht="20">
      <c r="A21" s="49">
        <v>2003</v>
      </c>
      <c r="B21" s="57">
        <v>71</v>
      </c>
      <c r="C21" s="65" t="s">
        <v>49</v>
      </c>
      <c r="D21" s="59">
        <v>175</v>
      </c>
      <c r="E21" s="57">
        <v>84</v>
      </c>
      <c r="F21" s="65" t="s">
        <v>49</v>
      </c>
      <c r="G21" s="59">
        <v>1.68</v>
      </c>
      <c r="H21" s="60">
        <v>104</v>
      </c>
      <c r="I21" s="61">
        <v>11</v>
      </c>
      <c r="J21" s="62">
        <v>10.58</v>
      </c>
      <c r="K21" s="63" t="s">
        <v>49</v>
      </c>
      <c r="L21" s="69"/>
    </row>
    <row r="22" spans="1:18" ht="20">
      <c r="A22" s="64">
        <v>2004</v>
      </c>
      <c r="B22" s="57">
        <v>55</v>
      </c>
      <c r="C22" s="65" t="s">
        <v>49</v>
      </c>
      <c r="D22" s="59">
        <v>440</v>
      </c>
      <c r="E22" s="57">
        <v>76</v>
      </c>
      <c r="F22" s="65" t="s">
        <v>49</v>
      </c>
      <c r="G22" s="59">
        <v>4.9400000000000004</v>
      </c>
      <c r="H22" s="66">
        <v>89</v>
      </c>
      <c r="I22" s="23">
        <v>13</v>
      </c>
      <c r="J22" s="67">
        <v>14.61</v>
      </c>
      <c r="K22" s="68" t="s">
        <v>49</v>
      </c>
      <c r="L22" s="69"/>
      <c r="R22">
        <v>16</v>
      </c>
    </row>
    <row r="23" spans="1:18" ht="20">
      <c r="A23" s="64">
        <v>2005</v>
      </c>
      <c r="B23" s="57">
        <v>27</v>
      </c>
      <c r="C23" s="65" t="s">
        <v>49</v>
      </c>
      <c r="D23" s="59">
        <v>1928</v>
      </c>
      <c r="E23" s="57">
        <v>37</v>
      </c>
      <c r="F23" s="65" t="s">
        <v>49</v>
      </c>
      <c r="G23" s="59">
        <v>26.05</v>
      </c>
      <c r="H23" s="66">
        <v>74</v>
      </c>
      <c r="I23" s="23">
        <v>15</v>
      </c>
      <c r="J23" s="67">
        <v>20.27</v>
      </c>
      <c r="K23" s="68" t="s">
        <v>49</v>
      </c>
      <c r="L23" s="69"/>
    </row>
    <row r="24" spans="1:18" ht="20">
      <c r="A24" s="64">
        <v>2006</v>
      </c>
      <c r="B24" s="57">
        <v>19</v>
      </c>
      <c r="C24" s="65" t="s">
        <v>49</v>
      </c>
      <c r="D24" s="59">
        <v>2521</v>
      </c>
      <c r="E24" s="57">
        <v>25</v>
      </c>
      <c r="F24" s="65" t="s">
        <v>49</v>
      </c>
      <c r="G24" s="59">
        <v>37.630000000000003</v>
      </c>
      <c r="H24" s="66">
        <v>67</v>
      </c>
      <c r="I24" s="70">
        <v>14</v>
      </c>
      <c r="J24" s="67">
        <v>20.9</v>
      </c>
      <c r="K24" s="68" t="s">
        <v>49</v>
      </c>
      <c r="L24" s="69"/>
    </row>
    <row r="25" spans="1:18" ht="20">
      <c r="A25" s="76" t="s">
        <v>50</v>
      </c>
      <c r="B25" s="77">
        <v>19</v>
      </c>
      <c r="C25" s="78">
        <v>5</v>
      </c>
      <c r="D25" s="79">
        <v>2281</v>
      </c>
      <c r="E25" s="77">
        <v>17</v>
      </c>
      <c r="F25" s="78">
        <v>5</v>
      </c>
      <c r="G25" s="79">
        <v>44.73</v>
      </c>
      <c r="H25" s="77">
        <v>51</v>
      </c>
      <c r="I25" s="80">
        <v>11</v>
      </c>
      <c r="J25" s="81">
        <f>I25*100/H25</f>
        <v>21.568627450980394</v>
      </c>
      <c r="K25" s="82">
        <v>11</v>
      </c>
      <c r="L25" s="72" t="s">
        <v>4</v>
      </c>
    </row>
    <row r="26" spans="1:18" ht="20">
      <c r="A26" s="64">
        <v>2007</v>
      </c>
      <c r="B26" s="57">
        <v>19</v>
      </c>
      <c r="C26" s="58">
        <v>5</v>
      </c>
      <c r="D26" s="59">
        <v>2236</v>
      </c>
      <c r="E26" s="57">
        <v>18</v>
      </c>
      <c r="F26" s="58">
        <v>5</v>
      </c>
      <c r="G26" s="59">
        <v>43.84</v>
      </c>
      <c r="H26" s="66">
        <v>51</v>
      </c>
      <c r="I26" s="70">
        <v>11</v>
      </c>
      <c r="J26" s="67">
        <v>21.57</v>
      </c>
      <c r="K26" s="71">
        <v>11</v>
      </c>
      <c r="L26" s="72"/>
    </row>
    <row r="27" spans="1:18" ht="20.25" customHeight="1">
      <c r="A27" s="64">
        <v>2008</v>
      </c>
      <c r="B27" s="57">
        <v>17</v>
      </c>
      <c r="C27" s="58">
        <v>4</v>
      </c>
      <c r="D27" s="83">
        <v>2176</v>
      </c>
      <c r="E27" s="84" t="s">
        <v>51</v>
      </c>
      <c r="F27" s="85" t="s">
        <v>52</v>
      </c>
      <c r="G27" s="86">
        <v>42.67</v>
      </c>
      <c r="H27" s="87">
        <v>51</v>
      </c>
      <c r="I27" s="88">
        <v>16</v>
      </c>
      <c r="J27" s="89">
        <v>31.37</v>
      </c>
      <c r="K27" s="71" t="s">
        <v>53</v>
      </c>
      <c r="L27" s="90">
        <v>351.8</v>
      </c>
    </row>
    <row r="28" spans="1:18" ht="20.25" customHeight="1">
      <c r="A28" s="64">
        <v>2009</v>
      </c>
      <c r="B28" s="91">
        <v>7</v>
      </c>
      <c r="C28" s="58">
        <v>2</v>
      </c>
      <c r="D28" s="83">
        <v>4282</v>
      </c>
      <c r="E28" s="91">
        <v>9</v>
      </c>
      <c r="F28" s="58">
        <v>4</v>
      </c>
      <c r="G28" s="92">
        <v>66.91</v>
      </c>
      <c r="H28" s="66">
        <v>64</v>
      </c>
      <c r="I28" s="70">
        <v>28</v>
      </c>
      <c r="J28" s="89">
        <v>43.75</v>
      </c>
      <c r="K28" s="58">
        <v>4</v>
      </c>
      <c r="L28" s="93">
        <v>671.2</v>
      </c>
    </row>
    <row r="29" spans="1:18" ht="20.25" customHeight="1">
      <c r="A29" s="64">
        <v>2010</v>
      </c>
      <c r="B29" s="57">
        <v>7</v>
      </c>
      <c r="C29" s="58">
        <v>2</v>
      </c>
      <c r="D29" s="83">
        <v>4516</v>
      </c>
      <c r="E29" s="57">
        <v>8</v>
      </c>
      <c r="F29" s="58">
        <v>4</v>
      </c>
      <c r="G29" s="92">
        <v>76.540000000000006</v>
      </c>
      <c r="H29" s="66">
        <v>59</v>
      </c>
      <c r="I29" s="70">
        <v>30</v>
      </c>
      <c r="J29" s="89">
        <v>50.85</v>
      </c>
      <c r="K29" s="71" t="s">
        <v>54</v>
      </c>
      <c r="L29" s="93">
        <v>680.95</v>
      </c>
    </row>
    <row r="30" spans="1:18" ht="20.25" customHeight="1" thickBot="1">
      <c r="A30" s="94">
        <v>2011</v>
      </c>
      <c r="B30" s="95">
        <v>2</v>
      </c>
      <c r="C30" s="96">
        <v>1</v>
      </c>
      <c r="D30" s="97">
        <v>5567</v>
      </c>
      <c r="E30" s="95">
        <v>8</v>
      </c>
      <c r="F30" s="96">
        <v>4</v>
      </c>
      <c r="G30" s="97">
        <v>78.41</v>
      </c>
      <c r="H30" s="98">
        <v>71</v>
      </c>
      <c r="I30" s="99">
        <v>35</v>
      </c>
      <c r="J30" s="100">
        <v>49.3</v>
      </c>
      <c r="K30" s="101" t="s">
        <v>55</v>
      </c>
      <c r="L30" s="102">
        <v>824.09</v>
      </c>
    </row>
    <row r="31" spans="1:18" ht="20">
      <c r="A31" s="103" t="s">
        <v>56</v>
      </c>
      <c r="B31" t="s">
        <v>66</v>
      </c>
    </row>
  </sheetData>
  <mergeCells count="11">
    <mergeCell ref="A19:A20"/>
    <mergeCell ref="B19:D19"/>
    <mergeCell ref="E19:G19"/>
    <mergeCell ref="H19:K19"/>
    <mergeCell ref="A1:K1"/>
    <mergeCell ref="A3:A4"/>
    <mergeCell ref="B3:D3"/>
    <mergeCell ref="E3:G3"/>
    <mergeCell ref="A17:K17"/>
    <mergeCell ref="H3:J3"/>
    <mergeCell ref="K3:K4"/>
  </mergeCells>
  <pageMargins left="0.7" right="0.7" top="0.75" bottom="0.75" header="0.3" footer="0.3"/>
  <pageSetup paperSize="9" orientation="portrait" vertic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U32"/>
  <sheetViews>
    <sheetView showZeros="0" topLeftCell="A4" zoomScaleNormal="100" workbookViewId="0">
      <selection activeCell="M18" sqref="M18"/>
    </sheetView>
  </sheetViews>
  <sheetFormatPr defaultColWidth="8.81640625" defaultRowHeight="12.5"/>
  <cols>
    <col min="1" max="2" width="8.81640625" style="110"/>
    <col min="3" max="3" width="9.453125" style="110" customWidth="1"/>
    <col min="4" max="4" width="4.7265625" style="110" customWidth="1"/>
    <col min="5" max="5" width="9.1796875" style="110" customWidth="1"/>
    <col min="6" max="6" width="8.81640625" style="110"/>
    <col min="7" max="7" width="9.453125" style="110" customWidth="1"/>
    <col min="8" max="8" width="4.7265625" style="110" customWidth="1"/>
    <col min="9" max="10" width="8.81640625" style="110"/>
    <col min="11" max="11" width="9.453125" style="110" customWidth="1"/>
    <col min="12" max="12" width="4.7265625" style="110" customWidth="1"/>
    <col min="13" max="14" width="8.81640625" style="110"/>
    <col min="15" max="15" width="9.453125" style="110" customWidth="1"/>
    <col min="16" max="16" width="4.7265625" style="110" customWidth="1"/>
    <col min="17" max="17" width="8.81640625" style="110"/>
    <col min="18" max="18" width="10.1796875" style="110" bestFit="1" customWidth="1"/>
    <col min="19" max="19" width="9.453125" style="110" customWidth="1"/>
    <col min="20" max="20" width="4.453125" style="110" customWidth="1"/>
    <col min="21" max="21" width="9.1796875" style="110" customWidth="1"/>
    <col min="22" max="22" width="3.7265625" style="110" customWidth="1"/>
    <col min="23" max="23" width="3.26953125" style="110" customWidth="1"/>
    <col min="24" max="24" width="2.81640625" style="110" customWidth="1"/>
    <col min="25" max="25" width="3.453125" style="110" customWidth="1"/>
    <col min="26" max="26" width="3" style="110" customWidth="1"/>
    <col min="27" max="16384" width="8.81640625" style="110"/>
  </cols>
  <sheetData>
    <row r="1" spans="1:21" ht="30.75" customHeight="1">
      <c r="A1" s="394"/>
      <c r="B1" s="394"/>
      <c r="C1" s="394"/>
      <c r="D1" s="394"/>
      <c r="E1" s="395"/>
      <c r="F1" s="109"/>
      <c r="G1" s="394" t="s">
        <v>60</v>
      </c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109"/>
      <c r="S1" s="109"/>
      <c r="T1" s="109"/>
    </row>
    <row r="2" spans="1:21" ht="24.75" customHeight="1">
      <c r="A2" s="394"/>
      <c r="B2" s="394"/>
      <c r="C2" s="394"/>
      <c r="D2" s="394"/>
      <c r="E2" s="395"/>
      <c r="G2" s="111"/>
      <c r="H2" s="399" t="s">
        <v>63</v>
      </c>
      <c r="I2" s="400"/>
      <c r="J2" s="400"/>
      <c r="K2" s="400"/>
      <c r="L2" s="400"/>
      <c r="M2" s="400"/>
      <c r="N2" s="400"/>
      <c r="O2" s="400"/>
      <c r="P2" s="400"/>
      <c r="R2" s="401" t="s">
        <v>22</v>
      </c>
      <c r="S2" s="401"/>
      <c r="T2" s="401"/>
      <c r="U2" s="401"/>
    </row>
    <row r="3" spans="1:21" ht="24.75" customHeight="1">
      <c r="A3" s="394"/>
      <c r="B3" s="394"/>
      <c r="C3" s="394"/>
      <c r="D3" s="394"/>
      <c r="E3" s="395"/>
      <c r="G3" s="111"/>
      <c r="H3" s="400"/>
      <c r="I3" s="400"/>
      <c r="J3" s="400"/>
      <c r="K3" s="400"/>
      <c r="L3" s="400"/>
      <c r="M3" s="400"/>
      <c r="N3" s="400"/>
      <c r="O3" s="400"/>
      <c r="P3" s="400"/>
      <c r="Q3" s="112"/>
      <c r="R3" s="401"/>
      <c r="S3" s="401"/>
      <c r="T3" s="401"/>
      <c r="U3" s="401"/>
    </row>
    <row r="4" spans="1:21" ht="24.75" customHeight="1">
      <c r="A4" s="394"/>
      <c r="B4" s="394"/>
      <c r="C4" s="394"/>
      <c r="D4" s="394"/>
      <c r="E4" s="395"/>
      <c r="G4" s="113"/>
      <c r="H4" s="401" t="s">
        <v>57</v>
      </c>
      <c r="I4" s="402"/>
      <c r="J4" s="402"/>
      <c r="K4" s="402"/>
      <c r="L4" s="402"/>
      <c r="M4" s="402"/>
      <c r="N4" s="402"/>
      <c r="O4" s="402"/>
      <c r="P4" s="402"/>
      <c r="S4" s="403">
        <v>2020</v>
      </c>
      <c r="T4" s="403"/>
    </row>
    <row r="5" spans="1:21" ht="24.75" customHeight="1">
      <c r="A5" s="396"/>
      <c r="B5" s="396"/>
      <c r="C5" s="396"/>
      <c r="D5" s="396"/>
      <c r="E5" s="397"/>
    </row>
    <row r="6" spans="1:21" ht="12" customHeight="1">
      <c r="A6" s="404" t="s">
        <v>4</v>
      </c>
      <c r="B6" s="388" t="s">
        <v>14</v>
      </c>
      <c r="C6" s="389"/>
      <c r="D6" s="389"/>
      <c r="E6" s="406"/>
      <c r="F6" s="388" t="s">
        <v>15</v>
      </c>
      <c r="G6" s="389"/>
      <c r="H6" s="389"/>
      <c r="I6" s="406"/>
      <c r="J6" s="388" t="s">
        <v>23</v>
      </c>
      <c r="K6" s="389"/>
      <c r="L6" s="389"/>
      <c r="M6" s="406"/>
      <c r="N6" s="388" t="s">
        <v>24</v>
      </c>
      <c r="O6" s="389"/>
      <c r="P6" s="389"/>
      <c r="Q6" s="406"/>
      <c r="R6" s="388" t="s">
        <v>25</v>
      </c>
      <c r="S6" s="389"/>
      <c r="T6" s="389"/>
      <c r="U6" s="390"/>
    </row>
    <row r="7" spans="1:21" ht="12" customHeight="1">
      <c r="A7" s="405"/>
      <c r="B7" s="391"/>
      <c r="C7" s="392"/>
      <c r="D7" s="392"/>
      <c r="E7" s="407"/>
      <c r="F7" s="391"/>
      <c r="G7" s="392"/>
      <c r="H7" s="392"/>
      <c r="I7" s="407"/>
      <c r="J7" s="391"/>
      <c r="K7" s="392"/>
      <c r="L7" s="392"/>
      <c r="M7" s="407"/>
      <c r="N7" s="391"/>
      <c r="O7" s="392"/>
      <c r="P7" s="392"/>
      <c r="Q7" s="407"/>
      <c r="R7" s="391"/>
      <c r="S7" s="392"/>
      <c r="T7" s="392"/>
      <c r="U7" s="393"/>
    </row>
    <row r="8" spans="1:21">
      <c r="A8" s="377" t="s">
        <v>26</v>
      </c>
      <c r="B8" s="376" t="s">
        <v>7</v>
      </c>
      <c r="C8" s="376" t="s">
        <v>8</v>
      </c>
      <c r="D8" s="376" t="s">
        <v>18</v>
      </c>
      <c r="E8" s="377" t="s">
        <v>2</v>
      </c>
      <c r="F8" s="376" t="s">
        <v>7</v>
      </c>
      <c r="G8" s="376" t="s">
        <v>8</v>
      </c>
      <c r="H8" s="376" t="s">
        <v>18</v>
      </c>
      <c r="I8" s="377" t="s">
        <v>2</v>
      </c>
      <c r="J8" s="376" t="s">
        <v>7</v>
      </c>
      <c r="K8" s="376" t="s">
        <v>8</v>
      </c>
      <c r="L8" s="376" t="s">
        <v>18</v>
      </c>
      <c r="M8" s="377" t="s">
        <v>2</v>
      </c>
      <c r="N8" s="376" t="s">
        <v>7</v>
      </c>
      <c r="O8" s="376" t="s">
        <v>8</v>
      </c>
      <c r="P8" s="376" t="s">
        <v>18</v>
      </c>
      <c r="Q8" s="377" t="s">
        <v>2</v>
      </c>
      <c r="R8" s="376" t="s">
        <v>7</v>
      </c>
      <c r="S8" s="376" t="s">
        <v>8</v>
      </c>
      <c r="T8" s="376" t="s">
        <v>18</v>
      </c>
      <c r="U8" s="377" t="s">
        <v>2</v>
      </c>
    </row>
    <row r="9" spans="1:21">
      <c r="A9" s="378"/>
      <c r="B9" s="376"/>
      <c r="C9" s="376"/>
      <c r="D9" s="376"/>
      <c r="E9" s="378"/>
      <c r="F9" s="376"/>
      <c r="G9" s="376"/>
      <c r="H9" s="376"/>
      <c r="I9" s="378"/>
      <c r="J9" s="376"/>
      <c r="K9" s="376"/>
      <c r="L9" s="376"/>
      <c r="M9" s="378"/>
      <c r="N9" s="376"/>
      <c r="O9" s="376"/>
      <c r="P9" s="376"/>
      <c r="Q9" s="378"/>
      <c r="R9" s="376"/>
      <c r="S9" s="376"/>
      <c r="T9" s="376"/>
      <c r="U9" s="378"/>
    </row>
    <row r="10" spans="1:21" ht="21.75" customHeight="1">
      <c r="A10" s="114" t="s">
        <v>27</v>
      </c>
      <c r="B10" s="115" t="s">
        <v>192</v>
      </c>
      <c r="C10" s="166">
        <v>85934</v>
      </c>
      <c r="D10" s="116" t="s">
        <v>143</v>
      </c>
      <c r="E10" s="117">
        <v>3</v>
      </c>
      <c r="F10" s="115" t="s">
        <v>183</v>
      </c>
      <c r="G10" s="167">
        <v>130548</v>
      </c>
      <c r="H10" s="116" t="s">
        <v>143</v>
      </c>
      <c r="I10" s="117">
        <v>2</v>
      </c>
      <c r="J10" s="115" t="s">
        <v>235</v>
      </c>
      <c r="K10" s="168">
        <v>94503</v>
      </c>
      <c r="L10" s="116" t="s">
        <v>143</v>
      </c>
      <c r="M10" s="117">
        <v>5</v>
      </c>
      <c r="N10" s="115" t="s">
        <v>233</v>
      </c>
      <c r="O10" s="168">
        <v>113808</v>
      </c>
      <c r="P10" s="116" t="s">
        <v>143</v>
      </c>
      <c r="Q10" s="117">
        <v>5</v>
      </c>
      <c r="R10" s="115" t="s">
        <v>233</v>
      </c>
      <c r="S10" s="168">
        <v>105770</v>
      </c>
      <c r="T10" s="116" t="s">
        <v>143</v>
      </c>
      <c r="U10" s="117">
        <v>3</v>
      </c>
    </row>
    <row r="11" spans="1:21" ht="21.75" customHeight="1">
      <c r="A11" s="114" t="s">
        <v>27</v>
      </c>
      <c r="B11" s="115" t="s">
        <v>234</v>
      </c>
      <c r="C11" s="166">
        <v>91429</v>
      </c>
      <c r="D11" s="116" t="s">
        <v>143</v>
      </c>
      <c r="E11" s="117">
        <v>3</v>
      </c>
      <c r="F11" s="115" t="s">
        <v>192</v>
      </c>
      <c r="G11" s="167">
        <v>120131</v>
      </c>
      <c r="H11" s="116" t="s">
        <v>143</v>
      </c>
      <c r="I11" s="117">
        <v>3</v>
      </c>
      <c r="J11" s="115" t="s">
        <v>238</v>
      </c>
      <c r="K11" s="168">
        <v>103580</v>
      </c>
      <c r="L11" s="116" t="s">
        <v>143</v>
      </c>
      <c r="M11" s="117">
        <v>5</v>
      </c>
      <c r="N11" s="115" t="s">
        <v>237</v>
      </c>
      <c r="O11" s="168">
        <v>113461</v>
      </c>
      <c r="P11" s="116" t="s">
        <v>143</v>
      </c>
      <c r="Q11" s="256">
        <v>5</v>
      </c>
      <c r="R11" s="115" t="s">
        <v>224</v>
      </c>
      <c r="S11" s="168">
        <v>105545</v>
      </c>
      <c r="T11" s="116" t="s">
        <v>143</v>
      </c>
      <c r="U11" s="117">
        <v>3</v>
      </c>
    </row>
    <row r="12" spans="1:21" ht="21.75" customHeight="1">
      <c r="A12" s="114" t="s">
        <v>27</v>
      </c>
      <c r="B12" s="115"/>
      <c r="C12" s="266"/>
      <c r="D12" s="116"/>
      <c r="E12" s="117"/>
      <c r="F12" s="115"/>
      <c r="G12" s="167"/>
      <c r="H12" s="116"/>
      <c r="I12" s="117"/>
      <c r="J12" s="115"/>
      <c r="K12" s="168"/>
      <c r="L12" s="116"/>
      <c r="M12" s="117"/>
      <c r="N12" s="115"/>
      <c r="O12" s="168"/>
      <c r="P12" s="116"/>
      <c r="Q12" s="117"/>
      <c r="R12" s="115"/>
      <c r="S12" s="168"/>
      <c r="T12" s="116"/>
      <c r="U12" s="117"/>
    </row>
    <row r="13" spans="1:21" ht="21.75" customHeight="1">
      <c r="A13" s="114" t="s">
        <v>27</v>
      </c>
      <c r="B13" s="115"/>
      <c r="C13" s="166"/>
      <c r="D13" s="116"/>
      <c r="E13" s="117"/>
      <c r="F13" s="115"/>
      <c r="G13" s="167"/>
      <c r="H13" s="116"/>
      <c r="I13" s="117"/>
      <c r="J13" s="115"/>
      <c r="K13" s="168"/>
      <c r="L13" s="116"/>
      <c r="M13" s="117"/>
      <c r="N13" s="115"/>
      <c r="O13" s="168"/>
      <c r="P13" s="116"/>
      <c r="Q13" s="117"/>
      <c r="R13" s="115"/>
      <c r="S13" s="274"/>
      <c r="T13" s="116"/>
      <c r="U13" s="117"/>
    </row>
    <row r="14" spans="1:21" ht="21.75" customHeight="1">
      <c r="A14" s="114" t="s">
        <v>27</v>
      </c>
      <c r="B14" s="115"/>
      <c r="C14" s="166"/>
      <c r="D14" s="116"/>
      <c r="E14" s="117"/>
      <c r="F14" s="115"/>
      <c r="G14" s="167"/>
      <c r="H14" s="116"/>
      <c r="I14" s="117"/>
      <c r="J14" s="115"/>
      <c r="K14" s="168"/>
      <c r="L14" s="116"/>
      <c r="M14" s="117"/>
      <c r="N14" s="115"/>
      <c r="O14" s="168"/>
      <c r="P14" s="116"/>
      <c r="Q14" s="117"/>
      <c r="R14" s="115"/>
      <c r="S14" s="168"/>
      <c r="T14" s="116"/>
      <c r="U14" s="117"/>
    </row>
    <row r="15" spans="1:21" ht="21.75" customHeight="1">
      <c r="A15" s="119" t="s">
        <v>83</v>
      </c>
      <c r="B15" s="120"/>
      <c r="C15" s="121">
        <f>400*(COUNTA(C10:C14))</f>
        <v>800</v>
      </c>
      <c r="D15" s="237">
        <f>COUNTA(D10:D14)</f>
        <v>2</v>
      </c>
      <c r="E15" s="122">
        <f>SUM(E10:E14)</f>
        <v>6</v>
      </c>
      <c r="F15" s="123"/>
      <c r="G15" s="121">
        <f>400*(COUNTA(G10:G14))</f>
        <v>800</v>
      </c>
      <c r="H15" s="237">
        <f>COUNTA(H10:H14)</f>
        <v>2</v>
      </c>
      <c r="I15" s="122">
        <f>SUM(I10:I14)</f>
        <v>5</v>
      </c>
      <c r="J15" s="123"/>
      <c r="K15" s="121">
        <f>400*(COUNTA(K10:K14))</f>
        <v>800</v>
      </c>
      <c r="L15" s="237">
        <f>COUNTA(L10:L14)</f>
        <v>2</v>
      </c>
      <c r="M15" s="122">
        <f>SUM(M10:M14)</f>
        <v>10</v>
      </c>
      <c r="N15" s="123"/>
      <c r="O15" s="121">
        <f>400*(COUNTA(O10:O14))</f>
        <v>800</v>
      </c>
      <c r="P15" s="237">
        <f>COUNTA(P10:P14)</f>
        <v>2</v>
      </c>
      <c r="Q15" s="122">
        <f>SUM(Q10:Q14)</f>
        <v>10</v>
      </c>
      <c r="R15" s="123"/>
      <c r="S15" s="121">
        <f>400*(COUNTA(S10:S14))</f>
        <v>800</v>
      </c>
      <c r="T15" s="237">
        <f>COUNTA(T10:T14)</f>
        <v>2</v>
      </c>
      <c r="U15" s="124">
        <f>SUM(U10:U14)</f>
        <v>6</v>
      </c>
    </row>
    <row r="16" spans="1:21" ht="21.75" customHeight="1">
      <c r="A16" s="379"/>
      <c r="B16" s="380"/>
      <c r="C16" s="380"/>
      <c r="D16" s="380"/>
      <c r="E16" s="380"/>
      <c r="F16" s="380"/>
      <c r="G16" s="380"/>
      <c r="H16" s="380"/>
      <c r="I16" s="380"/>
      <c r="J16" s="380"/>
      <c r="K16" s="380"/>
      <c r="L16" s="380"/>
      <c r="M16" s="380"/>
      <c r="N16" s="380"/>
      <c r="O16" s="380"/>
      <c r="P16" s="380"/>
      <c r="Q16" s="380"/>
      <c r="R16" s="380"/>
      <c r="S16" s="380"/>
      <c r="T16" s="380"/>
    </row>
    <row r="17" spans="1:21" ht="21.75" customHeight="1">
      <c r="A17" s="125" t="s">
        <v>28</v>
      </c>
      <c r="B17" s="115" t="s">
        <v>170</v>
      </c>
      <c r="C17" s="167">
        <v>183917</v>
      </c>
      <c r="D17" s="116" t="s">
        <v>143</v>
      </c>
      <c r="E17" s="117">
        <v>6</v>
      </c>
      <c r="F17" s="115" t="s">
        <v>170</v>
      </c>
      <c r="G17" s="167">
        <v>235866</v>
      </c>
      <c r="H17" s="116" t="s">
        <v>143</v>
      </c>
      <c r="I17" s="117">
        <v>6</v>
      </c>
      <c r="J17" s="115" t="s">
        <v>232</v>
      </c>
      <c r="K17" s="167">
        <v>221487</v>
      </c>
      <c r="L17" s="116" t="s">
        <v>143</v>
      </c>
      <c r="M17" s="117">
        <v>10</v>
      </c>
      <c r="N17" s="115" t="s">
        <v>232</v>
      </c>
      <c r="O17" s="167">
        <v>233846</v>
      </c>
      <c r="P17" s="126" t="s">
        <v>143</v>
      </c>
      <c r="Q17" s="117">
        <v>10</v>
      </c>
      <c r="R17" s="115" t="s">
        <v>183</v>
      </c>
      <c r="S17" s="167">
        <v>231096</v>
      </c>
      <c r="T17" s="126" t="s">
        <v>143</v>
      </c>
      <c r="U17" s="117">
        <v>6</v>
      </c>
    </row>
    <row r="18" spans="1:21" ht="21.75" customHeight="1">
      <c r="A18" s="125" t="s">
        <v>28</v>
      </c>
      <c r="B18" s="115" t="s">
        <v>236</v>
      </c>
      <c r="C18" s="167">
        <v>183274</v>
      </c>
      <c r="D18" s="116" t="s">
        <v>143</v>
      </c>
      <c r="E18" s="117">
        <v>6</v>
      </c>
      <c r="F18" s="115" t="s">
        <v>236</v>
      </c>
      <c r="G18" s="167">
        <v>250789</v>
      </c>
      <c r="H18" s="116" t="s">
        <v>143</v>
      </c>
      <c r="I18" s="117">
        <v>6</v>
      </c>
      <c r="J18" s="115" t="s">
        <v>237</v>
      </c>
      <c r="K18" s="167">
        <v>211006</v>
      </c>
      <c r="L18" s="116" t="s">
        <v>143</v>
      </c>
      <c r="M18" s="117">
        <v>10</v>
      </c>
      <c r="N18" s="115"/>
      <c r="O18" s="167"/>
      <c r="P18" s="116"/>
      <c r="Q18" s="117"/>
      <c r="R18" s="115" t="s">
        <v>192</v>
      </c>
      <c r="S18" s="167">
        <v>220105</v>
      </c>
      <c r="T18" s="116" t="s">
        <v>143</v>
      </c>
      <c r="U18" s="117">
        <v>10</v>
      </c>
    </row>
    <row r="19" spans="1:21" ht="21.75" customHeight="1">
      <c r="A19" s="125" t="s">
        <v>28</v>
      </c>
      <c r="B19" s="115"/>
      <c r="C19" s="167"/>
      <c r="D19" s="116"/>
      <c r="E19" s="117"/>
      <c r="F19" s="115" t="s">
        <v>224</v>
      </c>
      <c r="G19" s="167">
        <v>241065</v>
      </c>
      <c r="H19" s="116" t="s">
        <v>143</v>
      </c>
      <c r="I19" s="117">
        <v>6</v>
      </c>
      <c r="J19" s="115"/>
      <c r="K19" s="167"/>
      <c r="L19" s="116"/>
      <c r="M19" s="117"/>
      <c r="N19" s="115"/>
      <c r="O19" s="167"/>
      <c r="P19" s="116"/>
      <c r="Q19" s="117"/>
      <c r="R19" s="115" t="s">
        <v>238</v>
      </c>
      <c r="S19" s="167">
        <v>220629</v>
      </c>
      <c r="T19" s="116" t="s">
        <v>143</v>
      </c>
      <c r="U19" s="273">
        <v>10</v>
      </c>
    </row>
    <row r="20" spans="1:21" ht="21.75" customHeight="1">
      <c r="A20" s="125" t="s">
        <v>28</v>
      </c>
      <c r="B20" s="115"/>
      <c r="C20" s="167"/>
      <c r="D20" s="116"/>
      <c r="E20" s="117"/>
      <c r="F20" s="115"/>
      <c r="G20" s="167"/>
      <c r="H20" s="116"/>
      <c r="I20" s="117"/>
      <c r="J20" s="115"/>
      <c r="K20" s="167"/>
      <c r="L20" s="116"/>
      <c r="M20" s="117"/>
      <c r="N20" s="115"/>
      <c r="O20" s="167"/>
      <c r="P20" s="116"/>
      <c r="Q20" s="117"/>
      <c r="R20" s="115"/>
      <c r="S20" s="167"/>
      <c r="T20" s="116"/>
      <c r="U20" s="117"/>
    </row>
    <row r="21" spans="1:21" ht="21.75" customHeight="1">
      <c r="A21" s="125" t="s">
        <v>28</v>
      </c>
      <c r="B21" s="115"/>
      <c r="C21" s="265"/>
      <c r="D21" s="116"/>
      <c r="E21" s="117"/>
      <c r="F21" s="115"/>
      <c r="G21" s="167"/>
      <c r="H21" s="116"/>
      <c r="I21" s="117"/>
      <c r="J21" s="115"/>
      <c r="K21" s="167"/>
      <c r="L21" s="116"/>
      <c r="M21" s="117"/>
      <c r="N21" s="115"/>
      <c r="O21" s="167"/>
      <c r="P21" s="116"/>
      <c r="Q21" s="117"/>
      <c r="R21" s="115"/>
      <c r="S21" s="167"/>
      <c r="T21" s="116"/>
      <c r="U21" s="117"/>
    </row>
    <row r="22" spans="1:21" ht="21.75" customHeight="1">
      <c r="A22" s="119" t="s">
        <v>83</v>
      </c>
      <c r="B22" s="127"/>
      <c r="C22" s="121">
        <f>800*(COUNTA(C17:C21))</f>
        <v>1600</v>
      </c>
      <c r="D22" s="238">
        <f>COUNTA(D17:D21)</f>
        <v>2</v>
      </c>
      <c r="E22" s="124">
        <f>SUM(E17:E21)</f>
        <v>12</v>
      </c>
      <c r="F22" s="127"/>
      <c r="G22" s="121">
        <f>800*(COUNTA(G17:G21))</f>
        <v>2400</v>
      </c>
      <c r="H22" s="238">
        <f>COUNTA(H17:H21)</f>
        <v>3</v>
      </c>
      <c r="I22" s="124">
        <f>SUM(I17:I21)</f>
        <v>18</v>
      </c>
      <c r="J22" s="127"/>
      <c r="K22" s="121">
        <f>800*(COUNTA(K17:K21))</f>
        <v>1600</v>
      </c>
      <c r="L22" s="238">
        <f>COUNTA(L17:L21)</f>
        <v>2</v>
      </c>
      <c r="M22" s="124">
        <f>SUM(M17:M21)</f>
        <v>20</v>
      </c>
      <c r="N22" s="127"/>
      <c r="O22" s="121">
        <f>800*(COUNTA(O17:O21))</f>
        <v>800</v>
      </c>
      <c r="P22" s="238">
        <f>COUNTA(P17:P21)</f>
        <v>1</v>
      </c>
      <c r="Q22" s="124">
        <f>SUM(Q17:Q21)</f>
        <v>10</v>
      </c>
      <c r="R22" s="127"/>
      <c r="S22" s="121">
        <f>800*(COUNTA(S17:S21))</f>
        <v>2400</v>
      </c>
      <c r="T22" s="238">
        <f>COUNTA(T17:T21)</f>
        <v>3</v>
      </c>
      <c r="U22" s="124">
        <f>SUM(U17:U21)</f>
        <v>26</v>
      </c>
    </row>
    <row r="23" spans="1:21" ht="18.75" customHeight="1">
      <c r="A23" s="128"/>
    </row>
    <row r="24" spans="1:21" ht="18.75" customHeight="1">
      <c r="R24" s="381" t="s">
        <v>4</v>
      </c>
      <c r="S24" s="381"/>
      <c r="T24" s="382"/>
    </row>
    <row r="25" spans="1:21" ht="24" customHeight="1">
      <c r="A25" s="129" t="s">
        <v>4</v>
      </c>
      <c r="B25" s="383" t="s">
        <v>14</v>
      </c>
      <c r="C25" s="384"/>
      <c r="D25" s="384"/>
      <c r="E25" s="385"/>
      <c r="F25" s="383" t="s">
        <v>15</v>
      </c>
      <c r="G25" s="386"/>
      <c r="H25" s="384"/>
      <c r="I25" s="385"/>
      <c r="J25" s="383" t="s">
        <v>23</v>
      </c>
      <c r="K25" s="386"/>
      <c r="L25" s="384"/>
      <c r="M25" s="385"/>
      <c r="N25" s="130"/>
      <c r="O25" s="366" t="s">
        <v>29</v>
      </c>
      <c r="P25" s="387"/>
      <c r="Q25" s="387"/>
      <c r="R25" s="131">
        <f>SUM(E15+I15+M15+Q15+U15+E22+I22+M22+Q22+U22+E31+I31+M31)</f>
        <v>203</v>
      </c>
      <c r="S25" s="132"/>
      <c r="T25" s="131" t="s">
        <v>4</v>
      </c>
    </row>
    <row r="26" spans="1:21" ht="24" customHeight="1">
      <c r="A26" s="125" t="s">
        <v>26</v>
      </c>
      <c r="B26" s="114" t="s">
        <v>7</v>
      </c>
      <c r="C26" s="114" t="s">
        <v>30</v>
      </c>
      <c r="D26" s="114" t="s">
        <v>18</v>
      </c>
      <c r="E26" s="114" t="s">
        <v>2</v>
      </c>
      <c r="F26" s="114" t="s">
        <v>7</v>
      </c>
      <c r="G26" s="114" t="s">
        <v>30</v>
      </c>
      <c r="H26" s="114" t="s">
        <v>18</v>
      </c>
      <c r="I26" s="114" t="s">
        <v>2</v>
      </c>
      <c r="J26" s="114" t="s">
        <v>7</v>
      </c>
      <c r="K26" s="114" t="s">
        <v>30</v>
      </c>
      <c r="L26" s="114" t="s">
        <v>18</v>
      </c>
      <c r="M26" s="133" t="s">
        <v>2</v>
      </c>
      <c r="N26" s="134"/>
      <c r="O26" s="366" t="s">
        <v>31</v>
      </c>
      <c r="P26" s="367"/>
      <c r="Q26" s="367"/>
      <c r="R26" s="135">
        <f>SUM((C15+G15+K15+O15+S15+C22+G22+K22+O22+S22+C31+G31+K31)/1000)</f>
        <v>14.925000000000001</v>
      </c>
      <c r="S26" s="136"/>
      <c r="T26" s="135" t="s">
        <v>4</v>
      </c>
    </row>
    <row r="27" spans="1:21" ht="21.75" customHeight="1">
      <c r="A27" s="114" t="s">
        <v>32</v>
      </c>
      <c r="B27" s="115"/>
      <c r="C27" s="261"/>
      <c r="D27" s="268"/>
      <c r="E27" s="117"/>
      <c r="F27" s="115"/>
      <c r="G27" s="168"/>
      <c r="H27" s="176"/>
      <c r="I27" s="117"/>
      <c r="J27" s="115"/>
      <c r="K27" s="168"/>
      <c r="L27" s="115"/>
      <c r="M27" s="117"/>
      <c r="N27" s="139"/>
      <c r="O27" s="367"/>
      <c r="P27" s="367"/>
      <c r="Q27" s="367"/>
      <c r="R27" s="140" t="s">
        <v>3</v>
      </c>
      <c r="S27" s="132"/>
      <c r="T27" s="141"/>
    </row>
    <row r="28" spans="1:21" ht="21.75" customHeight="1">
      <c r="A28" s="114" t="s">
        <v>33</v>
      </c>
      <c r="B28" s="115"/>
      <c r="C28" s="142"/>
      <c r="D28" s="268"/>
      <c r="E28" s="117"/>
      <c r="F28" s="115"/>
      <c r="G28" s="142"/>
      <c r="H28" s="174"/>
      <c r="I28" s="117"/>
      <c r="J28" s="115"/>
      <c r="K28" s="142"/>
      <c r="L28" s="115"/>
      <c r="M28" s="117"/>
      <c r="N28" s="143"/>
      <c r="O28" s="144"/>
      <c r="P28" s="145"/>
      <c r="Q28" s="145"/>
      <c r="R28" s="368"/>
      <c r="S28" s="369"/>
      <c r="T28" s="146"/>
    </row>
    <row r="29" spans="1:21" ht="21.75" customHeight="1">
      <c r="A29" s="114" t="s">
        <v>34</v>
      </c>
      <c r="B29" s="115"/>
      <c r="C29" s="142"/>
      <c r="D29" s="267"/>
      <c r="E29" s="117"/>
      <c r="F29" s="115"/>
      <c r="G29" s="142"/>
      <c r="H29" s="174"/>
      <c r="I29" s="117"/>
      <c r="J29" s="115"/>
      <c r="K29" s="142"/>
      <c r="L29" s="115"/>
      <c r="M29" s="117"/>
      <c r="N29" s="143"/>
      <c r="P29" s="239">
        <f>SUM(D15+H15+L15+P15+T15+D22+H22+L22+P22+T22+D31+H31+L31)</f>
        <v>22</v>
      </c>
      <c r="S29" s="370" t="s">
        <v>4</v>
      </c>
      <c r="T29" s="371"/>
      <c r="U29" s="372"/>
    </row>
    <row r="30" spans="1:21" ht="21.75" customHeight="1">
      <c r="A30" s="114" t="s">
        <v>36</v>
      </c>
      <c r="B30" s="115"/>
      <c r="C30" s="142"/>
      <c r="D30" s="177"/>
      <c r="E30" s="117"/>
      <c r="F30" s="115"/>
      <c r="G30" s="142"/>
      <c r="H30" s="174"/>
      <c r="I30" s="117"/>
      <c r="J30" s="115" t="s">
        <v>185</v>
      </c>
      <c r="K30" s="142">
        <v>2125</v>
      </c>
      <c r="L30" s="115" t="s">
        <v>143</v>
      </c>
      <c r="M30" s="117">
        <v>80</v>
      </c>
      <c r="N30" s="143"/>
      <c r="R30" s="146"/>
      <c r="S30" s="370" t="s">
        <v>35</v>
      </c>
      <c r="T30" s="371"/>
      <c r="U30" s="372"/>
    </row>
    <row r="31" spans="1:21" ht="21.75" customHeight="1">
      <c r="A31" s="119" t="s">
        <v>83</v>
      </c>
      <c r="B31" s="115"/>
      <c r="C31" s="121">
        <f>SUM(C30+C29+C28+(IF(COUNTBLANK(C27),0,1500)))</f>
        <v>0</v>
      </c>
      <c r="D31" s="238">
        <f>COUNTA(D27:D30)</f>
        <v>0</v>
      </c>
      <c r="E31" s="147">
        <f>SUM(E27:E30)</f>
        <v>0</v>
      </c>
      <c r="F31" s="117"/>
      <c r="G31" s="121">
        <f>SUM(G30+G29+G28+(IF(COUNTBLANK(G27),0,1500)))</f>
        <v>0</v>
      </c>
      <c r="H31" s="238">
        <f>COUNTA(H27:H30)</f>
        <v>0</v>
      </c>
      <c r="I31" s="147">
        <f>SUM(I27:I30)</f>
        <v>0</v>
      </c>
      <c r="J31" s="137"/>
      <c r="K31" s="121">
        <f>SUM(K30+K29+K28+(IF(COUNTBLANK(K27),0,1500)))</f>
        <v>2125</v>
      </c>
      <c r="L31" s="238">
        <f>COUNTA(L27:L30)</f>
        <v>1</v>
      </c>
      <c r="M31" s="147">
        <f>SUM(M27:M30)</f>
        <v>80</v>
      </c>
      <c r="N31" s="148"/>
      <c r="S31" s="370" t="s">
        <v>4</v>
      </c>
      <c r="T31" s="371"/>
      <c r="U31" s="372"/>
    </row>
    <row r="32" spans="1:21">
      <c r="R32" s="373"/>
      <c r="S32" s="374"/>
      <c r="T32" s="375"/>
    </row>
  </sheetData>
  <mergeCells count="45"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O26:Q27"/>
    <mergeCell ref="R28:S28"/>
    <mergeCell ref="S29:U29"/>
    <mergeCell ref="S30:U30"/>
    <mergeCell ref="S31:U31"/>
  </mergeCells>
  <pageMargins left="0.74803149606299213" right="0.74803149606299213" top="0.59055118110236227" bottom="0.59055118110236227" header="0.19685039370078741" footer="0.39370078740157483"/>
  <pageSetup paperSize="9" scale="78" orientation="landscape" horizontalDpi="4294967292" verticalDpi="360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U32"/>
  <sheetViews>
    <sheetView showZeros="0" zoomScaleNormal="100" workbookViewId="0">
      <selection activeCell="M27" sqref="M27"/>
    </sheetView>
  </sheetViews>
  <sheetFormatPr defaultColWidth="8.81640625" defaultRowHeight="12.5"/>
  <cols>
    <col min="1" max="2" width="8.81640625" style="110"/>
    <col min="3" max="3" width="9.453125" style="110" customWidth="1"/>
    <col min="4" max="4" width="4.7265625" style="110" customWidth="1"/>
    <col min="5" max="5" width="9.1796875" style="110" customWidth="1"/>
    <col min="6" max="6" width="8.81640625" style="110"/>
    <col min="7" max="7" width="9.453125" style="110" customWidth="1"/>
    <col min="8" max="8" width="4.7265625" style="110" customWidth="1"/>
    <col min="9" max="10" width="8.81640625" style="110"/>
    <col min="11" max="11" width="9.453125" style="110" customWidth="1"/>
    <col min="12" max="12" width="4.7265625" style="110" customWidth="1"/>
    <col min="13" max="14" width="8.81640625" style="110"/>
    <col min="15" max="15" width="9.453125" style="110" customWidth="1"/>
    <col min="16" max="16" width="4.7265625" style="110" customWidth="1"/>
    <col min="17" max="17" width="8.81640625" style="110"/>
    <col min="18" max="18" width="10.1796875" style="110" bestFit="1" customWidth="1"/>
    <col min="19" max="19" width="9.453125" style="110" customWidth="1"/>
    <col min="20" max="20" width="4.453125" style="110" customWidth="1"/>
    <col min="21" max="21" width="9.1796875" style="110" customWidth="1"/>
    <col min="22" max="22" width="3.7265625" style="110" customWidth="1"/>
    <col min="23" max="23" width="3.26953125" style="110" customWidth="1"/>
    <col min="24" max="24" width="2.81640625" style="110" customWidth="1"/>
    <col min="25" max="25" width="3.453125" style="110" customWidth="1"/>
    <col min="26" max="26" width="3" style="110" customWidth="1"/>
    <col min="27" max="16384" width="8.81640625" style="110"/>
  </cols>
  <sheetData>
    <row r="1" spans="1:21" ht="30.75" customHeight="1">
      <c r="A1" s="394"/>
      <c r="B1" s="394"/>
      <c r="C1" s="394"/>
      <c r="D1" s="394"/>
      <c r="E1" s="395"/>
      <c r="F1" s="109"/>
      <c r="G1" s="394" t="s">
        <v>60</v>
      </c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109"/>
      <c r="S1" s="109"/>
      <c r="T1" s="109"/>
    </row>
    <row r="2" spans="1:21" ht="24.75" customHeight="1">
      <c r="A2" s="394"/>
      <c r="B2" s="394"/>
      <c r="C2" s="394"/>
      <c r="D2" s="394"/>
      <c r="E2" s="395"/>
      <c r="G2" s="111"/>
      <c r="H2" s="399" t="s">
        <v>78</v>
      </c>
      <c r="I2" s="400"/>
      <c r="J2" s="400"/>
      <c r="K2" s="400"/>
      <c r="L2" s="400"/>
      <c r="M2" s="400"/>
      <c r="N2" s="400"/>
      <c r="O2" s="400"/>
      <c r="P2" s="400"/>
      <c r="R2" s="401" t="s">
        <v>22</v>
      </c>
      <c r="S2" s="401"/>
      <c r="T2" s="401"/>
      <c r="U2" s="401"/>
    </row>
    <row r="3" spans="1:21" ht="24.75" customHeight="1">
      <c r="A3" s="394"/>
      <c r="B3" s="394"/>
      <c r="C3" s="394"/>
      <c r="D3" s="394"/>
      <c r="E3" s="395"/>
      <c r="G3" s="111"/>
      <c r="H3" s="400"/>
      <c r="I3" s="400"/>
      <c r="J3" s="400"/>
      <c r="K3" s="400"/>
      <c r="L3" s="400"/>
      <c r="M3" s="400"/>
      <c r="N3" s="400"/>
      <c r="O3" s="400"/>
      <c r="P3" s="400"/>
      <c r="Q3" s="112"/>
      <c r="R3" s="401"/>
      <c r="S3" s="401"/>
      <c r="T3" s="401"/>
      <c r="U3" s="401"/>
    </row>
    <row r="4" spans="1:21" ht="24.75" customHeight="1">
      <c r="A4" s="394"/>
      <c r="B4" s="394"/>
      <c r="C4" s="394"/>
      <c r="D4" s="394"/>
      <c r="E4" s="395"/>
      <c r="G4" s="113"/>
      <c r="H4" s="401" t="s">
        <v>57</v>
      </c>
      <c r="I4" s="402"/>
      <c r="J4" s="402"/>
      <c r="K4" s="402"/>
      <c r="L4" s="402"/>
      <c r="M4" s="402"/>
      <c r="N4" s="402"/>
      <c r="O4" s="402"/>
      <c r="P4" s="402"/>
      <c r="S4" s="403">
        <v>2020</v>
      </c>
      <c r="T4" s="403"/>
    </row>
    <row r="5" spans="1:21" ht="24.75" customHeight="1">
      <c r="A5" s="396"/>
      <c r="B5" s="396"/>
      <c r="C5" s="396"/>
      <c r="D5" s="396"/>
      <c r="E5" s="397"/>
    </row>
    <row r="6" spans="1:21" ht="12" customHeight="1">
      <c r="A6" s="404" t="s">
        <v>4</v>
      </c>
      <c r="B6" s="388" t="s">
        <v>14</v>
      </c>
      <c r="C6" s="389"/>
      <c r="D6" s="389"/>
      <c r="E6" s="406"/>
      <c r="F6" s="388" t="s">
        <v>15</v>
      </c>
      <c r="G6" s="389"/>
      <c r="H6" s="389"/>
      <c r="I6" s="406"/>
      <c r="J6" s="388" t="s">
        <v>23</v>
      </c>
      <c r="K6" s="389"/>
      <c r="L6" s="389"/>
      <c r="M6" s="406"/>
      <c r="N6" s="388" t="s">
        <v>24</v>
      </c>
      <c r="O6" s="389"/>
      <c r="P6" s="389"/>
      <c r="Q6" s="406"/>
      <c r="R6" s="388" t="s">
        <v>25</v>
      </c>
      <c r="S6" s="389"/>
      <c r="T6" s="389"/>
      <c r="U6" s="390"/>
    </row>
    <row r="7" spans="1:21" ht="12" customHeight="1">
      <c r="A7" s="405"/>
      <c r="B7" s="391"/>
      <c r="C7" s="392"/>
      <c r="D7" s="392"/>
      <c r="E7" s="407"/>
      <c r="F7" s="391"/>
      <c r="G7" s="392"/>
      <c r="H7" s="392"/>
      <c r="I7" s="407"/>
      <c r="J7" s="391"/>
      <c r="K7" s="392"/>
      <c r="L7" s="392"/>
      <c r="M7" s="407"/>
      <c r="N7" s="391"/>
      <c r="O7" s="392"/>
      <c r="P7" s="392"/>
      <c r="Q7" s="407"/>
      <c r="R7" s="391"/>
      <c r="S7" s="392"/>
      <c r="T7" s="392"/>
      <c r="U7" s="393"/>
    </row>
    <row r="8" spans="1:21">
      <c r="A8" s="377" t="s">
        <v>26</v>
      </c>
      <c r="B8" s="376" t="s">
        <v>7</v>
      </c>
      <c r="C8" s="376" t="s">
        <v>8</v>
      </c>
      <c r="D8" s="376" t="s">
        <v>18</v>
      </c>
      <c r="E8" s="377" t="s">
        <v>2</v>
      </c>
      <c r="F8" s="376" t="s">
        <v>7</v>
      </c>
      <c r="G8" s="376" t="s">
        <v>8</v>
      </c>
      <c r="H8" s="376" t="s">
        <v>18</v>
      </c>
      <c r="I8" s="377" t="s">
        <v>2</v>
      </c>
      <c r="J8" s="376" t="s">
        <v>7</v>
      </c>
      <c r="K8" s="376" t="s">
        <v>8</v>
      </c>
      <c r="L8" s="376" t="s">
        <v>18</v>
      </c>
      <c r="M8" s="377" t="s">
        <v>2</v>
      </c>
      <c r="N8" s="376" t="s">
        <v>7</v>
      </c>
      <c r="O8" s="376" t="s">
        <v>8</v>
      </c>
      <c r="P8" s="376" t="s">
        <v>18</v>
      </c>
      <c r="Q8" s="377" t="s">
        <v>2</v>
      </c>
      <c r="R8" s="376" t="s">
        <v>7</v>
      </c>
      <c r="S8" s="376" t="s">
        <v>8</v>
      </c>
      <c r="T8" s="376" t="s">
        <v>18</v>
      </c>
      <c r="U8" s="377" t="s">
        <v>2</v>
      </c>
    </row>
    <row r="9" spans="1:21">
      <c r="A9" s="378"/>
      <c r="B9" s="376"/>
      <c r="C9" s="376"/>
      <c r="D9" s="376"/>
      <c r="E9" s="378"/>
      <c r="F9" s="376"/>
      <c r="G9" s="376"/>
      <c r="H9" s="376"/>
      <c r="I9" s="378"/>
      <c r="J9" s="376"/>
      <c r="K9" s="376"/>
      <c r="L9" s="376"/>
      <c r="M9" s="378"/>
      <c r="N9" s="376"/>
      <c r="O9" s="376"/>
      <c r="P9" s="376"/>
      <c r="Q9" s="378"/>
      <c r="R9" s="376"/>
      <c r="S9" s="376"/>
      <c r="T9" s="376"/>
      <c r="U9" s="378"/>
    </row>
    <row r="10" spans="1:21" ht="21.75" customHeight="1">
      <c r="A10" s="114" t="s">
        <v>27</v>
      </c>
      <c r="B10" s="115" t="s">
        <v>168</v>
      </c>
      <c r="C10" s="168">
        <v>81987</v>
      </c>
      <c r="D10" s="116" t="s">
        <v>143</v>
      </c>
      <c r="E10" s="117">
        <v>3</v>
      </c>
      <c r="F10" s="115" t="s">
        <v>160</v>
      </c>
      <c r="G10" s="168">
        <v>74847</v>
      </c>
      <c r="H10" s="116" t="s">
        <v>143</v>
      </c>
      <c r="I10" s="117">
        <v>5</v>
      </c>
      <c r="J10" s="115" t="s">
        <v>160</v>
      </c>
      <c r="K10" s="168">
        <v>83000</v>
      </c>
      <c r="L10" s="116" t="s">
        <v>143</v>
      </c>
      <c r="M10" s="117">
        <v>5</v>
      </c>
      <c r="N10" s="115"/>
      <c r="O10" s="168"/>
      <c r="P10" s="116"/>
      <c r="Q10" s="117"/>
      <c r="R10" s="115"/>
      <c r="S10" s="168"/>
      <c r="T10" s="116"/>
      <c r="U10" s="117"/>
    </row>
    <row r="11" spans="1:21" ht="21.75" customHeight="1">
      <c r="A11" s="114" t="s">
        <v>27</v>
      </c>
      <c r="B11" s="115" t="s">
        <v>254</v>
      </c>
      <c r="C11" s="166">
        <v>84043</v>
      </c>
      <c r="D11" s="116" t="s">
        <v>143</v>
      </c>
      <c r="E11" s="117">
        <v>3</v>
      </c>
      <c r="F11" s="115" t="s">
        <v>254</v>
      </c>
      <c r="G11" s="167">
        <v>81953</v>
      </c>
      <c r="H11" s="116" t="s">
        <v>143</v>
      </c>
      <c r="I11" s="117">
        <v>5</v>
      </c>
      <c r="J11" s="115"/>
      <c r="K11" s="275"/>
      <c r="L11" s="116"/>
      <c r="M11" s="273"/>
      <c r="N11" s="115"/>
      <c r="O11" s="168"/>
      <c r="P11" s="116"/>
      <c r="Q11" s="117"/>
      <c r="R11" s="115"/>
      <c r="S11" s="168"/>
      <c r="T11" s="116"/>
      <c r="U11" s="117"/>
    </row>
    <row r="12" spans="1:21" ht="21.75" customHeight="1">
      <c r="A12" s="114" t="s">
        <v>27</v>
      </c>
      <c r="B12" s="115"/>
      <c r="C12" s="166"/>
      <c r="D12" s="116"/>
      <c r="E12" s="117"/>
      <c r="F12" s="115"/>
      <c r="G12" s="167"/>
      <c r="H12" s="116"/>
      <c r="I12" s="117"/>
      <c r="J12" s="115"/>
      <c r="K12" s="168"/>
      <c r="L12" s="116"/>
      <c r="M12" s="117"/>
      <c r="N12" s="115"/>
      <c r="O12" s="168"/>
      <c r="P12" s="116"/>
      <c r="Q12" s="117"/>
      <c r="R12" s="115"/>
      <c r="S12" s="168"/>
      <c r="T12" s="116"/>
      <c r="U12" s="117"/>
    </row>
    <row r="13" spans="1:21" ht="21.75" customHeight="1">
      <c r="A13" s="114" t="s">
        <v>27</v>
      </c>
      <c r="B13" s="115"/>
      <c r="C13" s="166"/>
      <c r="D13" s="116"/>
      <c r="E13" s="117"/>
      <c r="F13" s="115"/>
      <c r="G13" s="167"/>
      <c r="H13" s="116"/>
      <c r="I13" s="117"/>
      <c r="J13" s="115"/>
      <c r="K13" s="258"/>
      <c r="L13" s="116"/>
      <c r="M13" s="259"/>
      <c r="N13" s="115"/>
      <c r="O13" s="168"/>
      <c r="P13" s="116"/>
      <c r="Q13" s="117"/>
      <c r="R13" s="115"/>
      <c r="S13" s="168"/>
      <c r="T13" s="116"/>
      <c r="U13" s="117"/>
    </row>
    <row r="14" spans="1:21" ht="21.75" customHeight="1">
      <c r="A14" s="114" t="s">
        <v>27</v>
      </c>
      <c r="B14" s="115"/>
      <c r="C14" s="166"/>
      <c r="D14" s="116"/>
      <c r="E14" s="117"/>
      <c r="F14" s="115"/>
      <c r="G14" s="167"/>
      <c r="H14" s="116"/>
      <c r="I14" s="117"/>
      <c r="J14" s="115"/>
      <c r="K14" s="168"/>
      <c r="L14" s="116"/>
      <c r="M14" s="117"/>
      <c r="N14" s="115"/>
      <c r="O14" s="168"/>
      <c r="P14" s="116"/>
      <c r="Q14" s="117"/>
      <c r="R14" s="115"/>
      <c r="S14" s="168"/>
      <c r="T14" s="116"/>
      <c r="U14" s="117"/>
    </row>
    <row r="15" spans="1:21" ht="21.75" customHeight="1">
      <c r="A15" s="119" t="s">
        <v>83</v>
      </c>
      <c r="B15" s="120"/>
      <c r="C15" s="121">
        <f>400*(COUNTA(C10:C14))</f>
        <v>800</v>
      </c>
      <c r="D15" s="237">
        <f>COUNTA(D10:D14)</f>
        <v>2</v>
      </c>
      <c r="E15" s="122">
        <f>SUM(E10:E14)</f>
        <v>6</v>
      </c>
      <c r="F15" s="123"/>
      <c r="G15" s="121">
        <f>400*(COUNTA(G10:G14))</f>
        <v>800</v>
      </c>
      <c r="H15" s="237">
        <f>COUNTA(H10:H14)</f>
        <v>2</v>
      </c>
      <c r="I15" s="122">
        <f>SUM(I10:I14)</f>
        <v>10</v>
      </c>
      <c r="J15" s="123"/>
      <c r="K15" s="121">
        <f>400*(COUNTA(K10:K14))</f>
        <v>400</v>
      </c>
      <c r="L15" s="237">
        <f>COUNTA(L10:L14)</f>
        <v>1</v>
      </c>
      <c r="M15" s="122">
        <f>SUM(M10:M14)</f>
        <v>5</v>
      </c>
      <c r="N15" s="123"/>
      <c r="O15" s="121">
        <f>400*(COUNTA(O10:O14))</f>
        <v>0</v>
      </c>
      <c r="P15" s="237">
        <f>COUNTA(P10:P14)</f>
        <v>0</v>
      </c>
      <c r="Q15" s="122">
        <f>SUM(Q10:Q14)</f>
        <v>0</v>
      </c>
      <c r="R15" s="123"/>
      <c r="S15" s="121">
        <f>400*(COUNTA(S10:S14))</f>
        <v>0</v>
      </c>
      <c r="T15" s="237">
        <f>COUNTA(T10:T14)</f>
        <v>0</v>
      </c>
      <c r="U15" s="124">
        <f>SUM(U10:U14)</f>
        <v>0</v>
      </c>
    </row>
    <row r="16" spans="1:21" ht="21.75" customHeight="1">
      <c r="A16" s="379"/>
      <c r="B16" s="380"/>
      <c r="C16" s="380"/>
      <c r="D16" s="380"/>
      <c r="E16" s="380"/>
      <c r="F16" s="380"/>
      <c r="G16" s="380"/>
      <c r="H16" s="380"/>
      <c r="I16" s="380"/>
      <c r="J16" s="380"/>
      <c r="K16" s="380"/>
      <c r="L16" s="380"/>
      <c r="M16" s="380"/>
      <c r="N16" s="380"/>
      <c r="O16" s="380"/>
      <c r="P16" s="380"/>
      <c r="Q16" s="380"/>
      <c r="R16" s="380"/>
      <c r="S16" s="380"/>
      <c r="T16" s="380"/>
    </row>
    <row r="17" spans="1:21" ht="21.75" customHeight="1">
      <c r="A17" s="125" t="s">
        <v>28</v>
      </c>
      <c r="B17" s="115"/>
      <c r="C17" s="167"/>
      <c r="D17" s="116"/>
      <c r="E17" s="117"/>
      <c r="F17" s="115"/>
      <c r="G17" s="167"/>
      <c r="H17" s="116"/>
      <c r="I17" s="117"/>
      <c r="J17" s="115" t="s">
        <v>254</v>
      </c>
      <c r="K17" s="167">
        <v>173190</v>
      </c>
      <c r="L17" s="116" t="s">
        <v>143</v>
      </c>
      <c r="M17" s="117">
        <v>10</v>
      </c>
      <c r="N17" s="115"/>
      <c r="O17" s="167"/>
      <c r="P17" s="126"/>
      <c r="Q17" s="117"/>
      <c r="R17" s="115"/>
      <c r="S17" s="167"/>
      <c r="T17" s="126"/>
      <c r="U17" s="117"/>
    </row>
    <row r="18" spans="1:21" ht="21.75" customHeight="1">
      <c r="A18" s="125" t="s">
        <v>28</v>
      </c>
      <c r="B18" s="115"/>
      <c r="C18" s="167"/>
      <c r="D18" s="116"/>
      <c r="E18" s="117"/>
      <c r="F18" s="115"/>
      <c r="G18" s="167"/>
      <c r="H18" s="116"/>
      <c r="I18" s="117"/>
      <c r="J18" s="115"/>
      <c r="K18" s="167"/>
      <c r="L18" s="116"/>
      <c r="M18" s="117"/>
      <c r="N18" s="115"/>
      <c r="O18" s="167"/>
      <c r="P18" s="116"/>
      <c r="Q18" s="117"/>
      <c r="R18" s="115"/>
      <c r="S18" s="167"/>
      <c r="T18" s="116"/>
      <c r="U18" s="117"/>
    </row>
    <row r="19" spans="1:21" ht="21.75" customHeight="1">
      <c r="A19" s="125" t="s">
        <v>28</v>
      </c>
      <c r="B19" s="115"/>
      <c r="C19" s="167"/>
      <c r="D19" s="116"/>
      <c r="E19" s="117"/>
      <c r="F19" s="115"/>
      <c r="G19" s="167"/>
      <c r="H19" s="116"/>
      <c r="I19" s="117"/>
      <c r="J19" s="115"/>
      <c r="K19" s="167"/>
      <c r="L19" s="116"/>
      <c r="M19" s="117"/>
      <c r="N19" s="115"/>
      <c r="O19" s="167"/>
      <c r="P19" s="116"/>
      <c r="Q19" s="117"/>
      <c r="R19" s="115"/>
      <c r="S19" s="167"/>
      <c r="T19" s="116"/>
      <c r="U19" s="117"/>
    </row>
    <row r="20" spans="1:21" ht="21.75" customHeight="1">
      <c r="A20" s="125" t="s">
        <v>28</v>
      </c>
      <c r="B20" s="115"/>
      <c r="C20" s="167"/>
      <c r="D20" s="116"/>
      <c r="E20" s="117"/>
      <c r="F20" s="115"/>
      <c r="G20" s="167"/>
      <c r="H20" s="116"/>
      <c r="I20" s="117"/>
      <c r="J20" s="115"/>
      <c r="K20" s="167"/>
      <c r="L20" s="116"/>
      <c r="M20" s="117"/>
      <c r="N20" s="115"/>
      <c r="O20" s="167"/>
      <c r="P20" s="116"/>
      <c r="Q20" s="117"/>
      <c r="R20" s="115"/>
      <c r="S20" s="167"/>
      <c r="T20" s="116"/>
      <c r="U20" s="117"/>
    </row>
    <row r="21" spans="1:21" ht="21.75" customHeight="1">
      <c r="A21" s="125" t="s">
        <v>28</v>
      </c>
      <c r="B21" s="115"/>
      <c r="C21" s="167"/>
      <c r="D21" s="116"/>
      <c r="E21" s="117"/>
      <c r="F21" s="115"/>
      <c r="G21" s="167"/>
      <c r="H21" s="116"/>
      <c r="I21" s="117"/>
      <c r="J21" s="115"/>
      <c r="K21" s="167"/>
      <c r="L21" s="116"/>
      <c r="M21" s="117"/>
      <c r="N21" s="115"/>
      <c r="O21" s="167"/>
      <c r="P21" s="116"/>
      <c r="Q21" s="117"/>
      <c r="R21" s="115"/>
      <c r="S21" s="167"/>
      <c r="T21" s="116"/>
      <c r="U21" s="117"/>
    </row>
    <row r="22" spans="1:21" ht="21.75" customHeight="1">
      <c r="A22" s="119" t="s">
        <v>83</v>
      </c>
      <c r="B22" s="127"/>
      <c r="C22" s="121">
        <f>800*(COUNTA(C17:C21))</f>
        <v>0</v>
      </c>
      <c r="D22" s="238">
        <f>COUNTA(D17:D21)</f>
        <v>0</v>
      </c>
      <c r="E22" s="124">
        <f>SUM(E17:E21)</f>
        <v>0</v>
      </c>
      <c r="F22" s="127"/>
      <c r="G22" s="121">
        <f>800*(COUNTA(G17:G21))</f>
        <v>0</v>
      </c>
      <c r="H22" s="238">
        <f>COUNTA(H17:H21)</f>
        <v>0</v>
      </c>
      <c r="I22" s="124">
        <f>SUM(I17:I21)</f>
        <v>0</v>
      </c>
      <c r="J22" s="127"/>
      <c r="K22" s="121">
        <f>800*(COUNTA(K17:K21))</f>
        <v>800</v>
      </c>
      <c r="L22" s="238">
        <f>COUNTA(L17:L21)</f>
        <v>1</v>
      </c>
      <c r="M22" s="124">
        <f>SUM(M17:M21)</f>
        <v>10</v>
      </c>
      <c r="N22" s="127"/>
      <c r="O22" s="121">
        <f>800*(COUNTA(O17:O21))</f>
        <v>0</v>
      </c>
      <c r="P22" s="238">
        <f>COUNTA(P17:P21)</f>
        <v>0</v>
      </c>
      <c r="Q22" s="124">
        <f>SUM(Q17:Q21)</f>
        <v>0</v>
      </c>
      <c r="R22" s="127"/>
      <c r="S22" s="121">
        <f>800*(COUNTA(S17:S21))</f>
        <v>0</v>
      </c>
      <c r="T22" s="238">
        <f>COUNTA(T17:T21)</f>
        <v>0</v>
      </c>
      <c r="U22" s="124">
        <f>SUM(U17:U21)</f>
        <v>0</v>
      </c>
    </row>
    <row r="23" spans="1:21" ht="18.75" customHeight="1">
      <c r="A23" s="128"/>
    </row>
    <row r="24" spans="1:21" ht="18.75" customHeight="1">
      <c r="R24" s="381" t="s">
        <v>4</v>
      </c>
      <c r="S24" s="381"/>
      <c r="T24" s="382"/>
    </row>
    <row r="25" spans="1:21" ht="24" customHeight="1">
      <c r="A25" s="129" t="s">
        <v>4</v>
      </c>
      <c r="B25" s="383" t="s">
        <v>14</v>
      </c>
      <c r="C25" s="384"/>
      <c r="D25" s="384"/>
      <c r="E25" s="385"/>
      <c r="F25" s="383" t="s">
        <v>15</v>
      </c>
      <c r="G25" s="386"/>
      <c r="H25" s="384"/>
      <c r="I25" s="385"/>
      <c r="J25" s="383" t="s">
        <v>23</v>
      </c>
      <c r="K25" s="386"/>
      <c r="L25" s="384"/>
      <c r="M25" s="385"/>
      <c r="N25" s="130"/>
      <c r="O25" s="366" t="s">
        <v>29</v>
      </c>
      <c r="P25" s="387"/>
      <c r="Q25" s="387"/>
      <c r="R25" s="131">
        <f>SUM(E15+I15+M15+Q15+U15+E22+I22+M22+Q22+U22+E31+I31+M31)</f>
        <v>321</v>
      </c>
      <c r="S25" s="132"/>
      <c r="T25" s="131" t="s">
        <v>4</v>
      </c>
    </row>
    <row r="26" spans="1:21" ht="24" customHeight="1">
      <c r="A26" s="125" t="s">
        <v>26</v>
      </c>
      <c r="B26" s="114" t="s">
        <v>7</v>
      </c>
      <c r="C26" s="114" t="s">
        <v>30</v>
      </c>
      <c r="D26" s="114" t="s">
        <v>18</v>
      </c>
      <c r="E26" s="114" t="s">
        <v>2</v>
      </c>
      <c r="F26" s="114" t="s">
        <v>7</v>
      </c>
      <c r="G26" s="114" t="s">
        <v>30</v>
      </c>
      <c r="H26" s="114" t="s">
        <v>18</v>
      </c>
      <c r="I26" s="114" t="s">
        <v>2</v>
      </c>
      <c r="J26" s="114" t="s">
        <v>7</v>
      </c>
      <c r="K26" s="114" t="s">
        <v>30</v>
      </c>
      <c r="L26" s="114" t="s">
        <v>18</v>
      </c>
      <c r="M26" s="133" t="s">
        <v>2</v>
      </c>
      <c r="N26" s="134"/>
      <c r="O26" s="366" t="s">
        <v>31</v>
      </c>
      <c r="P26" s="367"/>
      <c r="Q26" s="367"/>
      <c r="R26" s="135">
        <f>SUM((C15+G15+K15+O15+S15+C22+G22+K22+O22+S22+C31+G31+K31)/1000)</f>
        <v>13.725</v>
      </c>
      <c r="S26" s="136"/>
      <c r="T26" s="135" t="s">
        <v>4</v>
      </c>
    </row>
    <row r="27" spans="1:21" ht="21.75" customHeight="1">
      <c r="A27" s="114" t="s">
        <v>32</v>
      </c>
      <c r="B27" s="115"/>
      <c r="C27" s="258"/>
      <c r="D27" s="175"/>
      <c r="E27" s="259"/>
      <c r="F27" s="115" t="s">
        <v>243</v>
      </c>
      <c r="G27" s="168">
        <v>311894</v>
      </c>
      <c r="H27" s="118" t="s">
        <v>143</v>
      </c>
      <c r="I27" s="117">
        <v>40</v>
      </c>
      <c r="J27" s="115" t="s">
        <v>259</v>
      </c>
      <c r="K27" s="168">
        <v>323444</v>
      </c>
      <c r="L27" s="115" t="s">
        <v>143</v>
      </c>
      <c r="M27" s="117">
        <v>40</v>
      </c>
      <c r="N27" s="139"/>
      <c r="O27" s="367"/>
      <c r="P27" s="367"/>
      <c r="Q27" s="367"/>
      <c r="R27" s="140" t="s">
        <v>3</v>
      </c>
      <c r="S27" s="132"/>
      <c r="T27" s="141"/>
    </row>
    <row r="28" spans="1:21" ht="21.75" customHeight="1">
      <c r="A28" s="114" t="s">
        <v>33</v>
      </c>
      <c r="B28" s="115"/>
      <c r="C28" s="142"/>
      <c r="D28" s="175"/>
      <c r="E28" s="117"/>
      <c r="F28" s="115" t="s">
        <v>167</v>
      </c>
      <c r="G28" s="142">
        <v>1475</v>
      </c>
      <c r="H28" s="174" t="s">
        <v>143</v>
      </c>
      <c r="I28" s="117">
        <v>40</v>
      </c>
      <c r="J28" s="115" t="s">
        <v>168</v>
      </c>
      <c r="K28" s="142">
        <v>1375</v>
      </c>
      <c r="L28" s="115" t="s">
        <v>143</v>
      </c>
      <c r="M28" s="117">
        <v>40</v>
      </c>
      <c r="N28" s="143"/>
      <c r="O28" s="144"/>
      <c r="P28" s="145"/>
      <c r="Q28" s="145"/>
      <c r="R28" s="368"/>
      <c r="S28" s="369"/>
      <c r="T28" s="146"/>
    </row>
    <row r="29" spans="1:21" ht="21.75" customHeight="1">
      <c r="A29" s="114" t="s">
        <v>34</v>
      </c>
      <c r="B29" s="115"/>
      <c r="C29" s="142"/>
      <c r="D29" s="267"/>
      <c r="E29" s="117"/>
      <c r="F29" s="115" t="s">
        <v>170</v>
      </c>
      <c r="G29" s="142">
        <v>2175</v>
      </c>
      <c r="H29" s="174" t="s">
        <v>143</v>
      </c>
      <c r="I29" s="117">
        <v>50</v>
      </c>
      <c r="J29" s="115"/>
      <c r="K29" s="142"/>
      <c r="L29" s="115"/>
      <c r="M29" s="117"/>
      <c r="N29" s="143"/>
      <c r="P29" s="239">
        <f>SUM(D15+H15+L15+P15+T15+D22+H22+L22+P22+T22+D31+H31+L31)</f>
        <v>12</v>
      </c>
      <c r="S29" s="370" t="s">
        <v>4</v>
      </c>
      <c r="T29" s="371"/>
      <c r="U29" s="372"/>
    </row>
    <row r="30" spans="1:21" ht="21.75" customHeight="1">
      <c r="A30" s="114" t="s">
        <v>36</v>
      </c>
      <c r="B30" s="115"/>
      <c r="C30" s="142"/>
      <c r="D30" s="138"/>
      <c r="E30" s="117"/>
      <c r="F30" s="115" t="s">
        <v>177</v>
      </c>
      <c r="G30" s="142">
        <v>2900</v>
      </c>
      <c r="H30" s="142" t="s">
        <v>143</v>
      </c>
      <c r="I30" s="117">
        <v>80</v>
      </c>
      <c r="J30" s="115"/>
      <c r="K30" s="142"/>
      <c r="L30" s="115"/>
      <c r="M30" s="117"/>
      <c r="N30" s="143"/>
      <c r="R30" s="146"/>
      <c r="S30" s="370" t="s">
        <v>35</v>
      </c>
      <c r="T30" s="371"/>
      <c r="U30" s="372"/>
    </row>
    <row r="31" spans="1:21" ht="21.75" customHeight="1">
      <c r="A31" s="119" t="s">
        <v>83</v>
      </c>
      <c r="B31" s="115"/>
      <c r="C31" s="121">
        <f>SUM(C30+C29+C28+(IF(COUNTBLANK(C27),0,1500)))</f>
        <v>0</v>
      </c>
      <c r="D31" s="238">
        <f>COUNTA(D27:D30)</f>
        <v>0</v>
      </c>
      <c r="E31" s="147">
        <f>SUM(E27:E30)</f>
        <v>0</v>
      </c>
      <c r="F31" s="117"/>
      <c r="G31" s="121">
        <f>SUM(G30+G29+G28+(IF(COUNTBLANK(G27),0,1500)))</f>
        <v>8050</v>
      </c>
      <c r="H31" s="238">
        <f>COUNTA(H27:H30)</f>
        <v>4</v>
      </c>
      <c r="I31" s="147">
        <f>SUM(I27:I30)</f>
        <v>210</v>
      </c>
      <c r="J31" s="137"/>
      <c r="K31" s="121">
        <f>SUM(K30+K29+K28+(IF(COUNTBLANK(K27),0,1500)))</f>
        <v>2875</v>
      </c>
      <c r="L31" s="238">
        <f>COUNTA(L27:L30)</f>
        <v>2</v>
      </c>
      <c r="M31" s="147">
        <f>SUM(M27:M30)</f>
        <v>80</v>
      </c>
      <c r="N31" s="148"/>
      <c r="S31" s="370" t="s">
        <v>4</v>
      </c>
      <c r="T31" s="371"/>
      <c r="U31" s="372"/>
    </row>
    <row r="32" spans="1:21">
      <c r="R32" s="373"/>
      <c r="S32" s="374"/>
      <c r="T32" s="375"/>
    </row>
  </sheetData>
  <mergeCells count="45"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O26:Q27"/>
    <mergeCell ref="R28:S28"/>
    <mergeCell ref="S29:U29"/>
    <mergeCell ref="S30:U30"/>
    <mergeCell ref="S31:U31"/>
  </mergeCells>
  <pageMargins left="0.74803149606299213" right="0.74803149606299213" top="0.59055118110236227" bottom="0.59055118110236227" header="0.19685039370078741" footer="0.39370078740157483"/>
  <pageSetup paperSize="9" scale="77" orientation="landscape" horizontalDpi="360" verticalDpi="360"/>
  <headerFooter alignWithMargins="0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H168"/>
  <sheetViews>
    <sheetView zoomScale="150" zoomScaleNormal="150" workbookViewId="0">
      <selection activeCell="A12" sqref="A12"/>
    </sheetView>
  </sheetViews>
  <sheetFormatPr defaultColWidth="8.81640625" defaultRowHeight="12.5"/>
  <cols>
    <col min="1" max="1" width="10.453125" style="6" customWidth="1"/>
    <col min="2" max="2" width="32.1796875" customWidth="1"/>
    <col min="4" max="4" width="10.1796875" bestFit="1" customWidth="1"/>
    <col min="8" max="8" width="11.7265625" customWidth="1"/>
  </cols>
  <sheetData>
    <row r="1" spans="1:8">
      <c r="A1" s="345" t="s">
        <v>156</v>
      </c>
      <c r="B1" s="346"/>
      <c r="C1" s="346"/>
      <c r="D1" s="346"/>
      <c r="E1" s="353"/>
      <c r="F1" s="353"/>
    </row>
    <row r="2" spans="1:8">
      <c r="A2" s="346"/>
      <c r="B2" s="346"/>
      <c r="C2" s="346"/>
      <c r="D2" s="346"/>
      <c r="E2" s="353"/>
      <c r="F2" s="353"/>
    </row>
    <row r="3" spans="1:8">
      <c r="C3" s="6"/>
      <c r="D3" s="6"/>
      <c r="E3" s="6"/>
    </row>
    <row r="4" spans="1:8" ht="15.5">
      <c r="A4" s="13" t="s">
        <v>6</v>
      </c>
      <c r="B4" s="14" t="s">
        <v>1</v>
      </c>
      <c r="C4" s="15" t="s">
        <v>7</v>
      </c>
      <c r="D4" s="15" t="s">
        <v>8</v>
      </c>
      <c r="E4" s="15" t="s">
        <v>9</v>
      </c>
      <c r="F4" s="16" t="s">
        <v>10</v>
      </c>
      <c r="G4" s="15" t="s">
        <v>11</v>
      </c>
      <c r="H4" s="15" t="s">
        <v>20</v>
      </c>
    </row>
    <row r="5" spans="1:8" ht="15.5">
      <c r="A5" s="13">
        <v>787763</v>
      </c>
      <c r="B5" s="204" t="s">
        <v>78</v>
      </c>
      <c r="C5" s="313" t="s">
        <v>164</v>
      </c>
      <c r="D5" s="284">
        <v>621485</v>
      </c>
      <c r="E5" s="313" t="s">
        <v>165</v>
      </c>
      <c r="F5" s="308" t="s">
        <v>143</v>
      </c>
      <c r="G5" s="281"/>
      <c r="H5" s="15" t="s">
        <v>166</v>
      </c>
    </row>
    <row r="6" spans="1:8" ht="15.5">
      <c r="A6" s="203">
        <v>783586</v>
      </c>
      <c r="B6" s="204" t="s">
        <v>80</v>
      </c>
      <c r="C6" s="205" t="s">
        <v>173</v>
      </c>
      <c r="D6" s="282">
        <v>594841</v>
      </c>
      <c r="E6" s="205" t="s">
        <v>174</v>
      </c>
      <c r="F6" s="196" t="s">
        <v>143</v>
      </c>
      <c r="G6" s="205" t="s">
        <v>151</v>
      </c>
      <c r="H6" s="15" t="s">
        <v>175</v>
      </c>
    </row>
    <row r="7" spans="1:8" ht="15.5">
      <c r="A7" s="203">
        <v>783586</v>
      </c>
      <c r="B7" s="204" t="s">
        <v>80</v>
      </c>
      <c r="C7" s="313" t="s">
        <v>176</v>
      </c>
      <c r="D7" s="282">
        <v>570037</v>
      </c>
      <c r="E7" s="313" t="s">
        <v>165</v>
      </c>
      <c r="F7" s="308" t="s">
        <v>143</v>
      </c>
      <c r="G7" s="313" t="s">
        <v>151</v>
      </c>
      <c r="H7" s="15" t="s">
        <v>175</v>
      </c>
    </row>
    <row r="8" spans="1:8" ht="15.5">
      <c r="A8" s="203">
        <v>796071</v>
      </c>
      <c r="B8" s="204" t="s">
        <v>178</v>
      </c>
      <c r="C8" s="205" t="s">
        <v>173</v>
      </c>
      <c r="D8" s="282">
        <v>581087</v>
      </c>
      <c r="E8" s="205" t="s">
        <v>179</v>
      </c>
      <c r="F8" s="196" t="s">
        <v>143</v>
      </c>
      <c r="G8" s="205" t="s">
        <v>151</v>
      </c>
      <c r="H8" s="15" t="s">
        <v>180</v>
      </c>
    </row>
    <row r="9" spans="1:8" ht="15.5">
      <c r="A9" s="203">
        <v>783586</v>
      </c>
      <c r="B9" s="204" t="s">
        <v>80</v>
      </c>
      <c r="C9" s="205" t="s">
        <v>194</v>
      </c>
      <c r="D9" s="282">
        <v>481809</v>
      </c>
      <c r="E9" s="205" t="s">
        <v>179</v>
      </c>
      <c r="F9" s="196" t="s">
        <v>143</v>
      </c>
      <c r="G9" s="205" t="s">
        <v>151</v>
      </c>
      <c r="H9" s="15" t="s">
        <v>175</v>
      </c>
    </row>
    <row r="10" spans="1:8" ht="15.5">
      <c r="A10" s="203">
        <v>783385</v>
      </c>
      <c r="B10" s="204" t="s">
        <v>82</v>
      </c>
      <c r="C10" s="205" t="s">
        <v>198</v>
      </c>
      <c r="D10" s="282">
        <v>494267</v>
      </c>
      <c r="E10" s="205" t="s">
        <v>179</v>
      </c>
      <c r="F10" s="196" t="s">
        <v>143</v>
      </c>
      <c r="G10" s="205" t="s">
        <v>151</v>
      </c>
      <c r="H10" s="15" t="s">
        <v>199</v>
      </c>
    </row>
    <row r="11" spans="1:8" ht="15.5">
      <c r="A11" s="203">
        <v>788517</v>
      </c>
      <c r="B11" s="204" t="s">
        <v>71</v>
      </c>
      <c r="C11" s="205" t="s">
        <v>201</v>
      </c>
      <c r="D11" s="282">
        <v>494626</v>
      </c>
      <c r="E11" s="205" t="s">
        <v>179</v>
      </c>
      <c r="F11" s="196" t="s">
        <v>188</v>
      </c>
      <c r="G11" s="205" t="s">
        <v>151</v>
      </c>
      <c r="H11" s="15" t="s">
        <v>175</v>
      </c>
    </row>
    <row r="12" spans="1:8" ht="15.5">
      <c r="A12" s="203">
        <v>793186</v>
      </c>
      <c r="B12" s="204" t="s">
        <v>124</v>
      </c>
      <c r="C12" s="205" t="s">
        <v>215</v>
      </c>
      <c r="D12" s="282" t="s">
        <v>216</v>
      </c>
      <c r="E12" s="205" t="s">
        <v>217</v>
      </c>
      <c r="F12" s="196" t="s">
        <v>143</v>
      </c>
      <c r="G12" s="205"/>
      <c r="H12" s="15" t="s">
        <v>175</v>
      </c>
    </row>
    <row r="13" spans="1:8" ht="15.5">
      <c r="A13" s="13">
        <v>788517</v>
      </c>
      <c r="B13" s="204" t="s">
        <v>71</v>
      </c>
      <c r="C13" s="205" t="s">
        <v>281</v>
      </c>
      <c r="D13" s="282">
        <v>575292</v>
      </c>
      <c r="E13" s="205" t="s">
        <v>282</v>
      </c>
      <c r="F13" s="196" t="s">
        <v>188</v>
      </c>
      <c r="G13" s="205" t="s">
        <v>151</v>
      </c>
      <c r="H13" s="15" t="s">
        <v>283</v>
      </c>
    </row>
    <row r="14" spans="1:8" ht="15.5">
      <c r="A14" s="203"/>
      <c r="B14" s="204"/>
      <c r="C14" s="205"/>
      <c r="D14" s="282"/>
      <c r="E14" s="205"/>
      <c r="F14" s="196"/>
      <c r="G14" s="205"/>
      <c r="H14" s="15"/>
    </row>
    <row r="15" spans="1:8" ht="15.5">
      <c r="A15" s="203"/>
      <c r="B15" s="204"/>
      <c r="C15" s="205"/>
      <c r="D15" s="282"/>
      <c r="E15" s="205"/>
      <c r="F15" s="196"/>
      <c r="G15" s="205"/>
      <c r="H15" s="15"/>
    </row>
    <row r="16" spans="1:8" ht="15.5">
      <c r="A16" s="203"/>
      <c r="B16" s="204"/>
      <c r="C16" s="205"/>
      <c r="D16" s="282"/>
      <c r="E16" s="205"/>
      <c r="F16" s="196"/>
      <c r="G16" s="205"/>
      <c r="H16" s="15"/>
    </row>
    <row r="17" spans="1:8" ht="15.5">
      <c r="A17" s="203"/>
      <c r="B17" s="204"/>
      <c r="C17" s="205"/>
      <c r="D17" s="282"/>
      <c r="E17" s="205"/>
      <c r="F17" s="196"/>
      <c r="G17" s="205"/>
      <c r="H17" s="15"/>
    </row>
    <row r="18" spans="1:8" ht="15.5">
      <c r="A18" s="203"/>
      <c r="B18" s="204"/>
      <c r="C18" s="205"/>
      <c r="D18" s="282"/>
      <c r="E18" s="205"/>
      <c r="F18" s="196"/>
      <c r="G18" s="205"/>
      <c r="H18" s="15"/>
    </row>
    <row r="19" spans="1:8" ht="15.5">
      <c r="B19" s="204"/>
      <c r="C19" s="5"/>
      <c r="D19" s="169"/>
      <c r="E19" s="5"/>
      <c r="F19" s="17"/>
      <c r="G19" s="205"/>
      <c r="H19" s="15"/>
    </row>
    <row r="20" spans="1:8" ht="15.5">
      <c r="A20" s="5"/>
      <c r="B20" s="204"/>
      <c r="C20" s="5"/>
      <c r="D20" s="169"/>
      <c r="E20" s="5"/>
      <c r="F20" s="17"/>
      <c r="G20" s="5"/>
      <c r="H20" s="15"/>
    </row>
    <row r="21" spans="1:8" ht="15.5">
      <c r="A21" s="5"/>
      <c r="B21" s="204"/>
      <c r="C21" s="5"/>
      <c r="D21" s="169"/>
      <c r="E21" s="5"/>
      <c r="F21" s="17"/>
      <c r="G21" s="5"/>
      <c r="H21" s="15"/>
    </row>
    <row r="22" spans="1:8" ht="15.5">
      <c r="A22" s="5"/>
      <c r="B22" s="204"/>
      <c r="C22" s="5"/>
      <c r="D22" s="169"/>
      <c r="E22" s="5"/>
      <c r="F22" s="17"/>
      <c r="G22" s="5"/>
      <c r="H22" s="15"/>
    </row>
    <row r="23" spans="1:8" ht="15.5">
      <c r="A23" s="5"/>
      <c r="B23" s="204"/>
      <c r="C23" s="5"/>
      <c r="D23" s="169"/>
      <c r="E23" s="5"/>
      <c r="F23" s="17"/>
      <c r="G23" s="5"/>
      <c r="H23" s="15"/>
    </row>
    <row r="24" spans="1:8" ht="15.5">
      <c r="A24" s="5"/>
      <c r="C24" s="5"/>
      <c r="D24" s="169"/>
      <c r="E24" s="5"/>
      <c r="F24" s="17"/>
      <c r="G24" s="5"/>
      <c r="H24" s="15"/>
    </row>
    <row r="25" spans="1:8">
      <c r="A25" s="5"/>
      <c r="C25" s="5"/>
      <c r="D25" s="169"/>
      <c r="E25" s="5"/>
      <c r="F25" s="17"/>
      <c r="G25" s="5"/>
      <c r="H25" s="5"/>
    </row>
    <row r="26" spans="1:8">
      <c r="A26" s="5"/>
      <c r="C26" s="5"/>
      <c r="D26" s="169"/>
      <c r="E26" s="5"/>
      <c r="F26" s="17"/>
      <c r="G26" s="5"/>
      <c r="H26" s="5"/>
    </row>
    <row r="27" spans="1:8">
      <c r="A27" s="5"/>
      <c r="C27" s="5"/>
      <c r="D27" s="169"/>
      <c r="E27" s="5"/>
      <c r="F27" s="17"/>
      <c r="G27" s="5"/>
      <c r="H27" s="5"/>
    </row>
    <row r="28" spans="1:8" ht="12" customHeight="1">
      <c r="A28" s="5"/>
      <c r="C28" s="5"/>
      <c r="D28" s="169"/>
      <c r="E28" s="5"/>
      <c r="F28" s="17"/>
      <c r="G28" s="5"/>
      <c r="H28" s="5"/>
    </row>
    <row r="29" spans="1:8">
      <c r="A29" s="5"/>
      <c r="C29" s="5"/>
      <c r="D29" s="169"/>
      <c r="E29" s="5"/>
      <c r="F29" s="17"/>
      <c r="G29" s="5"/>
      <c r="H29" s="5"/>
    </row>
    <row r="30" spans="1:8">
      <c r="A30" s="5"/>
      <c r="C30" s="5"/>
      <c r="D30" s="169"/>
      <c r="E30" s="5"/>
      <c r="F30" s="17"/>
      <c r="G30" s="5"/>
      <c r="H30" s="5"/>
    </row>
    <row r="31" spans="1:8">
      <c r="A31" s="5"/>
      <c r="C31" s="5"/>
      <c r="D31" s="169"/>
      <c r="E31" s="5"/>
      <c r="F31" s="17"/>
      <c r="G31" s="5"/>
      <c r="H31" s="5"/>
    </row>
    <row r="32" spans="1:8">
      <c r="A32" s="5"/>
      <c r="C32" s="5"/>
      <c r="D32" s="169"/>
      <c r="E32" s="5"/>
      <c r="F32" s="17"/>
      <c r="G32" s="5"/>
      <c r="H32" s="5"/>
    </row>
    <row r="33" spans="1:8">
      <c r="A33" s="5"/>
      <c r="C33" s="5"/>
      <c r="D33" s="169"/>
      <c r="E33" s="5"/>
      <c r="F33" s="17"/>
      <c r="G33" s="5"/>
      <c r="H33" s="5"/>
    </row>
    <row r="34" spans="1:8">
      <c r="A34" s="5"/>
      <c r="C34" s="5"/>
      <c r="D34" s="169"/>
      <c r="E34" s="5"/>
      <c r="F34" s="17"/>
      <c r="G34" s="5"/>
      <c r="H34" s="5"/>
    </row>
    <row r="35" spans="1:8">
      <c r="A35" s="5"/>
      <c r="C35" s="5"/>
      <c r="D35" s="169"/>
      <c r="E35" s="5"/>
      <c r="F35" s="17"/>
      <c r="G35" s="5"/>
      <c r="H35" s="5"/>
    </row>
    <row r="36" spans="1:8">
      <c r="A36" s="5"/>
      <c r="C36" s="5"/>
      <c r="D36" s="169"/>
      <c r="E36" s="5"/>
      <c r="F36" s="17"/>
      <c r="G36" s="5"/>
      <c r="H36" s="5"/>
    </row>
    <row r="37" spans="1:8">
      <c r="A37" s="5"/>
      <c r="C37" s="5"/>
      <c r="D37" s="169"/>
      <c r="E37" s="5"/>
      <c r="F37" s="17"/>
      <c r="G37" s="5"/>
      <c r="H37" s="5"/>
    </row>
    <row r="38" spans="1:8">
      <c r="A38" s="5"/>
      <c r="C38" s="5"/>
      <c r="D38" s="169"/>
      <c r="E38" s="5"/>
      <c r="F38" s="17"/>
      <c r="G38" s="5"/>
      <c r="H38" s="5"/>
    </row>
    <row r="39" spans="1:8">
      <c r="A39" s="5"/>
      <c r="C39" s="5"/>
      <c r="D39" s="169"/>
      <c r="E39" s="5"/>
      <c r="F39" s="17"/>
      <c r="G39" s="5"/>
      <c r="H39" s="5"/>
    </row>
    <row r="40" spans="1:8">
      <c r="A40" s="5"/>
      <c r="C40" s="5"/>
      <c r="D40" s="169"/>
      <c r="E40" s="5"/>
      <c r="F40" s="17"/>
      <c r="G40" s="5"/>
      <c r="H40" s="5"/>
    </row>
    <row r="41" spans="1:8">
      <c r="A41" s="5"/>
      <c r="C41" s="5"/>
      <c r="D41" s="169"/>
      <c r="E41" s="5"/>
      <c r="F41" s="17"/>
      <c r="G41" s="5"/>
      <c r="H41" s="5"/>
    </row>
    <row r="42" spans="1:8">
      <c r="A42" s="5"/>
      <c r="C42" s="5"/>
      <c r="D42" s="169"/>
      <c r="E42" s="5"/>
      <c r="F42" s="17"/>
      <c r="G42" s="5"/>
      <c r="H42" s="5"/>
    </row>
    <row r="43" spans="1:8">
      <c r="A43" s="5"/>
      <c r="C43" s="5"/>
      <c r="D43" s="169"/>
      <c r="E43" s="5"/>
      <c r="F43" s="17"/>
      <c r="G43" s="5"/>
      <c r="H43" s="5"/>
    </row>
    <row r="44" spans="1:8">
      <c r="A44" s="5"/>
      <c r="C44" s="5"/>
      <c r="D44" s="169"/>
      <c r="E44" s="5"/>
      <c r="F44" s="17"/>
      <c r="G44" s="5"/>
      <c r="H44" s="5"/>
    </row>
    <row r="45" spans="1:8">
      <c r="A45" s="5"/>
      <c r="C45" s="5"/>
      <c r="D45" s="169"/>
      <c r="E45" s="5"/>
      <c r="F45" s="17"/>
      <c r="G45" s="5"/>
      <c r="H45" s="5"/>
    </row>
    <row r="46" spans="1:8">
      <c r="A46" s="5"/>
      <c r="C46" s="5"/>
      <c r="D46" s="169"/>
      <c r="E46" s="5"/>
      <c r="F46" s="17"/>
      <c r="G46" s="5"/>
      <c r="H46" s="5"/>
    </row>
    <row r="47" spans="1:8">
      <c r="A47" s="5"/>
      <c r="C47" s="5"/>
      <c r="D47" s="169"/>
      <c r="E47" s="5"/>
      <c r="F47" s="17"/>
      <c r="G47" s="5"/>
      <c r="H47" s="5"/>
    </row>
    <row r="48" spans="1:8">
      <c r="A48" s="5"/>
      <c r="C48" s="5"/>
      <c r="D48" s="169"/>
      <c r="E48" s="5"/>
      <c r="F48" s="17"/>
      <c r="G48" s="5"/>
      <c r="H48" s="5"/>
    </row>
    <row r="49" spans="1:8">
      <c r="A49" s="5"/>
      <c r="C49" s="5"/>
      <c r="D49" s="169"/>
      <c r="E49" s="5"/>
      <c r="F49" s="17"/>
      <c r="G49" s="5"/>
      <c r="H49" s="5"/>
    </row>
    <row r="50" spans="1:8">
      <c r="A50" s="5"/>
      <c r="C50" s="5"/>
      <c r="D50" s="169"/>
      <c r="E50" s="5"/>
      <c r="F50" s="17"/>
      <c r="G50" s="5"/>
      <c r="H50" s="5"/>
    </row>
    <row r="51" spans="1:8">
      <c r="A51" s="5"/>
      <c r="C51" s="5"/>
      <c r="D51" s="169"/>
      <c r="E51" s="5"/>
      <c r="F51" s="17"/>
      <c r="G51" s="5"/>
      <c r="H51" s="5"/>
    </row>
    <row r="52" spans="1:8">
      <c r="A52" s="5"/>
      <c r="C52" s="5"/>
      <c r="D52" s="169"/>
      <c r="E52" s="5"/>
      <c r="F52" s="17"/>
      <c r="G52" s="5"/>
      <c r="H52" s="5"/>
    </row>
    <row r="53" spans="1:8">
      <c r="A53" s="5"/>
      <c r="C53" s="5"/>
      <c r="D53" s="169"/>
      <c r="E53" s="5"/>
      <c r="F53" s="17"/>
      <c r="G53" s="5"/>
      <c r="H53" s="5"/>
    </row>
    <row r="54" spans="1:8">
      <c r="A54" s="5"/>
      <c r="C54" s="5"/>
      <c r="D54" s="169"/>
      <c r="E54" s="5"/>
      <c r="F54" s="17"/>
      <c r="G54" s="5"/>
      <c r="H54" s="5"/>
    </row>
    <row r="55" spans="1:8">
      <c r="A55" s="5"/>
      <c r="C55" s="5"/>
      <c r="D55" s="169"/>
      <c r="E55" s="5"/>
      <c r="F55" s="17"/>
      <c r="G55" s="5"/>
      <c r="H55" s="5"/>
    </row>
    <row r="56" spans="1:8">
      <c r="A56" s="5"/>
      <c r="C56" s="5"/>
      <c r="D56" s="169"/>
      <c r="E56" s="5"/>
      <c r="F56" s="17"/>
      <c r="G56" s="5"/>
      <c r="H56" s="5"/>
    </row>
    <row r="57" spans="1:8">
      <c r="A57" s="5"/>
      <c r="C57" s="5"/>
      <c r="D57" s="169"/>
      <c r="E57" s="5"/>
      <c r="F57" s="17"/>
      <c r="G57" s="5"/>
      <c r="H57" s="5"/>
    </row>
    <row r="58" spans="1:8">
      <c r="A58" s="5"/>
      <c r="C58" s="5"/>
      <c r="D58" s="169"/>
      <c r="E58" s="5"/>
      <c r="F58" s="17"/>
      <c r="G58" s="5"/>
      <c r="H58" s="5"/>
    </row>
    <row r="59" spans="1:8">
      <c r="A59" s="5"/>
      <c r="C59" s="5"/>
      <c r="D59" s="169"/>
      <c r="E59" s="5"/>
      <c r="F59" s="17"/>
      <c r="G59" s="5"/>
      <c r="H59" s="5"/>
    </row>
    <row r="60" spans="1:8">
      <c r="A60" s="5"/>
      <c r="C60" s="5"/>
      <c r="D60" s="169"/>
      <c r="E60" s="5"/>
      <c r="F60" s="17"/>
      <c r="G60" s="5"/>
      <c r="H60" s="5"/>
    </row>
    <row r="61" spans="1:8">
      <c r="A61" s="5"/>
      <c r="C61" s="5"/>
      <c r="D61" s="169"/>
      <c r="E61" s="5"/>
      <c r="F61" s="17"/>
      <c r="G61" s="5"/>
      <c r="H61" s="5"/>
    </row>
    <row r="62" spans="1:8">
      <c r="A62" s="5"/>
      <c r="C62" s="5"/>
      <c r="D62" s="169"/>
      <c r="E62" s="5"/>
      <c r="F62" s="17"/>
      <c r="G62" s="5"/>
      <c r="H62" s="5"/>
    </row>
    <row r="63" spans="1:8">
      <c r="A63" s="5"/>
      <c r="C63" s="5"/>
      <c r="D63" s="169"/>
      <c r="E63" s="5"/>
      <c r="F63" s="17"/>
      <c r="G63" s="5"/>
      <c r="H63" s="5"/>
    </row>
    <row r="64" spans="1:8">
      <c r="A64" s="5"/>
      <c r="C64" s="5"/>
      <c r="D64" s="169"/>
      <c r="E64" s="5"/>
      <c r="F64" s="17"/>
      <c r="G64" s="5"/>
      <c r="H64" s="5"/>
    </row>
    <row r="65" spans="1:8">
      <c r="A65" s="5"/>
      <c r="C65" s="5"/>
      <c r="D65" s="169"/>
      <c r="E65" s="5"/>
      <c r="F65" s="17"/>
      <c r="G65" s="5"/>
      <c r="H65" s="5"/>
    </row>
    <row r="66" spans="1:8">
      <c r="A66" s="5"/>
      <c r="C66" s="5"/>
      <c r="D66" s="169"/>
      <c r="E66" s="5"/>
      <c r="F66" s="17"/>
      <c r="G66" s="5"/>
      <c r="H66" s="5"/>
    </row>
    <row r="67" spans="1:8">
      <c r="A67" s="5"/>
      <c r="C67" s="5"/>
      <c r="D67" s="169"/>
      <c r="E67" s="5"/>
      <c r="F67" s="17"/>
      <c r="G67" s="5"/>
      <c r="H67" s="5"/>
    </row>
    <row r="68" spans="1:8">
      <c r="A68" s="5"/>
      <c r="C68" s="5"/>
      <c r="D68" s="169"/>
      <c r="E68" s="5"/>
      <c r="F68" s="17"/>
      <c r="G68" s="5"/>
      <c r="H68" s="5"/>
    </row>
    <row r="69" spans="1:8">
      <c r="A69" s="5"/>
      <c r="C69" s="5"/>
      <c r="D69" s="169"/>
      <c r="E69" s="5"/>
      <c r="F69" s="17"/>
      <c r="G69" s="5"/>
      <c r="H69" s="5"/>
    </row>
    <row r="70" spans="1:8">
      <c r="A70" s="5"/>
      <c r="C70" s="5"/>
      <c r="D70" s="169"/>
      <c r="E70" s="5"/>
      <c r="F70" s="17"/>
      <c r="G70" s="5"/>
      <c r="H70" s="5"/>
    </row>
    <row r="71" spans="1:8">
      <c r="A71" s="5"/>
      <c r="C71" s="5"/>
      <c r="D71" s="169"/>
      <c r="E71" s="5"/>
      <c r="F71" s="17"/>
      <c r="G71" s="5"/>
      <c r="H71" s="5"/>
    </row>
    <row r="72" spans="1:8">
      <c r="A72" s="5"/>
      <c r="C72" s="5"/>
      <c r="D72" s="169"/>
      <c r="E72" s="5"/>
      <c r="F72" s="17"/>
      <c r="G72" s="5"/>
      <c r="H72" s="5"/>
    </row>
    <row r="73" spans="1:8">
      <c r="C73" s="5"/>
      <c r="D73" s="169"/>
      <c r="E73" s="5"/>
      <c r="F73" s="17"/>
      <c r="G73" s="5"/>
      <c r="H73" s="5"/>
    </row>
    <row r="74" spans="1:8">
      <c r="A74" s="5"/>
      <c r="C74" s="5"/>
      <c r="D74" s="169"/>
      <c r="E74" s="5"/>
      <c r="F74" s="17"/>
      <c r="G74" s="5"/>
    </row>
    <row r="75" spans="1:8">
      <c r="C75" s="5"/>
      <c r="D75" s="169"/>
      <c r="E75" s="5"/>
      <c r="F75" s="17"/>
      <c r="H75" s="5"/>
    </row>
    <row r="76" spans="1:8">
      <c r="A76" s="5"/>
      <c r="C76" s="5"/>
      <c r="D76" s="169"/>
      <c r="E76" s="5"/>
      <c r="F76" s="17"/>
      <c r="G76" s="5"/>
    </row>
    <row r="77" spans="1:8">
      <c r="C77" s="5"/>
      <c r="D77" s="169"/>
      <c r="E77" s="5"/>
      <c r="F77" s="17"/>
      <c r="H77" s="5"/>
    </row>
    <row r="78" spans="1:8">
      <c r="C78" s="5"/>
      <c r="D78" s="169"/>
      <c r="E78" s="5"/>
      <c r="F78" s="17"/>
      <c r="G78" s="5"/>
      <c r="H78" s="5"/>
    </row>
    <row r="79" spans="1:8">
      <c r="C79" s="5"/>
      <c r="D79" s="169"/>
      <c r="E79" s="5"/>
      <c r="F79" s="17"/>
      <c r="G79" s="5"/>
      <c r="H79" s="5"/>
    </row>
    <row r="80" spans="1:8">
      <c r="C80" s="5"/>
      <c r="D80" s="169"/>
      <c r="E80" s="5"/>
      <c r="F80" s="17"/>
      <c r="G80" s="5"/>
      <c r="H80" s="5"/>
    </row>
    <row r="81" spans="3:8">
      <c r="C81" s="5"/>
      <c r="D81" s="169"/>
      <c r="E81" s="5"/>
      <c r="F81" s="17"/>
      <c r="G81" s="5"/>
      <c r="H81" s="5"/>
    </row>
    <row r="82" spans="3:8">
      <c r="C82" s="5"/>
      <c r="D82" s="169"/>
      <c r="E82" s="5"/>
      <c r="F82" s="17"/>
    </row>
    <row r="83" spans="3:8">
      <c r="C83" s="5"/>
      <c r="D83" s="169"/>
      <c r="E83" s="5"/>
      <c r="F83" s="17"/>
    </row>
    <row r="84" spans="3:8">
      <c r="C84" s="5"/>
      <c r="D84" s="169"/>
      <c r="E84" s="5"/>
      <c r="F84" s="17"/>
    </row>
    <row r="85" spans="3:8">
      <c r="C85" s="5"/>
      <c r="D85" s="169"/>
      <c r="E85" s="5"/>
      <c r="F85" s="17"/>
    </row>
    <row r="86" spans="3:8">
      <c r="C86" s="5"/>
      <c r="D86" s="169"/>
      <c r="E86" s="5"/>
      <c r="F86" s="17"/>
    </row>
    <row r="87" spans="3:8">
      <c r="C87" s="5"/>
      <c r="D87" s="169"/>
      <c r="E87" s="5"/>
      <c r="F87" s="17"/>
    </row>
    <row r="88" spans="3:8">
      <c r="C88" s="5"/>
      <c r="D88" s="169"/>
      <c r="E88" s="5"/>
      <c r="F88" s="17"/>
    </row>
    <row r="89" spans="3:8">
      <c r="C89" s="5"/>
      <c r="D89" s="169"/>
      <c r="E89" s="5"/>
      <c r="F89" s="17"/>
    </row>
    <row r="90" spans="3:8">
      <c r="C90" s="5"/>
      <c r="D90" s="169"/>
      <c r="E90" s="5"/>
      <c r="F90" s="17"/>
    </row>
    <row r="91" spans="3:8">
      <c r="C91" s="5"/>
      <c r="D91" s="169"/>
      <c r="E91" s="5"/>
      <c r="F91" s="17"/>
    </row>
    <row r="92" spans="3:8">
      <c r="C92" s="5"/>
      <c r="D92" s="169"/>
      <c r="E92" s="5"/>
      <c r="F92" s="17"/>
    </row>
    <row r="93" spans="3:8">
      <c r="C93" s="5"/>
      <c r="D93" s="169"/>
      <c r="E93" s="5"/>
      <c r="F93" s="17"/>
    </row>
    <row r="94" spans="3:8">
      <c r="C94" s="5"/>
      <c r="D94" s="169"/>
      <c r="E94" s="5"/>
      <c r="F94" s="17"/>
    </row>
    <row r="95" spans="3:8">
      <c r="C95" s="5"/>
      <c r="D95" s="169"/>
      <c r="E95" s="5"/>
      <c r="F95" s="17"/>
    </row>
    <row r="96" spans="3:8">
      <c r="C96" s="5"/>
      <c r="D96" s="169"/>
      <c r="E96" s="5"/>
      <c r="F96" s="17"/>
    </row>
    <row r="97" spans="3:6">
      <c r="C97" s="5"/>
      <c r="D97" s="169"/>
      <c r="E97" s="5"/>
      <c r="F97" s="17"/>
    </row>
    <row r="98" spans="3:6">
      <c r="C98" s="5"/>
      <c r="D98" s="169"/>
      <c r="E98" s="5"/>
      <c r="F98" s="17"/>
    </row>
    <row r="99" spans="3:6">
      <c r="C99" s="5"/>
      <c r="D99" s="169"/>
      <c r="E99" s="5"/>
      <c r="F99" s="17"/>
    </row>
    <row r="100" spans="3:6">
      <c r="C100" s="5"/>
      <c r="D100" s="169"/>
      <c r="E100" s="5"/>
      <c r="F100" s="17"/>
    </row>
    <row r="101" spans="3:6">
      <c r="C101" s="5"/>
      <c r="D101" s="169"/>
      <c r="E101" s="5"/>
      <c r="F101" s="17"/>
    </row>
    <row r="102" spans="3:6">
      <c r="C102" s="5"/>
      <c r="D102" s="169"/>
      <c r="E102" s="5"/>
      <c r="F102" s="17"/>
    </row>
    <row r="103" spans="3:6">
      <c r="C103" s="5"/>
      <c r="D103" s="169"/>
      <c r="E103" s="5"/>
      <c r="F103" s="17"/>
    </row>
    <row r="104" spans="3:6">
      <c r="C104" s="5"/>
      <c r="D104" s="169"/>
      <c r="E104" s="5"/>
      <c r="F104" s="17"/>
    </row>
    <row r="105" spans="3:6">
      <c r="C105" s="5"/>
      <c r="D105" s="169"/>
      <c r="E105" s="5"/>
      <c r="F105" s="17"/>
    </row>
    <row r="106" spans="3:6">
      <c r="C106" s="5"/>
      <c r="D106" s="169"/>
      <c r="E106" s="5"/>
      <c r="F106" s="17"/>
    </row>
    <row r="107" spans="3:6">
      <c r="C107" s="5"/>
      <c r="D107" s="169"/>
      <c r="E107" s="5"/>
      <c r="F107" s="17"/>
    </row>
    <row r="108" spans="3:6">
      <c r="C108" s="5"/>
      <c r="D108" s="169"/>
      <c r="E108" s="5"/>
      <c r="F108" s="17"/>
    </row>
    <row r="109" spans="3:6">
      <c r="D109" s="170"/>
    </row>
    <row r="110" spans="3:6">
      <c r="D110" s="170"/>
    </row>
    <row r="111" spans="3:6">
      <c r="D111" s="170"/>
    </row>
    <row r="112" spans="3:6">
      <c r="D112" s="170"/>
    </row>
    <row r="113" spans="4:4">
      <c r="D113" s="170"/>
    </row>
    <row r="114" spans="4:4">
      <c r="D114" s="170"/>
    </row>
    <row r="115" spans="4:4">
      <c r="D115" s="170"/>
    </row>
    <row r="116" spans="4:4">
      <c r="D116" s="170"/>
    </row>
    <row r="117" spans="4:4">
      <c r="D117" s="170"/>
    </row>
    <row r="118" spans="4:4">
      <c r="D118" s="170"/>
    </row>
    <row r="119" spans="4:4">
      <c r="D119" s="170"/>
    </row>
    <row r="120" spans="4:4">
      <c r="D120" s="170"/>
    </row>
    <row r="121" spans="4:4">
      <c r="D121" s="170"/>
    </row>
    <row r="122" spans="4:4">
      <c r="D122" s="170"/>
    </row>
    <row r="123" spans="4:4">
      <c r="D123" s="170"/>
    </row>
    <row r="124" spans="4:4">
      <c r="D124" s="170"/>
    </row>
    <row r="125" spans="4:4">
      <c r="D125" s="170"/>
    </row>
    <row r="126" spans="4:4">
      <c r="D126" s="170"/>
    </row>
    <row r="127" spans="4:4">
      <c r="D127" s="170"/>
    </row>
    <row r="128" spans="4:4">
      <c r="D128" s="170"/>
    </row>
    <row r="129" spans="4:4">
      <c r="D129" s="170"/>
    </row>
    <row r="130" spans="4:4">
      <c r="D130" s="170"/>
    </row>
    <row r="131" spans="4:4">
      <c r="D131" s="170"/>
    </row>
    <row r="132" spans="4:4">
      <c r="D132" s="170"/>
    </row>
    <row r="133" spans="4:4">
      <c r="D133" s="170"/>
    </row>
    <row r="134" spans="4:4">
      <c r="D134" s="170"/>
    </row>
    <row r="135" spans="4:4">
      <c r="D135" s="170"/>
    </row>
    <row r="136" spans="4:4">
      <c r="D136" s="170"/>
    </row>
    <row r="137" spans="4:4">
      <c r="D137" s="170"/>
    </row>
    <row r="138" spans="4:4">
      <c r="D138" s="170"/>
    </row>
    <row r="139" spans="4:4">
      <c r="D139" s="170"/>
    </row>
    <row r="140" spans="4:4">
      <c r="D140" s="170"/>
    </row>
    <row r="141" spans="4:4">
      <c r="D141" s="170"/>
    </row>
    <row r="142" spans="4:4">
      <c r="D142" s="170"/>
    </row>
    <row r="143" spans="4:4">
      <c r="D143" s="170"/>
    </row>
    <row r="144" spans="4:4">
      <c r="D144" s="170"/>
    </row>
    <row r="145" spans="4:4">
      <c r="D145" s="170"/>
    </row>
    <row r="146" spans="4:4">
      <c r="D146" s="170"/>
    </row>
    <row r="147" spans="4:4">
      <c r="D147" s="170"/>
    </row>
    <row r="148" spans="4:4">
      <c r="D148" s="170"/>
    </row>
    <row r="149" spans="4:4">
      <c r="D149" s="170"/>
    </row>
    <row r="150" spans="4:4">
      <c r="D150" s="170"/>
    </row>
    <row r="151" spans="4:4">
      <c r="D151" s="170"/>
    </row>
    <row r="152" spans="4:4">
      <c r="D152" s="170"/>
    </row>
    <row r="153" spans="4:4">
      <c r="D153" s="170"/>
    </row>
    <row r="154" spans="4:4">
      <c r="D154" s="170"/>
    </row>
    <row r="155" spans="4:4">
      <c r="D155" s="170"/>
    </row>
    <row r="156" spans="4:4">
      <c r="D156" s="170"/>
    </row>
    <row r="157" spans="4:4">
      <c r="D157" s="170"/>
    </row>
    <row r="158" spans="4:4">
      <c r="D158" s="170"/>
    </row>
    <row r="159" spans="4:4">
      <c r="D159" s="170"/>
    </row>
    <row r="160" spans="4:4">
      <c r="D160" s="170"/>
    </row>
    <row r="161" spans="4:4">
      <c r="D161" s="170"/>
    </row>
    <row r="162" spans="4:4">
      <c r="D162" s="170"/>
    </row>
    <row r="163" spans="4:4">
      <c r="D163" s="170"/>
    </row>
    <row r="164" spans="4:4">
      <c r="D164" s="170"/>
    </row>
    <row r="165" spans="4:4">
      <c r="D165" s="170"/>
    </row>
    <row r="166" spans="4:4">
      <c r="D166" s="170"/>
    </row>
    <row r="167" spans="4:4">
      <c r="D167" s="170"/>
    </row>
    <row r="168" spans="4:4">
      <c r="D168" s="170"/>
    </row>
  </sheetData>
  <mergeCells count="1">
    <mergeCell ref="A1:F2"/>
  </mergeCells>
  <phoneticPr fontId="3" type="noConversion"/>
  <pageMargins left="0.75" right="0.75" top="1" bottom="1" header="0.5" footer="0.5"/>
  <pageSetup paperSize="9" orientation="portrait" horizontalDpi="4294967293" verticalDpi="4294967293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H48"/>
  <sheetViews>
    <sheetView zoomScale="150" zoomScaleNormal="150" workbookViewId="0">
      <selection activeCell="H5" sqref="H5"/>
    </sheetView>
  </sheetViews>
  <sheetFormatPr defaultColWidth="8.81640625" defaultRowHeight="12.5"/>
  <cols>
    <col min="1" max="1" width="10.453125" customWidth="1"/>
    <col min="2" max="2" width="32.1796875" customWidth="1"/>
    <col min="8" max="8" width="11.7265625" customWidth="1"/>
  </cols>
  <sheetData>
    <row r="1" spans="1:8">
      <c r="A1" s="345" t="s">
        <v>155</v>
      </c>
      <c r="B1" s="346"/>
      <c r="C1" s="346"/>
      <c r="D1" s="346"/>
      <c r="E1" s="353"/>
      <c r="F1" s="353"/>
    </row>
    <row r="2" spans="1:8">
      <c r="A2" s="346"/>
      <c r="B2" s="346"/>
      <c r="C2" s="346"/>
      <c r="D2" s="346"/>
      <c r="E2" s="353"/>
      <c r="F2" s="353"/>
    </row>
    <row r="3" spans="1:8">
      <c r="A3" s="6"/>
      <c r="C3" s="6"/>
      <c r="D3" s="6"/>
      <c r="E3" s="6"/>
    </row>
    <row r="4" spans="1:8" ht="15.5">
      <c r="A4" s="13" t="s">
        <v>6</v>
      </c>
      <c r="B4" s="14" t="s">
        <v>1</v>
      </c>
      <c r="C4" s="15" t="s">
        <v>7</v>
      </c>
      <c r="D4" s="15" t="s">
        <v>8</v>
      </c>
      <c r="E4" s="15" t="s">
        <v>9</v>
      </c>
      <c r="F4" s="16" t="s">
        <v>10</v>
      </c>
      <c r="G4" s="15" t="s">
        <v>11</v>
      </c>
      <c r="H4" s="15" t="s">
        <v>163</v>
      </c>
    </row>
    <row r="5" spans="1:8">
      <c r="A5" s="6"/>
      <c r="B5" s="204" t="s">
        <v>80</v>
      </c>
      <c r="C5" s="205" t="s">
        <v>194</v>
      </c>
      <c r="D5" s="169">
        <v>833612</v>
      </c>
      <c r="E5" s="5" t="s">
        <v>179</v>
      </c>
      <c r="F5" s="17" t="s">
        <v>143</v>
      </c>
      <c r="H5">
        <v>52</v>
      </c>
    </row>
    <row r="6" spans="1:8">
      <c r="A6" s="6"/>
      <c r="C6" s="5"/>
      <c r="D6" s="169"/>
      <c r="E6" s="5"/>
      <c r="F6" s="17"/>
      <c r="H6" s="5"/>
    </row>
    <row r="7" spans="1:8">
      <c r="A7" s="6"/>
      <c r="C7" s="5"/>
      <c r="D7" s="169"/>
      <c r="E7" s="5"/>
      <c r="F7" s="17"/>
      <c r="G7" s="5"/>
    </row>
    <row r="8" spans="1:8">
      <c r="A8" s="6"/>
      <c r="C8" s="5"/>
      <c r="D8" s="169"/>
      <c r="E8" s="5"/>
      <c r="F8" s="17"/>
      <c r="H8" s="5"/>
    </row>
    <row r="9" spans="1:8">
      <c r="A9" s="6"/>
      <c r="C9" s="5"/>
      <c r="D9" s="169"/>
      <c r="E9" s="5"/>
      <c r="F9" s="17"/>
      <c r="G9" s="5"/>
      <c r="H9" s="5"/>
    </row>
    <row r="10" spans="1:8">
      <c r="A10" s="6"/>
      <c r="C10" s="5"/>
      <c r="D10" s="169"/>
      <c r="E10" s="5"/>
      <c r="F10" s="17"/>
      <c r="G10" s="5"/>
      <c r="H10" s="5"/>
    </row>
    <row r="11" spans="1:8">
      <c r="A11" s="6"/>
      <c r="C11" s="5"/>
      <c r="D11" s="169"/>
      <c r="E11" s="5"/>
      <c r="F11" s="17"/>
      <c r="G11" s="5"/>
      <c r="H11" s="5"/>
    </row>
    <row r="12" spans="1:8">
      <c r="A12" s="6"/>
      <c r="C12" s="5"/>
      <c r="D12" s="169"/>
      <c r="E12" s="5"/>
      <c r="F12" s="17"/>
      <c r="G12" s="5"/>
      <c r="H12" s="5"/>
    </row>
    <row r="13" spans="1:8">
      <c r="A13" s="6"/>
      <c r="C13" s="5"/>
      <c r="D13" s="169"/>
      <c r="E13" s="5"/>
      <c r="F13" s="17"/>
      <c r="G13" s="5"/>
      <c r="H13" s="5"/>
    </row>
    <row r="14" spans="1:8">
      <c r="A14" s="6"/>
      <c r="C14" s="5"/>
      <c r="D14" s="169"/>
      <c r="E14" s="5"/>
      <c r="F14" s="17"/>
      <c r="G14" s="5"/>
      <c r="H14" s="5"/>
    </row>
    <row r="15" spans="1:8">
      <c r="A15" s="6"/>
      <c r="C15" s="5"/>
      <c r="D15" s="169"/>
      <c r="E15" s="5"/>
      <c r="F15" s="17"/>
      <c r="G15" s="5"/>
      <c r="H15" s="5"/>
    </row>
    <row r="16" spans="1:8">
      <c r="A16" s="6"/>
      <c r="C16" s="5"/>
      <c r="D16" s="169"/>
      <c r="E16" s="5"/>
      <c r="F16" s="17"/>
      <c r="G16" s="5"/>
      <c r="H16" s="5"/>
    </row>
    <row r="17" spans="1:7">
      <c r="A17" s="6"/>
      <c r="C17" s="5"/>
      <c r="D17" s="169"/>
      <c r="E17" s="5"/>
      <c r="F17" s="17"/>
    </row>
    <row r="18" spans="1:7">
      <c r="A18" s="6"/>
      <c r="C18" s="5"/>
      <c r="D18" s="169"/>
      <c r="E18" s="5"/>
      <c r="F18" s="17"/>
    </row>
    <row r="19" spans="1:7">
      <c r="A19" s="6"/>
      <c r="C19" s="5"/>
      <c r="D19" s="169"/>
      <c r="E19" s="5"/>
      <c r="F19" s="17"/>
      <c r="G19" s="5"/>
    </row>
    <row r="20" spans="1:7">
      <c r="A20" s="6"/>
      <c r="C20" s="5"/>
      <c r="D20" s="169"/>
      <c r="E20" s="5"/>
      <c r="F20" s="17"/>
    </row>
    <row r="21" spans="1:7">
      <c r="A21" s="6"/>
      <c r="C21" s="5"/>
      <c r="D21" s="169"/>
      <c r="E21" s="5"/>
      <c r="F21" s="17"/>
      <c r="G21" s="5"/>
    </row>
    <row r="22" spans="1:7">
      <c r="A22" s="6"/>
      <c r="C22" s="5"/>
      <c r="D22" s="169"/>
      <c r="E22" s="5"/>
      <c r="F22" s="17"/>
    </row>
    <row r="23" spans="1:7">
      <c r="A23" s="6"/>
      <c r="C23" s="5"/>
      <c r="D23" s="169"/>
      <c r="E23" s="5"/>
      <c r="F23" s="17"/>
    </row>
    <row r="24" spans="1:7">
      <c r="A24" s="6"/>
      <c r="C24" s="5"/>
      <c r="D24" s="169"/>
      <c r="E24" s="5"/>
      <c r="F24" s="17"/>
    </row>
    <row r="25" spans="1:7">
      <c r="A25" s="6"/>
      <c r="C25" s="5"/>
      <c r="D25" s="169"/>
      <c r="E25" s="5"/>
      <c r="F25" s="17"/>
    </row>
    <row r="26" spans="1:7">
      <c r="A26" s="6"/>
      <c r="C26" s="5"/>
      <c r="D26" s="169"/>
      <c r="E26" s="5"/>
      <c r="F26" s="17"/>
    </row>
    <row r="27" spans="1:7">
      <c r="A27" s="6"/>
      <c r="C27" s="5"/>
      <c r="D27" s="169"/>
      <c r="E27" s="5"/>
      <c r="F27" s="17"/>
    </row>
    <row r="28" spans="1:7">
      <c r="A28" s="6"/>
      <c r="C28" s="5"/>
      <c r="D28" s="169"/>
      <c r="E28" s="5"/>
      <c r="F28" s="17"/>
    </row>
    <row r="29" spans="1:7">
      <c r="A29" s="6"/>
      <c r="C29" s="5"/>
      <c r="D29" s="169"/>
      <c r="E29" s="5"/>
      <c r="F29" s="17"/>
    </row>
    <row r="30" spans="1:7">
      <c r="A30" s="6"/>
      <c r="C30" s="5"/>
      <c r="D30" s="169"/>
      <c r="E30" s="5"/>
      <c r="F30" s="17"/>
    </row>
    <row r="31" spans="1:7">
      <c r="A31" s="6"/>
      <c r="C31" s="5"/>
      <c r="D31" s="169"/>
      <c r="E31" s="5"/>
      <c r="F31" s="17"/>
    </row>
    <row r="32" spans="1:7">
      <c r="A32" s="6"/>
      <c r="C32" s="5"/>
      <c r="D32" s="5"/>
      <c r="E32" s="5"/>
      <c r="F32" s="17"/>
    </row>
    <row r="33" spans="1:6">
      <c r="A33" s="6"/>
      <c r="C33" s="5"/>
      <c r="D33" s="5"/>
      <c r="E33" s="5"/>
      <c r="F33" s="17"/>
    </row>
    <row r="34" spans="1:6">
      <c r="A34" s="6"/>
      <c r="C34" s="5"/>
      <c r="D34" s="5"/>
      <c r="E34" s="5"/>
      <c r="F34" s="17"/>
    </row>
    <row r="35" spans="1:6">
      <c r="A35" s="6"/>
      <c r="C35" s="5"/>
      <c r="D35" s="5"/>
      <c r="E35" s="5"/>
      <c r="F35" s="17"/>
    </row>
    <row r="36" spans="1:6">
      <c r="A36" s="6"/>
      <c r="C36" s="5"/>
      <c r="D36" s="5"/>
      <c r="E36" s="5"/>
      <c r="F36" s="17"/>
    </row>
    <row r="37" spans="1:6">
      <c r="A37" s="6"/>
      <c r="C37" s="5"/>
      <c r="D37" s="5"/>
      <c r="E37" s="5"/>
      <c r="F37" s="17"/>
    </row>
    <row r="38" spans="1:6">
      <c r="A38" s="6"/>
      <c r="C38" s="5"/>
      <c r="D38" s="5"/>
      <c r="E38" s="5"/>
      <c r="F38" s="17"/>
    </row>
    <row r="39" spans="1:6">
      <c r="A39" s="6"/>
      <c r="C39" s="5"/>
      <c r="D39" s="5"/>
      <c r="E39" s="5"/>
      <c r="F39" s="17"/>
    </row>
    <row r="40" spans="1:6">
      <c r="A40" s="6"/>
      <c r="C40" s="5"/>
      <c r="D40" s="5"/>
      <c r="E40" s="5"/>
      <c r="F40" s="17"/>
    </row>
    <row r="41" spans="1:6">
      <c r="A41" s="6"/>
      <c r="C41" s="5"/>
      <c r="D41" s="5"/>
      <c r="E41" s="5"/>
      <c r="F41" s="17"/>
    </row>
    <row r="42" spans="1:6">
      <c r="A42" s="6"/>
      <c r="C42" s="5"/>
      <c r="D42" s="5"/>
      <c r="E42" s="5"/>
      <c r="F42" s="17"/>
    </row>
    <row r="43" spans="1:6">
      <c r="A43" s="6"/>
      <c r="C43" s="5"/>
      <c r="D43" s="5"/>
      <c r="E43" s="5"/>
      <c r="F43" s="17"/>
    </row>
    <row r="44" spans="1:6">
      <c r="A44" s="6"/>
      <c r="C44" s="5"/>
      <c r="D44" s="5"/>
      <c r="E44" s="5"/>
      <c r="F44" s="17"/>
    </row>
    <row r="45" spans="1:6">
      <c r="A45" s="6"/>
      <c r="C45" s="5"/>
      <c r="D45" s="5"/>
      <c r="E45" s="5"/>
      <c r="F45" s="17"/>
    </row>
    <row r="46" spans="1:6">
      <c r="A46" s="6"/>
      <c r="C46" s="5"/>
      <c r="D46" s="5"/>
      <c r="E46" s="5"/>
      <c r="F46" s="17"/>
    </row>
    <row r="47" spans="1:6">
      <c r="A47" s="6"/>
      <c r="C47" s="5"/>
      <c r="D47" s="5"/>
      <c r="E47" s="5"/>
      <c r="F47" s="17"/>
    </row>
    <row r="48" spans="1:6">
      <c r="A48" s="6"/>
      <c r="C48" s="5"/>
      <c r="D48" s="5"/>
      <c r="E48" s="5"/>
      <c r="F48" s="17"/>
    </row>
  </sheetData>
  <mergeCells count="1">
    <mergeCell ref="A1:F2"/>
  </mergeCells>
  <pageMargins left="0.75" right="0.75" top="1" bottom="1" header="0.5" footer="0.5"/>
  <pageSetup paperSize="9" orientation="portrait" horizontalDpi="4294967293" verticalDpi="0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N104"/>
  <sheetViews>
    <sheetView zoomScale="150" zoomScaleNormal="150" workbookViewId="0">
      <selection activeCell="A3" sqref="A3:N3"/>
    </sheetView>
  </sheetViews>
  <sheetFormatPr defaultColWidth="8.81640625" defaultRowHeight="12.5"/>
  <cols>
    <col min="1" max="1" width="20.26953125" customWidth="1"/>
    <col min="4" max="4" width="4.453125" customWidth="1"/>
    <col min="7" max="7" width="4.453125" customWidth="1"/>
    <col min="10" max="10" width="4.453125" customWidth="1"/>
    <col min="11" max="11" width="5.7265625" customWidth="1"/>
    <col min="12" max="12" width="11" customWidth="1"/>
    <col min="14" max="14" width="8.81640625" customWidth="1"/>
  </cols>
  <sheetData>
    <row r="1" spans="1:14" s="6" customFormat="1" ht="17.5">
      <c r="A1" s="419" t="s">
        <v>129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348"/>
      <c r="M1" s="348"/>
      <c r="N1" s="348"/>
    </row>
    <row r="2" spans="1:14" s="6" customFormat="1">
      <c r="A2" s="6" t="s">
        <v>4</v>
      </c>
    </row>
    <row r="3" spans="1:14" s="6" customFormat="1" ht="15.5">
      <c r="A3" s="421" t="s">
        <v>154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348"/>
      <c r="M3" s="348"/>
      <c r="N3" s="348"/>
    </row>
    <row r="4" spans="1:14" s="6" customFormat="1" ht="15.5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</row>
    <row r="5" spans="1:14" s="6" customFormat="1" ht="15.5">
      <c r="A5" s="425" t="s">
        <v>68</v>
      </c>
      <c r="B5" s="426"/>
      <c r="C5" s="426"/>
      <c r="D5" s="426"/>
      <c r="E5" s="426"/>
      <c r="F5" s="426"/>
      <c r="G5" s="426"/>
      <c r="H5" s="426"/>
      <c r="I5" s="426"/>
      <c r="J5" s="426"/>
      <c r="K5" s="426"/>
      <c r="L5" s="426"/>
      <c r="M5" s="426"/>
      <c r="N5" s="426"/>
    </row>
    <row r="6" spans="1:14" s="6" customFormat="1"/>
    <row r="7" spans="1:14" s="6" customFormat="1" ht="15.5">
      <c r="A7" s="421" t="s">
        <v>13</v>
      </c>
      <c r="B7" s="421"/>
      <c r="C7" s="421"/>
      <c r="D7" s="421"/>
      <c r="E7" s="421"/>
      <c r="F7" s="421"/>
      <c r="G7" s="421"/>
      <c r="H7" s="421"/>
      <c r="I7" s="421"/>
      <c r="J7" s="421"/>
      <c r="K7" s="421"/>
      <c r="L7" s="348"/>
      <c r="M7" s="348"/>
      <c r="N7" s="348"/>
    </row>
    <row r="9" spans="1:14">
      <c r="A9" s="18"/>
      <c r="B9" s="422" t="s">
        <v>14</v>
      </c>
      <c r="C9" s="423"/>
      <c r="D9" s="424"/>
      <c r="E9" s="422" t="s">
        <v>15</v>
      </c>
      <c r="F9" s="423"/>
      <c r="G9" s="424"/>
      <c r="H9" s="422" t="s">
        <v>16</v>
      </c>
      <c r="I9" s="423"/>
      <c r="J9" s="423"/>
      <c r="K9" s="424"/>
      <c r="L9" s="19"/>
      <c r="M9" s="30"/>
      <c r="N9" s="20"/>
    </row>
    <row r="10" spans="1:14">
      <c r="A10" s="21"/>
      <c r="B10" s="22"/>
      <c r="C10" s="23"/>
      <c r="D10" s="24"/>
      <c r="E10" s="25"/>
      <c r="F10" s="23"/>
      <c r="G10" s="24"/>
      <c r="H10" s="25"/>
      <c r="I10" s="23"/>
      <c r="J10" s="4"/>
      <c r="K10" s="26"/>
      <c r="L10" s="25" t="s">
        <v>17</v>
      </c>
      <c r="M10" s="211" t="s">
        <v>61</v>
      </c>
      <c r="N10" s="24"/>
    </row>
    <row r="11" spans="1:14">
      <c r="A11" s="21"/>
      <c r="B11" s="25" t="s">
        <v>7</v>
      </c>
      <c r="C11" s="23" t="s">
        <v>8</v>
      </c>
      <c r="D11" s="24" t="s">
        <v>18</v>
      </c>
      <c r="E11" s="25" t="s">
        <v>7</v>
      </c>
      <c r="F11" s="23" t="s">
        <v>8</v>
      </c>
      <c r="G11" s="24" t="s">
        <v>18</v>
      </c>
      <c r="H11" s="25" t="s">
        <v>7</v>
      </c>
      <c r="I11" s="23" t="s">
        <v>8</v>
      </c>
      <c r="J11" s="23" t="s">
        <v>18</v>
      </c>
      <c r="K11" s="207" t="s">
        <v>9</v>
      </c>
      <c r="L11" s="25" t="s">
        <v>8</v>
      </c>
      <c r="M11" s="23" t="s">
        <v>19</v>
      </c>
      <c r="N11" s="24" t="s">
        <v>20</v>
      </c>
    </row>
    <row r="12" spans="1:14">
      <c r="A12" s="27" t="s">
        <v>1</v>
      </c>
      <c r="B12" s="22"/>
      <c r="C12" s="23"/>
      <c r="D12" s="24"/>
      <c r="E12" s="22"/>
      <c r="F12" s="23"/>
      <c r="G12" s="24"/>
      <c r="H12" s="22"/>
      <c r="I12" s="23"/>
      <c r="J12" s="23"/>
      <c r="K12" s="24"/>
      <c r="L12" s="213"/>
      <c r="M12" s="212"/>
      <c r="N12" s="28"/>
    </row>
    <row r="13" spans="1:14">
      <c r="A13" s="22"/>
      <c r="B13" s="29"/>
      <c r="C13" s="208"/>
      <c r="D13" s="20"/>
      <c r="E13" s="29"/>
      <c r="F13" s="208"/>
      <c r="G13" s="30"/>
      <c r="H13" s="29"/>
      <c r="I13" s="208"/>
      <c r="J13" s="30"/>
      <c r="K13" s="30"/>
      <c r="L13" s="210"/>
      <c r="M13" s="23"/>
      <c r="N13" s="24"/>
    </row>
    <row r="14" spans="1:14" ht="13">
      <c r="A14" s="22"/>
      <c r="B14" s="155"/>
      <c r="C14" s="157"/>
      <c r="D14" s="140"/>
      <c r="E14" s="155"/>
      <c r="F14" s="44"/>
      <c r="G14" s="162"/>
      <c r="H14" s="155"/>
      <c r="I14" s="157"/>
      <c r="J14" s="140"/>
      <c r="K14" s="162"/>
      <c r="L14" s="44"/>
      <c r="M14" s="203"/>
      <c r="N14" s="24"/>
    </row>
    <row r="15" spans="1:14" ht="13">
      <c r="A15" s="22"/>
      <c r="B15" s="155"/>
      <c r="C15" s="157"/>
      <c r="D15" s="140"/>
      <c r="E15" s="155"/>
      <c r="F15" s="44"/>
      <c r="G15" s="162"/>
      <c r="H15" s="155"/>
      <c r="I15" s="157"/>
      <c r="J15" s="140"/>
      <c r="K15" s="162"/>
      <c r="L15" s="44"/>
      <c r="M15" s="203"/>
      <c r="N15" s="24"/>
    </row>
    <row r="16" spans="1:14" ht="13">
      <c r="A16" s="22"/>
      <c r="B16" s="155"/>
      <c r="C16" s="157"/>
      <c r="D16" s="140"/>
      <c r="E16" s="155"/>
      <c r="F16" s="44"/>
      <c r="G16" s="162"/>
      <c r="H16" s="155"/>
      <c r="I16" s="157"/>
      <c r="J16" s="140"/>
      <c r="K16" s="162"/>
      <c r="L16" s="44"/>
      <c r="M16" s="203"/>
      <c r="N16" s="24"/>
    </row>
    <row r="17" spans="1:14" ht="13">
      <c r="A17" s="22"/>
      <c r="B17" s="155"/>
      <c r="C17" s="157"/>
      <c r="D17" s="140"/>
      <c r="E17" s="155"/>
      <c r="F17" s="44"/>
      <c r="G17" s="162"/>
      <c r="H17" s="155"/>
      <c r="I17" s="157"/>
      <c r="J17" s="140"/>
      <c r="K17" s="162"/>
      <c r="L17" s="44"/>
      <c r="M17" s="203"/>
      <c r="N17" s="24"/>
    </row>
    <row r="18" spans="1:14" ht="13">
      <c r="A18" s="22"/>
      <c r="B18" s="155"/>
      <c r="C18" s="157"/>
      <c r="D18" s="140"/>
      <c r="E18" s="155"/>
      <c r="F18" s="44"/>
      <c r="G18" s="162"/>
      <c r="H18" s="155"/>
      <c r="I18" s="157"/>
      <c r="J18" s="140"/>
      <c r="K18" s="162"/>
      <c r="L18" s="44"/>
      <c r="M18" s="203"/>
      <c r="N18" s="24"/>
    </row>
    <row r="19" spans="1:14" ht="13">
      <c r="A19" s="22"/>
      <c r="B19" s="155"/>
      <c r="C19" s="157"/>
      <c r="D19" s="140"/>
      <c r="E19" s="155"/>
      <c r="F19" s="44"/>
      <c r="G19" s="162"/>
      <c r="H19" s="155"/>
      <c r="I19" s="157"/>
      <c r="J19" s="140"/>
      <c r="K19" s="162"/>
      <c r="L19" s="44"/>
      <c r="M19" s="203"/>
      <c r="N19" s="24"/>
    </row>
    <row r="20" spans="1:14" ht="13">
      <c r="A20" s="22"/>
      <c r="B20" s="155"/>
      <c r="C20" s="157"/>
      <c r="D20" s="140"/>
      <c r="E20" s="155"/>
      <c r="F20" s="44"/>
      <c r="G20" s="162"/>
      <c r="H20" s="155"/>
      <c r="I20" s="157"/>
      <c r="J20" s="140"/>
      <c r="K20" s="162"/>
      <c r="L20" s="44"/>
      <c r="M20" s="203"/>
      <c r="N20" s="24"/>
    </row>
    <row r="21" spans="1:14" ht="13">
      <c r="A21" s="22"/>
      <c r="B21" s="155"/>
      <c r="C21" s="157"/>
      <c r="D21" s="140"/>
      <c r="E21" s="155"/>
      <c r="F21" s="44"/>
      <c r="G21" s="162"/>
      <c r="H21" s="155"/>
      <c r="I21" s="157"/>
      <c r="J21" s="140"/>
      <c r="K21" s="162"/>
      <c r="L21" s="44"/>
      <c r="M21" s="203"/>
      <c r="N21" s="24"/>
    </row>
    <row r="22" spans="1:14" ht="13">
      <c r="A22" s="22"/>
      <c r="B22" s="155"/>
      <c r="C22" s="157"/>
      <c r="D22" s="140"/>
      <c r="E22" s="155"/>
      <c r="F22" s="44"/>
      <c r="G22" s="162"/>
      <c r="H22" s="155"/>
      <c r="I22" s="157"/>
      <c r="J22" s="140"/>
      <c r="K22" s="162"/>
      <c r="L22" s="44"/>
      <c r="M22" s="203"/>
      <c r="N22" s="24"/>
    </row>
    <row r="23" spans="1:14" ht="13">
      <c r="A23" s="22"/>
      <c r="B23" s="155"/>
      <c r="C23" s="157"/>
      <c r="D23" s="140"/>
      <c r="E23" s="155"/>
      <c r="F23" s="44"/>
      <c r="G23" s="162"/>
      <c r="H23" s="155"/>
      <c r="I23" s="157"/>
      <c r="J23" s="140"/>
      <c r="K23" s="162"/>
      <c r="L23" s="44"/>
      <c r="M23" s="203"/>
      <c r="N23" s="24"/>
    </row>
    <row r="24" spans="1:14" ht="13">
      <c r="A24" s="22"/>
      <c r="B24" s="155"/>
      <c r="C24" s="157"/>
      <c r="D24" s="140"/>
      <c r="E24" s="155"/>
      <c r="F24" s="44"/>
      <c r="G24" s="162"/>
      <c r="H24" s="155"/>
      <c r="I24" s="157"/>
      <c r="J24" s="140"/>
      <c r="K24" s="162"/>
      <c r="L24" s="44"/>
      <c r="M24" s="203"/>
      <c r="N24" s="24"/>
    </row>
    <row r="25" spans="1:14" ht="13">
      <c r="A25" s="22"/>
      <c r="B25" s="155"/>
      <c r="C25" s="157"/>
      <c r="D25" s="140"/>
      <c r="E25" s="155"/>
      <c r="F25" s="44"/>
      <c r="G25" s="162"/>
      <c r="H25" s="155"/>
      <c r="I25" s="157"/>
      <c r="J25" s="140"/>
      <c r="K25" s="162"/>
      <c r="L25" s="44"/>
      <c r="M25" s="203"/>
      <c r="N25" s="24"/>
    </row>
    <row r="26" spans="1:14" ht="13">
      <c r="A26" s="22"/>
      <c r="B26" s="155"/>
      <c r="C26" s="157"/>
      <c r="D26" s="140"/>
      <c r="E26" s="155"/>
      <c r="F26" s="44"/>
      <c r="G26" s="162"/>
      <c r="H26" s="155"/>
      <c r="I26" s="157"/>
      <c r="J26" s="140"/>
      <c r="K26" s="162"/>
      <c r="L26" s="44"/>
      <c r="M26" s="203"/>
      <c r="N26" s="24"/>
    </row>
    <row r="27" spans="1:14" ht="13">
      <c r="A27" s="22"/>
      <c r="B27" s="155"/>
      <c r="C27" s="157"/>
      <c r="D27" s="140"/>
      <c r="E27" s="155"/>
      <c r="F27" s="44"/>
      <c r="G27" s="162"/>
      <c r="H27" s="155"/>
      <c r="I27" s="157"/>
      <c r="J27" s="140"/>
      <c r="K27" s="162"/>
      <c r="L27" s="44"/>
      <c r="M27" s="203"/>
      <c r="N27" s="24"/>
    </row>
    <row r="28" spans="1:14" ht="13">
      <c r="B28" s="155"/>
      <c r="C28" s="157"/>
      <c r="D28" s="140"/>
      <c r="E28" s="155"/>
      <c r="F28" s="44"/>
      <c r="G28" s="162"/>
      <c r="H28" s="155"/>
      <c r="I28" s="157"/>
      <c r="J28" s="140"/>
      <c r="K28" s="162"/>
      <c r="L28" s="44"/>
      <c r="M28" s="203"/>
      <c r="N28" s="24"/>
    </row>
    <row r="29" spans="1:14" ht="13">
      <c r="A29" s="22"/>
      <c r="B29" s="155"/>
      <c r="C29" s="157"/>
      <c r="D29" s="140"/>
      <c r="E29" s="155"/>
      <c r="F29" s="44"/>
      <c r="G29" s="162"/>
      <c r="H29" s="155"/>
      <c r="I29" s="157"/>
      <c r="J29" s="140"/>
      <c r="K29" s="162"/>
      <c r="L29" s="44"/>
      <c r="M29" s="203"/>
      <c r="N29" s="24"/>
    </row>
    <row r="30" spans="1:14" ht="13">
      <c r="A30" s="22"/>
      <c r="B30" s="155"/>
      <c r="C30" s="157"/>
      <c r="D30" s="140"/>
      <c r="E30" s="155"/>
      <c r="F30" s="44"/>
      <c r="G30" s="162"/>
      <c r="H30" s="155"/>
      <c r="I30" s="157"/>
      <c r="J30" s="140"/>
      <c r="K30" s="162"/>
      <c r="L30" s="44"/>
      <c r="M30" s="203"/>
      <c r="N30" s="24"/>
    </row>
    <row r="31" spans="1:14" ht="13">
      <c r="A31" s="22"/>
      <c r="B31" s="155"/>
      <c r="C31" s="157"/>
      <c r="D31" s="140"/>
      <c r="E31" s="155"/>
      <c r="F31" s="44"/>
      <c r="G31" s="162"/>
      <c r="H31" s="155"/>
      <c r="I31" s="158"/>
      <c r="J31" s="140"/>
      <c r="K31" s="162"/>
      <c r="L31" s="44"/>
      <c r="M31" s="5"/>
      <c r="N31" s="24"/>
    </row>
    <row r="32" spans="1:14" ht="13">
      <c r="A32" s="22"/>
      <c r="B32" s="155"/>
      <c r="C32" s="157"/>
      <c r="D32" s="140"/>
      <c r="E32" s="155"/>
      <c r="F32" s="44"/>
      <c r="G32" s="162"/>
      <c r="H32" s="155"/>
      <c r="I32" s="158"/>
      <c r="J32" s="140"/>
      <c r="K32" s="162"/>
      <c r="L32" s="44"/>
      <c r="M32" s="5"/>
      <c r="N32" s="24"/>
    </row>
    <row r="33" spans="1:14" ht="13">
      <c r="A33" s="22"/>
      <c r="B33" s="155"/>
      <c r="C33" s="157"/>
      <c r="D33" s="140"/>
      <c r="E33" s="155"/>
      <c r="F33" s="44"/>
      <c r="G33" s="162"/>
      <c r="H33" s="155"/>
      <c r="I33" s="158"/>
      <c r="J33" s="140"/>
      <c r="K33" s="162"/>
      <c r="L33" s="44"/>
      <c r="M33" s="5"/>
      <c r="N33" s="24"/>
    </row>
    <row r="34" spans="1:14" ht="13">
      <c r="A34" s="31"/>
      <c r="B34" s="155"/>
      <c r="C34" s="157"/>
      <c r="D34" s="156"/>
      <c r="E34" s="155"/>
      <c r="F34" s="157"/>
      <c r="G34" s="156"/>
      <c r="H34" s="155"/>
      <c r="I34" s="157"/>
      <c r="J34" s="140"/>
      <c r="K34" s="164"/>
      <c r="L34" s="44"/>
      <c r="M34" s="5"/>
      <c r="N34" s="206"/>
    </row>
    <row r="35" spans="1:14" ht="13">
      <c r="A35" s="31"/>
      <c r="B35" s="155"/>
      <c r="C35" s="157"/>
      <c r="D35" s="156"/>
      <c r="E35" s="155"/>
      <c r="F35" s="157"/>
      <c r="G35" s="156"/>
      <c r="H35" s="155"/>
      <c r="I35" s="157"/>
      <c r="J35" s="140"/>
      <c r="K35" s="164"/>
      <c r="L35" s="44"/>
      <c r="M35" s="5"/>
      <c r="N35" s="206"/>
    </row>
    <row r="36" spans="1:14" ht="13">
      <c r="A36" s="31"/>
      <c r="B36" s="155"/>
      <c r="C36" s="157"/>
      <c r="D36" s="156"/>
      <c r="E36" s="155"/>
      <c r="F36" s="157"/>
      <c r="G36" s="156"/>
      <c r="H36" s="155"/>
      <c r="I36" s="157"/>
      <c r="J36" s="140"/>
      <c r="K36" s="164"/>
      <c r="L36" s="44"/>
      <c r="M36" s="5"/>
      <c r="N36" s="206"/>
    </row>
    <row r="37" spans="1:14" ht="13">
      <c r="A37" s="31"/>
      <c r="B37" s="155"/>
      <c r="C37" s="157"/>
      <c r="D37" s="156"/>
      <c r="E37" s="155"/>
      <c r="F37" s="157"/>
      <c r="G37" s="156"/>
      <c r="H37" s="155"/>
      <c r="I37" s="157"/>
      <c r="J37" s="140"/>
      <c r="K37" s="164"/>
      <c r="L37" s="44"/>
      <c r="M37" s="5"/>
      <c r="N37" s="206"/>
    </row>
    <row r="38" spans="1:14" ht="13">
      <c r="A38" s="31"/>
      <c r="B38" s="155"/>
      <c r="C38" s="157"/>
      <c r="D38" s="156"/>
      <c r="E38" s="155"/>
      <c r="F38" s="157"/>
      <c r="G38" s="156"/>
      <c r="H38" s="155"/>
      <c r="I38" s="157"/>
      <c r="J38" s="140"/>
      <c r="K38" s="164"/>
      <c r="L38" s="44"/>
      <c r="M38" s="5"/>
      <c r="N38" s="206"/>
    </row>
    <row r="39" spans="1:14" ht="13">
      <c r="A39" s="31"/>
      <c r="B39" s="155"/>
      <c r="C39" s="157"/>
      <c r="D39" s="156"/>
      <c r="E39" s="32"/>
      <c r="F39" s="35"/>
      <c r="G39" s="34"/>
      <c r="H39" s="32"/>
      <c r="I39" s="36"/>
      <c r="J39" s="37"/>
      <c r="K39" s="164"/>
      <c r="L39" s="44"/>
      <c r="M39" s="5"/>
      <c r="N39" s="38"/>
    </row>
    <row r="40" spans="1:14" ht="13">
      <c r="A40" s="31"/>
      <c r="B40" s="155"/>
      <c r="C40" s="157"/>
      <c r="D40" s="156"/>
      <c r="E40" s="155"/>
      <c r="F40" s="157"/>
      <c r="G40" s="156"/>
      <c r="H40" s="32"/>
      <c r="I40" s="165"/>
      <c r="J40" s="37"/>
      <c r="K40" s="164"/>
      <c r="L40" s="44"/>
      <c r="M40" s="5"/>
      <c r="N40" s="206"/>
    </row>
    <row r="41" spans="1:14" ht="13">
      <c r="A41" s="31"/>
      <c r="B41" s="155"/>
      <c r="C41" s="157"/>
      <c r="D41" s="156"/>
      <c r="E41" s="32"/>
      <c r="F41" s="35"/>
      <c r="G41" s="34"/>
      <c r="H41" s="32"/>
      <c r="I41" s="165"/>
      <c r="J41" s="37"/>
      <c r="K41" s="164"/>
      <c r="L41" s="44"/>
      <c r="M41" s="5"/>
      <c r="N41" s="38"/>
    </row>
    <row r="42" spans="1:14" ht="13">
      <c r="A42" s="31"/>
      <c r="B42" s="155"/>
      <c r="C42" s="157"/>
      <c r="D42" s="156"/>
      <c r="E42" s="155"/>
      <c r="F42" s="157"/>
      <c r="G42" s="156"/>
      <c r="H42" s="155"/>
      <c r="I42" s="157"/>
      <c r="J42" s="156"/>
      <c r="K42" s="164"/>
      <c r="L42" s="44"/>
      <c r="M42" s="5"/>
      <c r="N42" s="206"/>
    </row>
    <row r="43" spans="1:14" ht="13">
      <c r="A43" s="31"/>
      <c r="B43" s="155"/>
      <c r="C43" s="157"/>
      <c r="D43" s="156"/>
      <c r="E43" s="32"/>
      <c r="F43" s="35"/>
      <c r="G43" s="34"/>
      <c r="H43" s="32"/>
      <c r="I43" s="36"/>
      <c r="J43" s="37"/>
      <c r="K43" s="164"/>
      <c r="L43" s="44"/>
      <c r="M43" s="5"/>
      <c r="N43" s="38"/>
    </row>
    <row r="44" spans="1:14" ht="13">
      <c r="A44" s="31"/>
      <c r="B44" s="155"/>
      <c r="C44" s="157"/>
      <c r="D44" s="156"/>
      <c r="E44" s="32"/>
      <c r="F44" s="35"/>
      <c r="G44" s="34"/>
      <c r="H44" s="32"/>
      <c r="I44" s="36"/>
      <c r="J44" s="37"/>
      <c r="K44" s="164"/>
      <c r="L44" s="44"/>
      <c r="M44" s="5"/>
      <c r="N44" s="206"/>
    </row>
    <row r="45" spans="1:14" ht="13">
      <c r="A45" s="31"/>
      <c r="B45" s="155"/>
      <c r="C45" s="157"/>
      <c r="D45" s="156"/>
      <c r="E45" s="32"/>
      <c r="F45" s="35"/>
      <c r="G45" s="34"/>
      <c r="H45" s="32"/>
      <c r="I45" s="36"/>
      <c r="J45" s="37"/>
      <c r="K45" s="164"/>
      <c r="L45" s="44"/>
      <c r="M45" s="5"/>
      <c r="N45" s="38"/>
    </row>
    <row r="46" spans="1:14" ht="13">
      <c r="A46" s="31"/>
      <c r="B46" s="155"/>
      <c r="C46" s="157"/>
      <c r="D46" s="156"/>
      <c r="E46" s="32"/>
      <c r="F46" s="35"/>
      <c r="G46" s="34"/>
      <c r="H46" s="32"/>
      <c r="I46" s="36"/>
      <c r="J46" s="37"/>
      <c r="K46" s="164"/>
      <c r="L46" s="44"/>
      <c r="M46" s="5"/>
      <c r="N46" s="206"/>
    </row>
    <row r="47" spans="1:14" ht="13">
      <c r="A47" s="31"/>
      <c r="B47" s="155"/>
      <c r="C47" s="157"/>
      <c r="D47" s="156"/>
      <c r="E47" s="32"/>
      <c r="F47" s="35"/>
      <c r="G47" s="34"/>
      <c r="H47" s="32"/>
      <c r="I47" s="36"/>
      <c r="J47" s="37"/>
      <c r="K47" s="164"/>
      <c r="L47" s="44"/>
      <c r="M47" s="5"/>
      <c r="N47" s="38"/>
    </row>
    <row r="48" spans="1:14" ht="13">
      <c r="A48" s="31"/>
      <c r="B48" s="155"/>
      <c r="C48" s="157"/>
      <c r="D48" s="156"/>
      <c r="E48" s="32"/>
      <c r="F48" s="35"/>
      <c r="G48" s="34"/>
      <c r="H48" s="32"/>
      <c r="I48" s="36"/>
      <c r="J48" s="37"/>
      <c r="K48" s="164"/>
      <c r="L48" s="44"/>
      <c r="M48" s="5"/>
      <c r="N48" s="206"/>
    </row>
    <row r="49" spans="1:14" ht="13">
      <c r="A49" s="31"/>
      <c r="B49" s="155"/>
      <c r="C49" s="157"/>
      <c r="D49" s="156"/>
      <c r="E49" s="32"/>
      <c r="F49" s="35"/>
      <c r="G49" s="34"/>
      <c r="H49" s="32"/>
      <c r="I49" s="36"/>
      <c r="J49" s="37"/>
      <c r="K49" s="164"/>
      <c r="L49" s="44"/>
      <c r="M49" s="5"/>
      <c r="N49" s="38"/>
    </row>
    <row r="50" spans="1:14" ht="13">
      <c r="A50" s="31"/>
      <c r="B50" s="155"/>
      <c r="C50" s="157"/>
      <c r="D50" s="156"/>
      <c r="E50" s="155"/>
      <c r="F50" s="157"/>
      <c r="G50" s="156"/>
      <c r="H50" s="155"/>
      <c r="I50" s="157"/>
      <c r="J50" s="140"/>
      <c r="K50" s="164"/>
      <c r="L50" s="44"/>
      <c r="M50" s="5"/>
      <c r="N50" s="206"/>
    </row>
    <row r="51" spans="1:14" ht="13">
      <c r="A51" s="31"/>
      <c r="B51" s="155"/>
      <c r="C51" s="157"/>
      <c r="D51" s="156"/>
      <c r="E51" s="32"/>
      <c r="F51" s="35"/>
      <c r="G51" s="34"/>
      <c r="H51" s="32"/>
      <c r="I51" s="36"/>
      <c r="J51" s="37"/>
      <c r="K51" s="164"/>
      <c r="L51" s="44"/>
      <c r="M51" s="5"/>
      <c r="N51" s="38"/>
    </row>
    <row r="52" spans="1:14" ht="13">
      <c r="A52" s="31"/>
      <c r="B52" s="155"/>
      <c r="C52" s="157"/>
      <c r="D52" s="156"/>
      <c r="E52" s="32"/>
      <c r="F52" s="35"/>
      <c r="G52" s="34"/>
      <c r="H52" s="155"/>
      <c r="I52" s="157"/>
      <c r="J52" s="140"/>
      <c r="K52" s="164"/>
      <c r="L52" s="44"/>
      <c r="M52" s="5"/>
      <c r="N52" s="206"/>
    </row>
    <row r="53" spans="1:14" ht="13">
      <c r="A53" s="31"/>
      <c r="B53" s="155"/>
      <c r="C53" s="157"/>
      <c r="D53" s="156"/>
      <c r="E53" s="32"/>
      <c r="F53" s="35"/>
      <c r="G53" s="34"/>
      <c r="H53" s="32"/>
      <c r="I53" s="36"/>
      <c r="J53" s="37"/>
      <c r="K53" s="164"/>
      <c r="L53" s="44"/>
      <c r="M53" s="5"/>
      <c r="N53" s="38"/>
    </row>
    <row r="54" spans="1:14" ht="13">
      <c r="A54" s="22"/>
      <c r="B54" s="155"/>
      <c r="C54" s="158"/>
      <c r="D54" s="156"/>
      <c r="E54" s="155"/>
      <c r="F54" s="159"/>
      <c r="G54" s="156"/>
      <c r="H54" s="155"/>
      <c r="I54" s="158"/>
      <c r="J54" s="140"/>
      <c r="K54" s="162"/>
      <c r="L54" s="44"/>
      <c r="M54" s="5"/>
      <c r="N54" s="24"/>
    </row>
    <row r="55" spans="1:14" ht="13">
      <c r="A55" s="22"/>
      <c r="B55" s="155"/>
      <c r="C55" s="158"/>
      <c r="D55" s="156"/>
      <c r="E55" s="155"/>
      <c r="F55" s="159"/>
      <c r="G55" s="156"/>
      <c r="H55" s="155"/>
      <c r="I55" s="158"/>
      <c r="J55" s="140"/>
      <c r="K55" s="162"/>
      <c r="L55" s="44"/>
      <c r="M55" s="5"/>
      <c r="N55" s="24"/>
    </row>
    <row r="56" spans="1:14" ht="13">
      <c r="A56" s="22"/>
      <c r="B56" s="155"/>
      <c r="C56" s="158"/>
      <c r="D56" s="156"/>
      <c r="E56" s="155"/>
      <c r="F56" s="159"/>
      <c r="G56" s="156"/>
      <c r="H56" s="155"/>
      <c r="I56" s="158"/>
      <c r="J56" s="140"/>
      <c r="K56" s="162"/>
      <c r="L56" s="44"/>
      <c r="M56" s="5"/>
      <c r="N56" s="24"/>
    </row>
    <row r="57" spans="1:14" ht="13">
      <c r="A57" s="22"/>
      <c r="B57" s="155"/>
      <c r="C57" s="158"/>
      <c r="D57" s="156"/>
      <c r="E57" s="155"/>
      <c r="F57" s="159"/>
      <c r="G57" s="156"/>
      <c r="H57" s="155"/>
      <c r="I57" s="158"/>
      <c r="J57" s="140"/>
      <c r="K57" s="162"/>
      <c r="L57" s="44"/>
      <c r="M57" s="5"/>
      <c r="N57" s="24"/>
    </row>
    <row r="58" spans="1:14" ht="13">
      <c r="A58" s="22"/>
      <c r="B58" s="155"/>
      <c r="C58" s="158"/>
      <c r="D58" s="156"/>
      <c r="E58" s="155"/>
      <c r="F58" s="159"/>
      <c r="G58" s="156"/>
      <c r="H58" s="155"/>
      <c r="I58" s="158"/>
      <c r="J58" s="140"/>
      <c r="K58" s="162"/>
      <c r="L58" s="44"/>
      <c r="M58" s="5"/>
      <c r="N58" s="24"/>
    </row>
    <row r="59" spans="1:14" ht="13">
      <c r="A59" s="22"/>
      <c r="B59" s="155"/>
      <c r="C59" s="158"/>
      <c r="D59" s="156"/>
      <c r="E59" s="155"/>
      <c r="F59" s="159"/>
      <c r="G59" s="156"/>
      <c r="H59" s="155"/>
      <c r="I59" s="158"/>
      <c r="J59" s="140"/>
      <c r="K59" s="162"/>
      <c r="L59" s="44"/>
      <c r="M59" s="23"/>
      <c r="N59" s="24"/>
    </row>
    <row r="60" spans="1:14" ht="13">
      <c r="A60" s="202"/>
      <c r="B60" s="155"/>
      <c r="C60" s="157"/>
      <c r="D60" s="156"/>
      <c r="E60" s="214"/>
      <c r="F60" s="209"/>
      <c r="G60" s="163"/>
      <c r="H60" s="155"/>
      <c r="I60" s="158"/>
      <c r="J60" s="140"/>
      <c r="K60" s="162"/>
      <c r="L60" s="44"/>
      <c r="M60" s="23"/>
      <c r="N60" s="24"/>
    </row>
    <row r="61" spans="1:14" ht="13">
      <c r="A61" s="202"/>
      <c r="B61" s="155"/>
      <c r="C61" s="157"/>
      <c r="D61" s="156"/>
      <c r="E61" s="214"/>
      <c r="F61" s="209"/>
      <c r="G61" s="163"/>
      <c r="H61" s="155"/>
      <c r="I61" s="158"/>
      <c r="J61" s="140"/>
      <c r="K61" s="162"/>
      <c r="L61" s="44"/>
      <c r="M61" s="23"/>
      <c r="N61" s="24"/>
    </row>
    <row r="62" spans="1:14" ht="13">
      <c r="A62" s="202"/>
      <c r="B62" s="155"/>
      <c r="C62" s="157"/>
      <c r="D62" s="156"/>
      <c r="E62" s="214"/>
      <c r="F62" s="209"/>
      <c r="G62" s="163"/>
      <c r="H62" s="155"/>
      <c r="I62" s="158"/>
      <c r="J62" s="140"/>
      <c r="K62" s="162"/>
      <c r="L62" s="44"/>
      <c r="M62" s="23"/>
      <c r="N62" s="24"/>
    </row>
    <row r="63" spans="1:14" ht="13">
      <c r="A63" s="154"/>
      <c r="B63" s="155"/>
      <c r="C63" s="157"/>
      <c r="D63" s="156"/>
      <c r="E63" s="160"/>
      <c r="F63" s="209"/>
      <c r="G63" s="163"/>
      <c r="H63" s="155"/>
      <c r="I63" s="158"/>
      <c r="J63" s="140"/>
      <c r="K63" s="162"/>
      <c r="L63" s="44"/>
      <c r="M63" s="23"/>
      <c r="N63" s="24"/>
    </row>
    <row r="64" spans="1:14" ht="13">
      <c r="A64" s="31"/>
      <c r="B64" s="215"/>
      <c r="C64" s="33"/>
      <c r="D64" s="34"/>
      <c r="E64" s="214"/>
      <c r="F64" s="159"/>
      <c r="G64" s="156"/>
      <c r="H64" s="155"/>
      <c r="I64" s="159"/>
      <c r="J64" s="140"/>
      <c r="K64" s="164"/>
      <c r="L64" s="44"/>
      <c r="M64" s="5"/>
      <c r="N64" s="206"/>
    </row>
    <row r="65" spans="1:14" ht="13">
      <c r="A65" s="31"/>
      <c r="B65" s="161"/>
      <c r="C65" s="33"/>
      <c r="D65" s="34"/>
      <c r="E65" s="155"/>
      <c r="F65" s="159"/>
      <c r="G65" s="156"/>
      <c r="H65" s="155"/>
      <c r="I65" s="159"/>
      <c r="J65" s="140"/>
      <c r="K65" s="164"/>
      <c r="L65" s="44"/>
      <c r="M65" s="5"/>
      <c r="N65" s="40"/>
    </row>
    <row r="66" spans="1:14" ht="13">
      <c r="A66" s="31"/>
      <c r="B66" s="155"/>
      <c r="C66" s="33"/>
      <c r="D66" s="34"/>
      <c r="E66" s="155"/>
      <c r="F66" s="159"/>
      <c r="G66" s="156"/>
      <c r="H66" s="155"/>
      <c r="I66" s="159"/>
      <c r="J66" s="140"/>
      <c r="K66" s="164"/>
      <c r="L66" s="44"/>
      <c r="M66" s="205"/>
      <c r="N66" s="206"/>
    </row>
    <row r="67" spans="1:14" ht="13">
      <c r="A67" s="31"/>
      <c r="B67" s="155"/>
      <c r="C67" s="33"/>
      <c r="D67" s="34"/>
      <c r="E67" s="155"/>
      <c r="F67" s="159"/>
      <c r="G67" s="156"/>
      <c r="H67" s="155"/>
      <c r="I67" s="159"/>
      <c r="J67" s="140"/>
      <c r="K67" s="164"/>
      <c r="L67" s="44"/>
      <c r="M67" s="205"/>
      <c r="N67" s="206"/>
    </row>
    <row r="68" spans="1:14" ht="13">
      <c r="A68" s="201"/>
      <c r="B68" s="155"/>
      <c r="C68" s="157"/>
      <c r="D68" s="156"/>
      <c r="E68" s="155"/>
      <c r="F68" s="159"/>
      <c r="G68" s="156"/>
      <c r="H68" s="155"/>
      <c r="I68" s="158"/>
      <c r="J68" s="140"/>
      <c r="K68" s="164"/>
      <c r="L68" s="44"/>
      <c r="M68" s="43"/>
      <c r="N68" s="206"/>
    </row>
    <row r="69" spans="1:14" ht="13">
      <c r="A69" s="153"/>
      <c r="B69" s="155"/>
      <c r="C69" s="157"/>
      <c r="D69" s="156"/>
      <c r="E69" s="155"/>
      <c r="F69" s="159"/>
      <c r="G69" s="156"/>
      <c r="H69" s="155"/>
      <c r="I69" s="158"/>
      <c r="J69" s="140"/>
      <c r="K69" s="164"/>
      <c r="L69" s="44"/>
      <c r="M69" s="43"/>
      <c r="N69" s="40"/>
    </row>
    <row r="70" spans="1:14" ht="13">
      <c r="A70" s="201"/>
      <c r="B70" s="155"/>
      <c r="C70" s="157"/>
      <c r="D70" s="156"/>
      <c r="E70" s="155"/>
      <c r="F70" s="159"/>
      <c r="G70" s="156"/>
      <c r="H70" s="155"/>
      <c r="I70" s="159"/>
      <c r="J70" s="156"/>
      <c r="K70" s="164"/>
      <c r="L70" s="44"/>
      <c r="M70" s="43"/>
      <c r="N70" s="40"/>
    </row>
    <row r="71" spans="1:14" ht="13">
      <c r="A71" s="153"/>
      <c r="B71" s="155"/>
      <c r="C71" s="157"/>
      <c r="D71" s="156"/>
      <c r="E71" s="155"/>
      <c r="F71" s="159"/>
      <c r="G71" s="156"/>
      <c r="H71" s="155"/>
      <c r="I71" s="158"/>
      <c r="J71" s="140"/>
      <c r="K71" s="164"/>
      <c r="L71" s="44"/>
      <c r="M71" s="43"/>
      <c r="N71" s="38"/>
    </row>
    <row r="72" spans="1:14" ht="13">
      <c r="A72" s="153"/>
      <c r="B72" s="155"/>
      <c r="C72" s="157"/>
      <c r="D72" s="156"/>
      <c r="E72" s="155"/>
      <c r="F72" s="159"/>
      <c r="G72" s="156"/>
      <c r="H72" s="155"/>
      <c r="I72" s="158"/>
      <c r="J72" s="140"/>
      <c r="K72" s="164"/>
      <c r="L72" s="44"/>
      <c r="M72" s="43"/>
      <c r="N72" s="40"/>
    </row>
    <row r="73" spans="1:14" ht="13">
      <c r="A73" s="153"/>
      <c r="B73" s="155"/>
      <c r="C73" s="157"/>
      <c r="D73" s="156"/>
      <c r="E73" s="155"/>
      <c r="F73" s="159"/>
      <c r="G73" s="156"/>
      <c r="H73" s="155"/>
      <c r="I73" s="158"/>
      <c r="J73" s="140"/>
      <c r="K73" s="164"/>
      <c r="L73" s="44"/>
      <c r="M73" s="3"/>
      <c r="N73" s="40"/>
    </row>
    <row r="74" spans="1:14" ht="13">
      <c r="A74" s="153"/>
      <c r="B74" s="155"/>
      <c r="C74" s="157"/>
      <c r="D74" s="156"/>
      <c r="E74" s="155"/>
      <c r="F74" s="159"/>
      <c r="G74" s="156"/>
      <c r="H74" s="155"/>
      <c r="I74" s="158"/>
      <c r="J74" s="140"/>
      <c r="K74" s="164"/>
      <c r="L74" s="44"/>
      <c r="M74" s="47"/>
      <c r="N74" s="38"/>
    </row>
    <row r="75" spans="1:14" ht="13">
      <c r="A75" s="31"/>
      <c r="B75" s="32"/>
      <c r="C75" s="33"/>
      <c r="D75" s="34"/>
      <c r="E75" s="45"/>
      <c r="F75" s="39"/>
      <c r="G75" s="164"/>
      <c r="H75" s="32"/>
      <c r="I75" s="35"/>
      <c r="J75" s="37"/>
      <c r="K75" s="164"/>
      <c r="L75" s="44"/>
      <c r="M75" s="5"/>
      <c r="N75" s="40"/>
    </row>
    <row r="76" spans="1:14" ht="13">
      <c r="A76" s="31"/>
      <c r="B76" s="32"/>
      <c r="C76" s="33"/>
      <c r="D76" s="34"/>
      <c r="E76" s="32"/>
      <c r="F76" s="36"/>
      <c r="G76" s="34"/>
      <c r="H76" s="32"/>
      <c r="I76" s="35"/>
      <c r="J76" s="37"/>
      <c r="K76" s="164"/>
      <c r="L76" s="44"/>
      <c r="M76" s="5"/>
      <c r="N76" s="38"/>
    </row>
    <row r="77" spans="1:14" ht="13">
      <c r="B77" s="46"/>
      <c r="C77" s="39"/>
      <c r="D77" s="38"/>
      <c r="E77" s="46"/>
      <c r="F77" s="39"/>
      <c r="G77" s="164"/>
      <c r="H77" s="41"/>
      <c r="I77" s="42"/>
      <c r="J77" s="37"/>
      <c r="K77" s="164"/>
      <c r="L77" s="44"/>
      <c r="M77" s="5"/>
      <c r="N77" s="40"/>
    </row>
    <row r="78" spans="1:14">
      <c r="B78" s="5"/>
      <c r="C78" s="48"/>
      <c r="D78" s="5"/>
      <c r="E78" s="5"/>
      <c r="F78" s="48"/>
      <c r="G78" s="5"/>
      <c r="H78" s="5"/>
      <c r="I78" s="5"/>
      <c r="J78" s="5"/>
      <c r="K78" s="5"/>
      <c r="L78" s="5"/>
    </row>
    <row r="79" spans="1:14">
      <c r="A79" t="s">
        <v>21</v>
      </c>
      <c r="B79" s="5"/>
      <c r="C79" s="48"/>
      <c r="D79" s="5"/>
      <c r="E79" s="5"/>
      <c r="F79" s="48"/>
      <c r="G79" s="5"/>
      <c r="H79" s="5"/>
      <c r="I79" s="5"/>
      <c r="J79" s="5"/>
      <c r="K79" s="5"/>
      <c r="L79" s="5"/>
    </row>
    <row r="80" spans="1:14">
      <c r="B80" s="5"/>
      <c r="C80" s="5"/>
      <c r="D80" s="5"/>
      <c r="E80" s="5"/>
      <c r="F80" s="48"/>
      <c r="G80" s="5"/>
      <c r="H80" s="5"/>
      <c r="I80" s="5"/>
      <c r="J80" s="5"/>
      <c r="K80" s="5"/>
      <c r="L80" s="5"/>
    </row>
    <row r="81" spans="2:12">
      <c r="B81" s="5"/>
      <c r="C81" s="5"/>
      <c r="D81" s="5"/>
      <c r="E81" s="5"/>
      <c r="F81" s="48"/>
      <c r="G81" s="5"/>
      <c r="H81" s="5"/>
      <c r="I81" s="5"/>
      <c r="J81" s="5"/>
      <c r="K81" s="5"/>
      <c r="L81" s="5"/>
    </row>
    <row r="82" spans="2:12">
      <c r="B82" s="5"/>
      <c r="C82" s="5"/>
      <c r="D82" s="5"/>
      <c r="E82" s="5"/>
      <c r="F82" s="48"/>
      <c r="G82" s="5"/>
      <c r="H82" s="5"/>
      <c r="I82" s="5"/>
      <c r="J82" s="5"/>
      <c r="K82" s="5"/>
      <c r="L82" s="5"/>
    </row>
    <row r="83" spans="2:12">
      <c r="B83" s="5"/>
      <c r="C83" s="5"/>
      <c r="D83" s="5"/>
      <c r="E83" s="5"/>
      <c r="F83" s="48"/>
      <c r="G83" s="5"/>
      <c r="H83" s="5"/>
      <c r="I83" s="5"/>
      <c r="J83" s="5"/>
      <c r="K83" s="5"/>
      <c r="L83" s="5"/>
    </row>
    <row r="84" spans="2:12">
      <c r="B84" s="5"/>
      <c r="C84" s="5"/>
      <c r="D84" s="5"/>
      <c r="E84" s="5"/>
      <c r="F84" s="48"/>
      <c r="G84" s="5"/>
      <c r="H84" s="5"/>
      <c r="I84" s="5"/>
      <c r="J84" s="5"/>
      <c r="K84" s="5"/>
      <c r="L84" s="5"/>
    </row>
    <row r="85" spans="2:12">
      <c r="B85" s="5"/>
      <c r="C85" s="5"/>
      <c r="D85" s="5"/>
      <c r="E85" s="5"/>
      <c r="F85" s="48"/>
      <c r="G85" s="5"/>
      <c r="H85" s="5"/>
      <c r="I85" s="5"/>
      <c r="J85" s="5"/>
      <c r="K85" s="5"/>
      <c r="L85" s="5"/>
    </row>
    <row r="86" spans="2:12">
      <c r="B86" s="5"/>
      <c r="C86" s="5"/>
      <c r="D86" s="5"/>
      <c r="E86" s="5"/>
      <c r="F86" s="48"/>
      <c r="G86" s="5"/>
      <c r="H86" s="5"/>
      <c r="I86" s="5"/>
      <c r="J86" s="5"/>
      <c r="K86" s="5"/>
      <c r="L86" s="5"/>
    </row>
    <row r="87" spans="2:12">
      <c r="B87" s="5"/>
      <c r="C87" s="5"/>
      <c r="D87" s="5"/>
      <c r="E87" s="5"/>
      <c r="F87" s="48"/>
      <c r="G87" s="5"/>
      <c r="H87" s="5"/>
      <c r="I87" s="5"/>
      <c r="J87" s="5"/>
      <c r="K87" s="5"/>
      <c r="L87" s="5"/>
    </row>
    <row r="88" spans="2:12">
      <c r="B88" s="5"/>
      <c r="C88" s="5"/>
      <c r="D88" s="5"/>
      <c r="E88" s="5"/>
      <c r="F88" s="48"/>
      <c r="G88" s="5"/>
      <c r="H88" s="5"/>
      <c r="I88" s="5"/>
      <c r="J88" s="5"/>
      <c r="K88" s="5"/>
      <c r="L88" s="5"/>
    </row>
    <row r="89" spans="2:12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2:12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2:12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2:12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2:12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2:12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2:12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2:12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2:12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2:12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2:12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2:12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2:12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2:12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2:12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2:12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</row>
  </sheetData>
  <mergeCells count="7">
    <mergeCell ref="A1:N1"/>
    <mergeCell ref="A3:N3"/>
    <mergeCell ref="A7:N7"/>
    <mergeCell ref="B9:D9"/>
    <mergeCell ref="E9:G9"/>
    <mergeCell ref="H9:K9"/>
    <mergeCell ref="A5:N5"/>
  </mergeCells>
  <pageMargins left="0.75" right="0.75" top="1" bottom="1" header="0.5" footer="0.5"/>
  <pageSetup paperSize="9" orientation="landscape" horizontalDpi="360" verticalDpi="300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U32"/>
  <sheetViews>
    <sheetView showZeros="0" workbookViewId="0">
      <selection activeCell="S29" sqref="S29:U29"/>
    </sheetView>
  </sheetViews>
  <sheetFormatPr defaultColWidth="8.81640625" defaultRowHeight="12.5"/>
  <cols>
    <col min="1" max="2" width="8.81640625" style="110"/>
    <col min="3" max="3" width="9.453125" style="110" customWidth="1"/>
    <col min="4" max="4" width="4.7265625" style="110" customWidth="1"/>
    <col min="5" max="5" width="9.1796875" style="110" customWidth="1"/>
    <col min="6" max="6" width="8.81640625" style="110"/>
    <col min="7" max="7" width="9.453125" style="110" customWidth="1"/>
    <col min="8" max="8" width="4.7265625" style="110" customWidth="1"/>
    <col min="9" max="10" width="8.81640625" style="110"/>
    <col min="11" max="11" width="9.453125" style="110" customWidth="1"/>
    <col min="12" max="12" width="4.7265625" style="110" customWidth="1"/>
    <col min="13" max="14" width="8.81640625" style="110"/>
    <col min="15" max="15" width="9.453125" style="110" customWidth="1"/>
    <col min="16" max="16" width="4.7265625" style="110" customWidth="1"/>
    <col min="17" max="17" width="8.81640625" style="110"/>
    <col min="18" max="18" width="10.1796875" style="110" bestFit="1" customWidth="1"/>
    <col min="19" max="19" width="9.453125" style="110" customWidth="1"/>
    <col min="20" max="20" width="4.453125" style="110" customWidth="1"/>
    <col min="21" max="21" width="9.1796875" style="110" customWidth="1"/>
    <col min="22" max="22" width="3.7265625" style="110" customWidth="1"/>
    <col min="23" max="23" width="3.26953125" style="110" customWidth="1"/>
    <col min="24" max="24" width="2.81640625" style="110" customWidth="1"/>
    <col min="25" max="25" width="3.453125" style="110" customWidth="1"/>
    <col min="26" max="26" width="3" style="110" customWidth="1"/>
    <col min="27" max="16384" width="8.81640625" style="110"/>
  </cols>
  <sheetData>
    <row r="1" spans="1:21" ht="30.75" customHeight="1">
      <c r="A1" s="394"/>
      <c r="B1" s="394"/>
      <c r="C1" s="394"/>
      <c r="D1" s="394"/>
      <c r="E1" s="395"/>
      <c r="F1" s="109"/>
      <c r="G1" s="394" t="s">
        <v>60</v>
      </c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109"/>
      <c r="S1" s="109"/>
      <c r="T1" s="109"/>
    </row>
    <row r="2" spans="1:21" ht="24.75" customHeight="1">
      <c r="A2" s="394"/>
      <c r="B2" s="394"/>
      <c r="C2" s="394"/>
      <c r="D2" s="394"/>
      <c r="E2" s="395"/>
      <c r="G2" s="111"/>
      <c r="H2" s="399"/>
      <c r="I2" s="400"/>
      <c r="J2" s="400"/>
      <c r="K2" s="400"/>
      <c r="L2" s="400"/>
      <c r="M2" s="400"/>
      <c r="N2" s="400"/>
      <c r="O2" s="400"/>
      <c r="P2" s="400"/>
      <c r="R2" s="401" t="s">
        <v>22</v>
      </c>
      <c r="S2" s="401"/>
      <c r="T2" s="401"/>
      <c r="U2" s="401"/>
    </row>
    <row r="3" spans="1:21" ht="24.75" customHeight="1">
      <c r="A3" s="394"/>
      <c r="B3" s="394"/>
      <c r="C3" s="394"/>
      <c r="D3" s="394"/>
      <c r="E3" s="395"/>
      <c r="G3" s="111"/>
      <c r="H3" s="400"/>
      <c r="I3" s="400"/>
      <c r="J3" s="400"/>
      <c r="K3" s="400"/>
      <c r="L3" s="400"/>
      <c r="M3" s="400"/>
      <c r="N3" s="400"/>
      <c r="O3" s="400"/>
      <c r="P3" s="400"/>
      <c r="Q3" s="112"/>
      <c r="R3" s="401"/>
      <c r="S3" s="401"/>
      <c r="T3" s="401"/>
      <c r="U3" s="401"/>
    </row>
    <row r="4" spans="1:21" ht="24.75" customHeight="1">
      <c r="A4" s="394"/>
      <c r="B4" s="394"/>
      <c r="C4" s="394"/>
      <c r="D4" s="394"/>
      <c r="E4" s="395"/>
      <c r="G4" s="113"/>
      <c r="H4" s="401" t="s">
        <v>57</v>
      </c>
      <c r="I4" s="402"/>
      <c r="J4" s="402"/>
      <c r="K4" s="402"/>
      <c r="L4" s="402"/>
      <c r="M4" s="402"/>
      <c r="N4" s="402"/>
      <c r="O4" s="402"/>
      <c r="P4" s="402"/>
      <c r="S4" s="403">
        <v>2020</v>
      </c>
      <c r="T4" s="403"/>
    </row>
    <row r="5" spans="1:21" ht="24.75" customHeight="1">
      <c r="A5" s="396"/>
      <c r="B5" s="396"/>
      <c r="C5" s="396"/>
      <c r="D5" s="396"/>
      <c r="E5" s="397"/>
    </row>
    <row r="6" spans="1:21" ht="12" customHeight="1">
      <c r="A6" s="404" t="s">
        <v>4</v>
      </c>
      <c r="B6" s="388" t="s">
        <v>14</v>
      </c>
      <c r="C6" s="389"/>
      <c r="D6" s="389"/>
      <c r="E6" s="406"/>
      <c r="F6" s="388" t="s">
        <v>15</v>
      </c>
      <c r="G6" s="389"/>
      <c r="H6" s="389"/>
      <c r="I6" s="406"/>
      <c r="J6" s="388" t="s">
        <v>23</v>
      </c>
      <c r="K6" s="389"/>
      <c r="L6" s="389"/>
      <c r="M6" s="406"/>
      <c r="N6" s="388" t="s">
        <v>24</v>
      </c>
      <c r="O6" s="389"/>
      <c r="P6" s="389"/>
      <c r="Q6" s="406"/>
      <c r="R6" s="388" t="s">
        <v>25</v>
      </c>
      <c r="S6" s="389"/>
      <c r="T6" s="389"/>
      <c r="U6" s="390"/>
    </row>
    <row r="7" spans="1:21" ht="12" customHeight="1">
      <c r="A7" s="405"/>
      <c r="B7" s="391"/>
      <c r="C7" s="392"/>
      <c r="D7" s="392"/>
      <c r="E7" s="407"/>
      <c r="F7" s="391"/>
      <c r="G7" s="392"/>
      <c r="H7" s="392"/>
      <c r="I7" s="407"/>
      <c r="J7" s="391"/>
      <c r="K7" s="392"/>
      <c r="L7" s="392"/>
      <c r="M7" s="407"/>
      <c r="N7" s="391"/>
      <c r="O7" s="392"/>
      <c r="P7" s="392"/>
      <c r="Q7" s="407"/>
      <c r="R7" s="391"/>
      <c r="S7" s="392"/>
      <c r="T7" s="392"/>
      <c r="U7" s="393"/>
    </row>
    <row r="8" spans="1:21">
      <c r="A8" s="377" t="s">
        <v>26</v>
      </c>
      <c r="B8" s="376" t="s">
        <v>7</v>
      </c>
      <c r="C8" s="376" t="s">
        <v>8</v>
      </c>
      <c r="D8" s="376" t="s">
        <v>18</v>
      </c>
      <c r="E8" s="377" t="s">
        <v>2</v>
      </c>
      <c r="F8" s="376" t="s">
        <v>7</v>
      </c>
      <c r="G8" s="376" t="s">
        <v>8</v>
      </c>
      <c r="H8" s="376" t="s">
        <v>18</v>
      </c>
      <c r="I8" s="377" t="s">
        <v>2</v>
      </c>
      <c r="J8" s="376" t="s">
        <v>7</v>
      </c>
      <c r="K8" s="376" t="s">
        <v>8</v>
      </c>
      <c r="L8" s="376" t="s">
        <v>18</v>
      </c>
      <c r="M8" s="377" t="s">
        <v>2</v>
      </c>
      <c r="N8" s="376" t="s">
        <v>7</v>
      </c>
      <c r="O8" s="376" t="s">
        <v>8</v>
      </c>
      <c r="P8" s="376" t="s">
        <v>18</v>
      </c>
      <c r="Q8" s="377" t="s">
        <v>2</v>
      </c>
      <c r="R8" s="376" t="s">
        <v>7</v>
      </c>
      <c r="S8" s="376" t="s">
        <v>8</v>
      </c>
      <c r="T8" s="376" t="s">
        <v>18</v>
      </c>
      <c r="U8" s="377" t="s">
        <v>2</v>
      </c>
    </row>
    <row r="9" spans="1:21">
      <c r="A9" s="378"/>
      <c r="B9" s="376"/>
      <c r="C9" s="376"/>
      <c r="D9" s="376"/>
      <c r="E9" s="378"/>
      <c r="F9" s="376"/>
      <c r="G9" s="376"/>
      <c r="H9" s="376"/>
      <c r="I9" s="378"/>
      <c r="J9" s="376"/>
      <c r="K9" s="376"/>
      <c r="L9" s="376"/>
      <c r="M9" s="378"/>
      <c r="N9" s="376"/>
      <c r="O9" s="376"/>
      <c r="P9" s="376"/>
      <c r="Q9" s="378"/>
      <c r="R9" s="376"/>
      <c r="S9" s="376"/>
      <c r="T9" s="376"/>
      <c r="U9" s="378"/>
    </row>
    <row r="10" spans="1:21" ht="21.75" customHeight="1">
      <c r="A10" s="114" t="s">
        <v>27</v>
      </c>
      <c r="B10" s="115"/>
      <c r="C10" s="171"/>
      <c r="D10" s="116"/>
      <c r="E10" s="117"/>
      <c r="F10" s="115"/>
      <c r="G10" s="172"/>
      <c r="H10" s="116"/>
      <c r="I10" s="117"/>
      <c r="J10" s="115"/>
      <c r="K10" s="173"/>
      <c r="L10" s="116"/>
      <c r="M10" s="117"/>
      <c r="N10" s="115"/>
      <c r="O10" s="173"/>
      <c r="P10" s="116"/>
      <c r="Q10" s="117"/>
      <c r="R10" s="115"/>
      <c r="S10" s="173"/>
      <c r="T10" s="116"/>
      <c r="U10" s="117"/>
    </row>
    <row r="11" spans="1:21" ht="21.75" customHeight="1">
      <c r="A11" s="114" t="s">
        <v>27</v>
      </c>
      <c r="B11" s="115"/>
      <c r="C11" s="171"/>
      <c r="D11" s="116"/>
      <c r="E11" s="117"/>
      <c r="F11" s="115"/>
      <c r="G11" s="172"/>
      <c r="H11" s="116"/>
      <c r="I11" s="117"/>
      <c r="J11" s="115"/>
      <c r="K11" s="173"/>
      <c r="L11" s="116"/>
      <c r="M11" s="117"/>
      <c r="N11" s="115"/>
      <c r="O11" s="173"/>
      <c r="P11" s="116"/>
      <c r="Q11" s="117"/>
      <c r="R11" s="115"/>
      <c r="S11" s="173"/>
      <c r="T11" s="116"/>
      <c r="U11" s="117"/>
    </row>
    <row r="12" spans="1:21" ht="21.75" customHeight="1">
      <c r="A12" s="114" t="s">
        <v>27</v>
      </c>
      <c r="B12" s="115"/>
      <c r="C12" s="171"/>
      <c r="D12" s="116"/>
      <c r="E12" s="117"/>
      <c r="F12" s="115"/>
      <c r="G12" s="172"/>
      <c r="H12" s="116"/>
      <c r="I12" s="117"/>
      <c r="J12" s="115"/>
      <c r="K12" s="173"/>
      <c r="L12" s="116"/>
      <c r="M12" s="117"/>
      <c r="N12" s="115"/>
      <c r="O12" s="173"/>
      <c r="P12" s="116"/>
      <c r="Q12" s="117"/>
      <c r="R12" s="115"/>
      <c r="S12" s="173"/>
      <c r="T12" s="116"/>
      <c r="U12" s="117"/>
    </row>
    <row r="13" spans="1:21" ht="21.75" customHeight="1">
      <c r="A13" s="114" t="s">
        <v>27</v>
      </c>
      <c r="B13" s="115"/>
      <c r="C13" s="171"/>
      <c r="D13" s="116"/>
      <c r="E13" s="117"/>
      <c r="F13" s="115"/>
      <c r="G13" s="172"/>
      <c r="H13" s="116"/>
      <c r="I13" s="117"/>
      <c r="J13" s="115"/>
      <c r="K13" s="173"/>
      <c r="L13" s="116"/>
      <c r="M13" s="117"/>
      <c r="N13" s="115"/>
      <c r="O13" s="173"/>
      <c r="P13" s="116"/>
      <c r="Q13" s="117"/>
      <c r="R13" s="115"/>
      <c r="S13" s="173"/>
      <c r="T13" s="116"/>
      <c r="U13" s="117"/>
    </row>
    <row r="14" spans="1:21" ht="21.75" customHeight="1">
      <c r="A14" s="114" t="s">
        <v>27</v>
      </c>
      <c r="B14" s="115"/>
      <c r="C14" s="171"/>
      <c r="D14" s="116"/>
      <c r="E14" s="117"/>
      <c r="F14" s="115"/>
      <c r="G14" s="172"/>
      <c r="H14" s="116"/>
      <c r="I14" s="117"/>
      <c r="J14" s="115"/>
      <c r="K14" s="173"/>
      <c r="L14" s="116"/>
      <c r="M14" s="117"/>
      <c r="N14" s="115"/>
      <c r="O14" s="173"/>
      <c r="P14" s="116"/>
      <c r="Q14" s="117"/>
      <c r="R14" s="115"/>
      <c r="S14" s="173"/>
      <c r="T14" s="116"/>
      <c r="U14" s="117"/>
    </row>
    <row r="15" spans="1:21" ht="21.75" customHeight="1">
      <c r="A15" s="119" t="s">
        <v>83</v>
      </c>
      <c r="B15" s="120"/>
      <c r="C15" s="121">
        <f>400*(COUNTA(C10:C14))</f>
        <v>0</v>
      </c>
      <c r="D15" s="237">
        <f>COUNTA(D10:D14)</f>
        <v>0</v>
      </c>
      <c r="E15" s="122"/>
      <c r="F15" s="123"/>
      <c r="G15" s="121">
        <f>400*(COUNTA(G10:G14))</f>
        <v>0</v>
      </c>
      <c r="H15" s="237">
        <f>COUNTA(H10:H14)</f>
        <v>0</v>
      </c>
      <c r="I15" s="122"/>
      <c r="J15" s="123"/>
      <c r="K15" s="121">
        <f>400*(COUNTA(K10:K14))</f>
        <v>0</v>
      </c>
      <c r="L15" s="237">
        <f>COUNTA(L10:L14)</f>
        <v>0</v>
      </c>
      <c r="M15" s="122"/>
      <c r="N15" s="123"/>
      <c r="O15" s="121">
        <f>400*(COUNTA(O10:O14))</f>
        <v>0</v>
      </c>
      <c r="P15" s="237">
        <f>COUNTA(P10:P14)</f>
        <v>0</v>
      </c>
      <c r="Q15" s="122">
        <f>SUM(Q10:Q14)</f>
        <v>0</v>
      </c>
      <c r="R15" s="123"/>
      <c r="S15" s="121">
        <f>400*(COUNTA(S10:S14))</f>
        <v>0</v>
      </c>
      <c r="T15" s="237">
        <f>COUNTA(T10:T14)</f>
        <v>0</v>
      </c>
      <c r="U15" s="124">
        <f>SUM(U10:U14)</f>
        <v>0</v>
      </c>
    </row>
    <row r="16" spans="1:21" ht="21.75" customHeight="1">
      <c r="A16" s="379"/>
      <c r="B16" s="380"/>
      <c r="C16" s="380"/>
      <c r="D16" s="380"/>
      <c r="E16" s="380"/>
      <c r="F16" s="380"/>
      <c r="G16" s="380"/>
      <c r="H16" s="380"/>
      <c r="I16" s="380"/>
      <c r="J16" s="380"/>
      <c r="K16" s="380"/>
      <c r="L16" s="380"/>
      <c r="M16" s="380"/>
      <c r="N16" s="380"/>
      <c r="O16" s="380"/>
      <c r="P16" s="380"/>
      <c r="Q16" s="380"/>
      <c r="R16" s="380"/>
      <c r="S16" s="380"/>
      <c r="T16" s="380"/>
    </row>
    <row r="17" spans="1:21" ht="21.75" customHeight="1">
      <c r="A17" s="125" t="s">
        <v>28</v>
      </c>
      <c r="B17" s="115"/>
      <c r="C17" s="172"/>
      <c r="D17" s="116"/>
      <c r="E17" s="117"/>
      <c r="F17" s="115"/>
      <c r="G17" s="172"/>
      <c r="H17" s="116"/>
      <c r="I17" s="117"/>
      <c r="J17" s="115"/>
      <c r="K17" s="172"/>
      <c r="L17" s="116"/>
      <c r="M17" s="117"/>
      <c r="N17" s="115"/>
      <c r="O17" s="172"/>
      <c r="P17" s="126"/>
      <c r="Q17" s="117"/>
      <c r="R17" s="115"/>
      <c r="S17" s="172"/>
      <c r="T17" s="126"/>
      <c r="U17" s="117"/>
    </row>
    <row r="18" spans="1:21" ht="21.75" customHeight="1">
      <c r="A18" s="125" t="s">
        <v>28</v>
      </c>
      <c r="B18" s="115"/>
      <c r="C18" s="172"/>
      <c r="D18" s="116"/>
      <c r="E18" s="117"/>
      <c r="F18" s="115"/>
      <c r="G18" s="172"/>
      <c r="H18" s="116"/>
      <c r="I18" s="117"/>
      <c r="J18" s="115"/>
      <c r="K18" s="172"/>
      <c r="L18" s="116"/>
      <c r="M18" s="117"/>
      <c r="N18" s="115"/>
      <c r="O18" s="172"/>
      <c r="P18" s="116"/>
      <c r="Q18" s="117"/>
      <c r="R18" s="115"/>
      <c r="S18" s="172"/>
      <c r="T18" s="116"/>
      <c r="U18" s="117"/>
    </row>
    <row r="19" spans="1:21" ht="21.75" customHeight="1">
      <c r="A19" s="125" t="s">
        <v>28</v>
      </c>
      <c r="B19" s="115"/>
      <c r="C19" s="172"/>
      <c r="D19" s="116"/>
      <c r="E19" s="117"/>
      <c r="F19" s="115"/>
      <c r="G19" s="172"/>
      <c r="H19" s="116"/>
      <c r="I19" s="117"/>
      <c r="J19" s="115"/>
      <c r="K19" s="172"/>
      <c r="L19" s="116"/>
      <c r="M19" s="117"/>
      <c r="N19" s="115"/>
      <c r="O19" s="172"/>
      <c r="P19" s="116"/>
      <c r="Q19" s="117"/>
      <c r="R19" s="115"/>
      <c r="S19" s="172"/>
      <c r="T19" s="116"/>
      <c r="U19" s="117"/>
    </row>
    <row r="20" spans="1:21" ht="21.75" customHeight="1">
      <c r="A20" s="125" t="s">
        <v>28</v>
      </c>
      <c r="B20" s="115"/>
      <c r="C20" s="172"/>
      <c r="D20" s="116"/>
      <c r="E20" s="117"/>
      <c r="F20" s="115"/>
      <c r="G20" s="172"/>
      <c r="H20" s="116"/>
      <c r="I20" s="117"/>
      <c r="J20" s="115"/>
      <c r="K20" s="172"/>
      <c r="L20" s="116"/>
      <c r="M20" s="117"/>
      <c r="N20" s="115"/>
      <c r="O20" s="172"/>
      <c r="P20" s="116"/>
      <c r="Q20" s="117"/>
      <c r="R20" s="115"/>
      <c r="S20" s="172"/>
      <c r="T20" s="116"/>
      <c r="U20" s="117"/>
    </row>
    <row r="21" spans="1:21" ht="21.75" customHeight="1">
      <c r="A21" s="125" t="s">
        <v>28</v>
      </c>
      <c r="B21" s="115"/>
      <c r="C21" s="172"/>
      <c r="D21" s="116"/>
      <c r="E21" s="117"/>
      <c r="F21" s="115"/>
      <c r="G21" s="172"/>
      <c r="H21" s="116"/>
      <c r="I21" s="117"/>
      <c r="J21" s="115"/>
      <c r="K21" s="172"/>
      <c r="L21" s="116"/>
      <c r="M21" s="117"/>
      <c r="N21" s="115"/>
      <c r="O21" s="172"/>
      <c r="P21" s="116"/>
      <c r="Q21" s="117"/>
      <c r="R21" s="115"/>
      <c r="S21" s="172"/>
      <c r="T21" s="116"/>
      <c r="U21" s="117"/>
    </row>
    <row r="22" spans="1:21" ht="21.75" customHeight="1">
      <c r="A22" s="119" t="s">
        <v>83</v>
      </c>
      <c r="B22" s="127"/>
      <c r="C22" s="121">
        <f>800*(COUNTA(C17:C21))</f>
        <v>0</v>
      </c>
      <c r="D22" s="238">
        <f>COUNTA(D17:D21)</f>
        <v>0</v>
      </c>
      <c r="E22" s="124">
        <f>SUM(E17:E21)</f>
        <v>0</v>
      </c>
      <c r="F22" s="127"/>
      <c r="G22" s="121">
        <f>800*(COUNTA(G17:G21))</f>
        <v>0</v>
      </c>
      <c r="H22" s="238">
        <f>COUNTA(H17:H21)</f>
        <v>0</v>
      </c>
      <c r="I22" s="124">
        <f>SUM(I17:I21)</f>
        <v>0</v>
      </c>
      <c r="J22" s="127"/>
      <c r="K22" s="121">
        <f>800*(COUNTA(K17:K21))</f>
        <v>0</v>
      </c>
      <c r="L22" s="238">
        <f>COUNTA(L17:L21)</f>
        <v>0</v>
      </c>
      <c r="M22" s="124">
        <f>SUM(M17:M21)</f>
        <v>0</v>
      </c>
      <c r="N22" s="127"/>
      <c r="O22" s="121">
        <f>800*(COUNTA(O17:O21))</f>
        <v>0</v>
      </c>
      <c r="P22" s="238">
        <f>COUNTA(P17:P21)</f>
        <v>0</v>
      </c>
      <c r="Q22" s="124">
        <f>SUM(Q17:Q21)</f>
        <v>0</v>
      </c>
      <c r="R22" s="127"/>
      <c r="S22" s="121">
        <f>800*(COUNTA(S17:S21))</f>
        <v>0</v>
      </c>
      <c r="T22" s="238">
        <f>COUNTA(T17:T21)</f>
        <v>0</v>
      </c>
      <c r="U22" s="124">
        <f>SUM(U17:U21)</f>
        <v>0</v>
      </c>
    </row>
    <row r="23" spans="1:21" ht="18.75" customHeight="1">
      <c r="A23" s="128"/>
    </row>
    <row r="24" spans="1:21" ht="18.75" customHeight="1">
      <c r="R24" s="381" t="s">
        <v>4</v>
      </c>
      <c r="S24" s="381"/>
      <c r="T24" s="382"/>
    </row>
    <row r="25" spans="1:21" ht="24" customHeight="1">
      <c r="A25" s="129" t="s">
        <v>4</v>
      </c>
      <c r="B25" s="383" t="s">
        <v>14</v>
      </c>
      <c r="C25" s="384"/>
      <c r="D25" s="384"/>
      <c r="E25" s="385"/>
      <c r="F25" s="383" t="s">
        <v>15</v>
      </c>
      <c r="G25" s="386"/>
      <c r="H25" s="384"/>
      <c r="I25" s="385"/>
      <c r="J25" s="383" t="s">
        <v>23</v>
      </c>
      <c r="K25" s="386"/>
      <c r="L25" s="384"/>
      <c r="M25" s="385"/>
      <c r="N25" s="130"/>
      <c r="O25" s="366" t="s">
        <v>29</v>
      </c>
      <c r="P25" s="387"/>
      <c r="Q25" s="387"/>
      <c r="R25" s="131">
        <f>SUM(E15+I15+M15+Q15+U15+E22+I22+M22+Q22+U22+E31+I31+M31)</f>
        <v>0</v>
      </c>
      <c r="S25" s="132"/>
      <c r="T25" s="131" t="s">
        <v>4</v>
      </c>
    </row>
    <row r="26" spans="1:21" ht="24" customHeight="1">
      <c r="A26" s="125" t="s">
        <v>26</v>
      </c>
      <c r="B26" s="114" t="s">
        <v>7</v>
      </c>
      <c r="C26" s="114" t="s">
        <v>30</v>
      </c>
      <c r="D26" s="114" t="s">
        <v>18</v>
      </c>
      <c r="E26" s="114" t="s">
        <v>2</v>
      </c>
      <c r="F26" s="114" t="s">
        <v>7</v>
      </c>
      <c r="G26" s="114" t="s">
        <v>30</v>
      </c>
      <c r="H26" s="114" t="s">
        <v>18</v>
      </c>
      <c r="I26" s="114" t="s">
        <v>2</v>
      </c>
      <c r="J26" s="114" t="s">
        <v>7</v>
      </c>
      <c r="K26" s="114" t="s">
        <v>30</v>
      </c>
      <c r="L26" s="114" t="s">
        <v>18</v>
      </c>
      <c r="M26" s="133" t="s">
        <v>2</v>
      </c>
      <c r="N26" s="134"/>
      <c r="O26" s="366" t="s">
        <v>31</v>
      </c>
      <c r="P26" s="366"/>
      <c r="Q26" s="366"/>
      <c r="R26" s="135">
        <f>SUM((C15+G15+K15+O15+S15+C22+G22+K22+O22+S22+C31+G31+K31)/1000)</f>
        <v>0</v>
      </c>
      <c r="S26" s="136"/>
      <c r="T26" s="135" t="s">
        <v>4</v>
      </c>
    </row>
    <row r="27" spans="1:21" ht="21.75" customHeight="1">
      <c r="A27" s="114" t="s">
        <v>32</v>
      </c>
      <c r="B27" s="115"/>
      <c r="C27" s="173"/>
      <c r="D27" s="175"/>
      <c r="E27" s="117"/>
      <c r="F27" s="115"/>
      <c r="G27" s="173"/>
      <c r="H27" s="285"/>
      <c r="I27" s="117"/>
      <c r="J27" s="115"/>
      <c r="K27" s="173"/>
      <c r="L27" s="115"/>
      <c r="M27" s="117"/>
      <c r="N27" s="139"/>
      <c r="O27" s="366"/>
      <c r="P27" s="366"/>
      <c r="Q27" s="366"/>
      <c r="R27" s="140" t="s">
        <v>3</v>
      </c>
      <c r="S27" s="132"/>
      <c r="T27" s="141"/>
    </row>
    <row r="28" spans="1:21" ht="21.75" customHeight="1">
      <c r="A28" s="114" t="s">
        <v>33</v>
      </c>
      <c r="B28" s="115"/>
      <c r="C28" s="142"/>
      <c r="D28" s="137"/>
      <c r="E28" s="117"/>
      <c r="F28" s="115"/>
      <c r="G28" s="142"/>
      <c r="H28" s="142"/>
      <c r="I28" s="117"/>
      <c r="J28" s="115"/>
      <c r="K28" s="142"/>
      <c r="L28" s="115"/>
      <c r="M28" s="117"/>
      <c r="N28" s="143"/>
      <c r="O28" s="144"/>
      <c r="P28" s="145"/>
      <c r="Q28" s="145"/>
      <c r="R28" s="368"/>
      <c r="S28" s="368"/>
      <c r="T28" s="146"/>
    </row>
    <row r="29" spans="1:21" ht="21.75" customHeight="1">
      <c r="A29" s="114" t="s">
        <v>34</v>
      </c>
      <c r="B29" s="115"/>
      <c r="C29" s="142"/>
      <c r="D29" s="138"/>
      <c r="E29" s="117"/>
      <c r="F29" s="115"/>
      <c r="G29" s="142"/>
      <c r="H29" s="142"/>
      <c r="I29" s="117"/>
      <c r="J29" s="115"/>
      <c r="K29" s="142"/>
      <c r="L29" s="115"/>
      <c r="M29" s="117"/>
      <c r="N29" s="143"/>
      <c r="P29" s="239">
        <f>SUM(D15+H15+L15+P15+T15+D22+H22+L22+P22+T22+D31+H31+L31)</f>
        <v>0</v>
      </c>
      <c r="S29" s="370" t="s">
        <v>4</v>
      </c>
      <c r="T29" s="370"/>
      <c r="U29" s="370"/>
    </row>
    <row r="30" spans="1:21" ht="21.75" customHeight="1">
      <c r="A30" s="114" t="s">
        <v>36</v>
      </c>
      <c r="B30" s="115"/>
      <c r="C30" s="142"/>
      <c r="D30" s="138"/>
      <c r="E30" s="117"/>
      <c r="F30" s="115"/>
      <c r="G30" s="142"/>
      <c r="H30" s="174"/>
      <c r="I30" s="117"/>
      <c r="J30" s="115"/>
      <c r="K30" s="142"/>
      <c r="L30" s="115"/>
      <c r="M30" s="117"/>
      <c r="N30" s="143"/>
      <c r="R30" s="146"/>
      <c r="S30" s="370"/>
      <c r="T30" s="371"/>
      <c r="U30" s="372"/>
    </row>
    <row r="31" spans="1:21" ht="21.75" customHeight="1">
      <c r="A31" s="119" t="s">
        <v>83</v>
      </c>
      <c r="B31" s="115"/>
      <c r="C31" s="121">
        <f>SUM(C30+C29+C28+(IF(COUNTBLANK(C27),0,1500)))</f>
        <v>0</v>
      </c>
      <c r="D31" s="238">
        <f>COUNTA(D27:D30)</f>
        <v>0</v>
      </c>
      <c r="E31" s="147">
        <f>SUM(E27:E30)</f>
        <v>0</v>
      </c>
      <c r="F31" s="117"/>
      <c r="G31" s="121">
        <f>SUM(G30+G29+G28+(IF(COUNTBLANK(G27),0,1500)))</f>
        <v>0</v>
      </c>
      <c r="H31" s="238">
        <f>COUNTA(H27:H30)</f>
        <v>0</v>
      </c>
      <c r="I31" s="147">
        <f>SUM(I27:I30)</f>
        <v>0</v>
      </c>
      <c r="J31" s="137"/>
      <c r="K31" s="121">
        <f>SUM(K30+K29+K28+(IF(COUNTBLANK(K27),0,1500)))</f>
        <v>0</v>
      </c>
      <c r="L31" s="238">
        <f>COUNTA(L27:L30)</f>
        <v>0</v>
      </c>
      <c r="M31" s="147">
        <f>SUM(M27:M30)</f>
        <v>0</v>
      </c>
      <c r="N31" s="148"/>
      <c r="S31" s="370" t="s">
        <v>35</v>
      </c>
      <c r="T31" s="371"/>
      <c r="U31" s="372"/>
    </row>
    <row r="32" spans="1:21">
      <c r="R32" s="373"/>
      <c r="S32" s="374"/>
      <c r="T32" s="375"/>
    </row>
  </sheetData>
  <mergeCells count="45"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O26:Q27"/>
    <mergeCell ref="R28:S28"/>
    <mergeCell ref="S29:U29"/>
    <mergeCell ref="S30:U30"/>
    <mergeCell ref="S31:U31"/>
  </mergeCells>
  <pageMargins left="0.74803149606299213" right="0.74803149606299213" top="0.59055118110236227" bottom="0.59055118110236227" header="0.19685039370078741" footer="0.39370078740157483"/>
  <pageSetup paperSize="9" scale="77" orientation="landscape" horizontalDpi="360" verticalDpi="360"/>
  <headerFooter alignWithMargins="0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"/>
  <sheetViews>
    <sheetView workbookViewId="0"/>
  </sheetViews>
  <sheetFormatPr defaultColWidth="8.81640625" defaultRowHeight="12.5"/>
  <sheetData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"/>
  <sheetViews>
    <sheetView workbookViewId="0"/>
  </sheetViews>
  <sheetFormatPr defaultColWidth="8.81640625" defaultRowHeight="12.5"/>
  <sheetData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"/>
  <sheetViews>
    <sheetView workbookViewId="0"/>
  </sheetViews>
  <sheetFormatPr defaultColWidth="8.81640625" defaultRowHeight="12.5"/>
  <sheetData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"/>
  <sheetViews>
    <sheetView workbookViewId="0"/>
  </sheetViews>
  <sheetFormatPr defaultColWidth="8.81640625" defaultRowHeight="12.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32"/>
  <sheetViews>
    <sheetView showZeros="0" topLeftCell="A4" zoomScaleNormal="100" workbookViewId="0">
      <selection sqref="A1:E5"/>
    </sheetView>
  </sheetViews>
  <sheetFormatPr defaultColWidth="8.81640625" defaultRowHeight="12.5"/>
  <cols>
    <col min="1" max="2" width="8.81640625" style="110"/>
    <col min="3" max="3" width="9.453125" style="110" customWidth="1"/>
    <col min="4" max="4" width="4.7265625" style="110" customWidth="1"/>
    <col min="5" max="5" width="9.1796875" style="110" customWidth="1"/>
    <col min="6" max="6" width="8.81640625" style="110"/>
    <col min="7" max="7" width="9.453125" style="110" customWidth="1"/>
    <col min="8" max="8" width="4.7265625" style="110" customWidth="1"/>
    <col min="9" max="10" width="8.81640625" style="110"/>
    <col min="11" max="11" width="9.453125" style="110" customWidth="1"/>
    <col min="12" max="12" width="4.7265625" style="110" customWidth="1"/>
    <col min="13" max="14" width="8.81640625" style="110"/>
    <col min="15" max="15" width="9.453125" style="110" customWidth="1"/>
    <col min="16" max="16" width="4.7265625" style="110" customWidth="1"/>
    <col min="17" max="17" width="8.81640625" style="110"/>
    <col min="18" max="18" width="10.1796875" style="110" bestFit="1" customWidth="1"/>
    <col min="19" max="19" width="9.453125" style="110" customWidth="1"/>
    <col min="20" max="20" width="4.453125" style="110" customWidth="1"/>
    <col min="21" max="21" width="9.1796875" style="110" customWidth="1"/>
    <col min="22" max="22" width="3.7265625" style="110" customWidth="1"/>
    <col min="23" max="23" width="3.26953125" style="110" customWidth="1"/>
    <col min="24" max="24" width="2.81640625" style="110" customWidth="1"/>
    <col min="25" max="25" width="3.453125" style="110" customWidth="1"/>
    <col min="26" max="26" width="3" style="110" customWidth="1"/>
    <col min="27" max="16384" width="8.81640625" style="110"/>
  </cols>
  <sheetData>
    <row r="1" spans="1:21" ht="30.75" customHeight="1">
      <c r="A1" s="394" t="s">
        <v>4</v>
      </c>
      <c r="B1" s="394"/>
      <c r="C1" s="394"/>
      <c r="D1" s="394"/>
      <c r="E1" s="395"/>
      <c r="F1" s="109"/>
      <c r="G1" s="394" t="s">
        <v>60</v>
      </c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109"/>
      <c r="S1" s="109"/>
      <c r="T1" s="109"/>
    </row>
    <row r="2" spans="1:21" ht="24.75" customHeight="1">
      <c r="A2" s="394"/>
      <c r="B2" s="394"/>
      <c r="C2" s="394"/>
      <c r="D2" s="394"/>
      <c r="E2" s="395"/>
      <c r="G2" s="111"/>
      <c r="H2" s="399" t="s">
        <v>12</v>
      </c>
      <c r="I2" s="400"/>
      <c r="J2" s="400"/>
      <c r="K2" s="400"/>
      <c r="L2" s="400"/>
      <c r="M2" s="400"/>
      <c r="N2" s="400"/>
      <c r="O2" s="400"/>
      <c r="P2" s="400"/>
      <c r="R2" s="401" t="s">
        <v>22</v>
      </c>
      <c r="S2" s="401"/>
      <c r="T2" s="401"/>
      <c r="U2" s="401"/>
    </row>
    <row r="3" spans="1:21" ht="24.75" customHeight="1">
      <c r="A3" s="394"/>
      <c r="B3" s="394"/>
      <c r="C3" s="394"/>
      <c r="D3" s="394"/>
      <c r="E3" s="395"/>
      <c r="G3" s="111"/>
      <c r="H3" s="400"/>
      <c r="I3" s="400"/>
      <c r="J3" s="400"/>
      <c r="K3" s="400"/>
      <c r="L3" s="400"/>
      <c r="M3" s="400"/>
      <c r="N3" s="400"/>
      <c r="O3" s="400"/>
      <c r="P3" s="400"/>
      <c r="Q3" s="112"/>
      <c r="R3" s="401"/>
      <c r="S3" s="401"/>
      <c r="T3" s="401"/>
      <c r="U3" s="401"/>
    </row>
    <row r="4" spans="1:21" ht="24.75" customHeight="1">
      <c r="A4" s="394"/>
      <c r="B4" s="394"/>
      <c r="C4" s="394"/>
      <c r="D4" s="394"/>
      <c r="E4" s="395"/>
      <c r="G4" s="113"/>
      <c r="H4" s="401" t="s">
        <v>57</v>
      </c>
      <c r="I4" s="402"/>
      <c r="J4" s="402"/>
      <c r="K4" s="402"/>
      <c r="L4" s="402"/>
      <c r="M4" s="402"/>
      <c r="N4" s="402"/>
      <c r="O4" s="402"/>
      <c r="P4" s="402"/>
      <c r="S4" s="403">
        <v>2020</v>
      </c>
      <c r="T4" s="403"/>
    </row>
    <row r="5" spans="1:21" ht="24.75" customHeight="1">
      <c r="A5" s="396"/>
      <c r="B5" s="396"/>
      <c r="C5" s="396"/>
      <c r="D5" s="396"/>
      <c r="E5" s="397"/>
    </row>
    <row r="6" spans="1:21" ht="12" customHeight="1">
      <c r="A6" s="404" t="s">
        <v>4</v>
      </c>
      <c r="B6" s="388" t="s">
        <v>14</v>
      </c>
      <c r="C6" s="389"/>
      <c r="D6" s="389"/>
      <c r="E6" s="406"/>
      <c r="F6" s="388" t="s">
        <v>15</v>
      </c>
      <c r="G6" s="389"/>
      <c r="H6" s="389"/>
      <c r="I6" s="406"/>
      <c r="J6" s="388" t="s">
        <v>23</v>
      </c>
      <c r="K6" s="389"/>
      <c r="L6" s="389"/>
      <c r="M6" s="406"/>
      <c r="N6" s="388" t="s">
        <v>24</v>
      </c>
      <c r="O6" s="389"/>
      <c r="P6" s="389"/>
      <c r="Q6" s="406"/>
      <c r="R6" s="388" t="s">
        <v>25</v>
      </c>
      <c r="S6" s="389"/>
      <c r="T6" s="389"/>
      <c r="U6" s="390"/>
    </row>
    <row r="7" spans="1:21" ht="12" customHeight="1">
      <c r="A7" s="405"/>
      <c r="B7" s="391"/>
      <c r="C7" s="392"/>
      <c r="D7" s="392"/>
      <c r="E7" s="407"/>
      <c r="F7" s="391"/>
      <c r="G7" s="392"/>
      <c r="H7" s="392"/>
      <c r="I7" s="407"/>
      <c r="J7" s="391"/>
      <c r="K7" s="392"/>
      <c r="L7" s="392"/>
      <c r="M7" s="407"/>
      <c r="N7" s="391"/>
      <c r="O7" s="392"/>
      <c r="P7" s="392"/>
      <c r="Q7" s="407"/>
      <c r="R7" s="391"/>
      <c r="S7" s="392"/>
      <c r="T7" s="392"/>
      <c r="U7" s="393"/>
    </row>
    <row r="8" spans="1:21">
      <c r="A8" s="377" t="s">
        <v>26</v>
      </c>
      <c r="B8" s="376" t="s">
        <v>7</v>
      </c>
      <c r="C8" s="376" t="s">
        <v>8</v>
      </c>
      <c r="D8" s="376" t="s">
        <v>18</v>
      </c>
      <c r="E8" s="377" t="s">
        <v>2</v>
      </c>
      <c r="F8" s="376" t="s">
        <v>7</v>
      </c>
      <c r="G8" s="376" t="s">
        <v>8</v>
      </c>
      <c r="H8" s="376" t="s">
        <v>18</v>
      </c>
      <c r="I8" s="377" t="s">
        <v>2</v>
      </c>
      <c r="J8" s="376" t="s">
        <v>7</v>
      </c>
      <c r="K8" s="376" t="s">
        <v>8</v>
      </c>
      <c r="L8" s="376" t="s">
        <v>18</v>
      </c>
      <c r="M8" s="377" t="s">
        <v>2</v>
      </c>
      <c r="N8" s="376" t="s">
        <v>7</v>
      </c>
      <c r="O8" s="376" t="s">
        <v>8</v>
      </c>
      <c r="P8" s="376" t="s">
        <v>18</v>
      </c>
      <c r="Q8" s="377" t="s">
        <v>2</v>
      </c>
      <c r="R8" s="376" t="s">
        <v>7</v>
      </c>
      <c r="S8" s="376" t="s">
        <v>8</v>
      </c>
      <c r="T8" s="376" t="s">
        <v>18</v>
      </c>
      <c r="U8" s="377" t="s">
        <v>2</v>
      </c>
    </row>
    <row r="9" spans="1:21">
      <c r="A9" s="378"/>
      <c r="B9" s="376"/>
      <c r="C9" s="376"/>
      <c r="D9" s="376"/>
      <c r="E9" s="378"/>
      <c r="F9" s="376"/>
      <c r="G9" s="376"/>
      <c r="H9" s="376"/>
      <c r="I9" s="378"/>
      <c r="J9" s="376"/>
      <c r="K9" s="376"/>
      <c r="L9" s="376"/>
      <c r="M9" s="378"/>
      <c r="N9" s="376"/>
      <c r="O9" s="376"/>
      <c r="P9" s="376"/>
      <c r="Q9" s="378"/>
      <c r="R9" s="376"/>
      <c r="S9" s="376"/>
      <c r="T9" s="376"/>
      <c r="U9" s="378"/>
    </row>
    <row r="10" spans="1:21" ht="21.75" customHeight="1">
      <c r="A10" s="114" t="s">
        <v>27</v>
      </c>
      <c r="B10" s="115" t="s">
        <v>160</v>
      </c>
      <c r="C10" s="166">
        <v>75634</v>
      </c>
      <c r="D10" s="116" t="s">
        <v>143</v>
      </c>
      <c r="E10" s="117">
        <v>5</v>
      </c>
      <c r="F10" s="115" t="s">
        <v>160</v>
      </c>
      <c r="G10" s="167">
        <v>91662</v>
      </c>
      <c r="H10" s="116" t="s">
        <v>143</v>
      </c>
      <c r="I10" s="117">
        <v>5</v>
      </c>
      <c r="J10" s="115" t="s">
        <v>243</v>
      </c>
      <c r="K10" s="168">
        <v>93650</v>
      </c>
      <c r="L10" s="116" t="s">
        <v>143</v>
      </c>
      <c r="M10" s="117">
        <v>5</v>
      </c>
      <c r="N10" s="115"/>
      <c r="O10" s="168"/>
      <c r="P10" s="116"/>
      <c r="Q10" s="117"/>
      <c r="R10" s="115"/>
      <c r="S10" s="261"/>
      <c r="T10" s="116"/>
      <c r="U10" s="117"/>
    </row>
    <row r="11" spans="1:21" ht="21.75" customHeight="1">
      <c r="A11" s="114" t="s">
        <v>27</v>
      </c>
      <c r="B11" s="115" t="s">
        <v>225</v>
      </c>
      <c r="C11" s="166">
        <v>83590</v>
      </c>
      <c r="D11" s="116" t="s">
        <v>143</v>
      </c>
      <c r="E11" s="117">
        <v>5</v>
      </c>
      <c r="F11" s="115" t="s">
        <v>249</v>
      </c>
      <c r="G11" s="167">
        <v>93255</v>
      </c>
      <c r="H11" s="116" t="s">
        <v>143</v>
      </c>
      <c r="I11" s="117">
        <v>5</v>
      </c>
      <c r="J11" s="115"/>
      <c r="K11" s="168"/>
      <c r="L11" s="116"/>
      <c r="M11" s="117"/>
      <c r="N11" s="115"/>
      <c r="O11" s="168"/>
      <c r="P11" s="116"/>
      <c r="Q11" s="117"/>
      <c r="R11" s="115"/>
      <c r="S11" s="168"/>
      <c r="T11" s="116"/>
      <c r="U11" s="117"/>
    </row>
    <row r="12" spans="1:21" ht="21.75" customHeight="1">
      <c r="A12" s="114" t="s">
        <v>27</v>
      </c>
      <c r="B12" s="115" t="s">
        <v>249</v>
      </c>
      <c r="C12" s="265">
        <v>82142</v>
      </c>
      <c r="D12" s="116" t="s">
        <v>143</v>
      </c>
      <c r="E12" s="117">
        <v>5</v>
      </c>
      <c r="F12" s="115"/>
      <c r="G12" s="167"/>
      <c r="H12" s="116"/>
      <c r="I12" s="117"/>
      <c r="J12" s="115"/>
      <c r="K12" s="168"/>
      <c r="L12" s="116"/>
      <c r="M12" s="117"/>
      <c r="N12" s="115"/>
      <c r="O12" s="168"/>
      <c r="P12" s="116"/>
      <c r="Q12" s="117"/>
      <c r="R12" s="115"/>
      <c r="S12" s="168"/>
      <c r="T12" s="116"/>
      <c r="U12" s="117"/>
    </row>
    <row r="13" spans="1:21" ht="21.75" customHeight="1">
      <c r="A13" s="114" t="s">
        <v>27</v>
      </c>
      <c r="B13" s="115"/>
      <c r="C13" s="166"/>
      <c r="D13" s="116"/>
      <c r="E13" s="117"/>
      <c r="F13" s="115"/>
      <c r="G13" s="167"/>
      <c r="H13" s="116"/>
      <c r="I13" s="117"/>
      <c r="J13" s="115"/>
      <c r="K13" s="166"/>
      <c r="L13" s="116"/>
      <c r="M13" s="117"/>
      <c r="N13" s="115"/>
      <c r="O13" s="168"/>
      <c r="P13" s="116"/>
      <c r="Q13" s="117"/>
      <c r="R13" s="115"/>
      <c r="S13" s="168"/>
      <c r="T13" s="116"/>
      <c r="U13" s="117"/>
    </row>
    <row r="14" spans="1:21" ht="21.75" customHeight="1">
      <c r="A14" s="114" t="s">
        <v>27</v>
      </c>
      <c r="B14" s="115"/>
      <c r="C14" s="166"/>
      <c r="D14" s="116"/>
      <c r="E14" s="117"/>
      <c r="F14" s="115"/>
      <c r="G14" s="265"/>
      <c r="H14" s="116"/>
      <c r="I14" s="117"/>
      <c r="J14" s="115"/>
      <c r="K14" s="166"/>
      <c r="L14" s="116"/>
      <c r="M14" s="117"/>
      <c r="N14" s="115"/>
      <c r="O14" s="168"/>
      <c r="P14" s="116"/>
      <c r="Q14" s="117"/>
      <c r="R14" s="115"/>
      <c r="S14" s="168"/>
      <c r="T14" s="116"/>
      <c r="U14" s="117"/>
    </row>
    <row r="15" spans="1:21" ht="21.75" customHeight="1">
      <c r="A15" s="119" t="s">
        <v>83</v>
      </c>
      <c r="B15" s="120"/>
      <c r="C15" s="121">
        <f>400*(COUNTA(C10:C14))</f>
        <v>1200</v>
      </c>
      <c r="D15" s="237">
        <f>COUNTA(D10:D14)</f>
        <v>3</v>
      </c>
      <c r="E15" s="122">
        <f>SUM(E10:E14)</f>
        <v>15</v>
      </c>
      <c r="F15" s="123"/>
      <c r="G15" s="121">
        <f>400*(COUNTA(G10:G14))</f>
        <v>800</v>
      </c>
      <c r="H15" s="237">
        <f>COUNTA(H10:H14)</f>
        <v>2</v>
      </c>
      <c r="I15" s="122">
        <f>SUM(I10:I14)</f>
        <v>10</v>
      </c>
      <c r="J15" s="123"/>
      <c r="K15" s="121">
        <f>400*(COUNTA(K10:K14))</f>
        <v>400</v>
      </c>
      <c r="L15" s="237">
        <f>COUNTA(L10:L14)</f>
        <v>1</v>
      </c>
      <c r="M15" s="122">
        <f>SUM(M10:M14)</f>
        <v>5</v>
      </c>
      <c r="N15" s="123"/>
      <c r="O15" s="121">
        <f>400*(COUNTA(O10:O14))</f>
        <v>0</v>
      </c>
      <c r="P15" s="237">
        <f>COUNTA(P10:P14)</f>
        <v>0</v>
      </c>
      <c r="Q15" s="122">
        <f>SUM(Q10:Q14)</f>
        <v>0</v>
      </c>
      <c r="R15" s="123"/>
      <c r="S15" s="121">
        <f>400*(COUNTA(S10:S14))</f>
        <v>0</v>
      </c>
      <c r="T15" s="237">
        <f>COUNTA(T10:T14)</f>
        <v>0</v>
      </c>
      <c r="U15" s="124">
        <f>SUM(U10:U14)</f>
        <v>0</v>
      </c>
    </row>
    <row r="16" spans="1:21" ht="21.75" customHeight="1">
      <c r="A16" s="379"/>
      <c r="B16" s="380"/>
      <c r="C16" s="380"/>
      <c r="D16" s="380"/>
      <c r="E16" s="380"/>
      <c r="F16" s="380"/>
      <c r="G16" s="380"/>
      <c r="H16" s="380"/>
      <c r="I16" s="380"/>
      <c r="J16" s="380"/>
      <c r="K16" s="380"/>
      <c r="L16" s="380"/>
      <c r="M16" s="380"/>
      <c r="N16" s="380"/>
      <c r="O16" s="380"/>
      <c r="P16" s="380"/>
      <c r="Q16" s="380"/>
      <c r="R16" s="380"/>
      <c r="S16" s="380"/>
      <c r="T16" s="380"/>
    </row>
    <row r="17" spans="1:21" ht="21.75" customHeight="1">
      <c r="A17" s="125" t="s">
        <v>28</v>
      </c>
      <c r="B17" s="115"/>
      <c r="C17" s="167"/>
      <c r="D17" s="116"/>
      <c r="E17" s="117"/>
      <c r="F17" s="115" t="s">
        <v>225</v>
      </c>
      <c r="G17" s="167">
        <v>195984</v>
      </c>
      <c r="H17" s="116" t="s">
        <v>143</v>
      </c>
      <c r="I17" s="117">
        <v>10</v>
      </c>
      <c r="J17" s="115" t="s">
        <v>246</v>
      </c>
      <c r="K17" s="167">
        <v>202272</v>
      </c>
      <c r="L17" s="116" t="s">
        <v>143</v>
      </c>
      <c r="M17" s="117">
        <v>10</v>
      </c>
      <c r="N17" s="115"/>
      <c r="O17" s="167"/>
      <c r="P17" s="126"/>
      <c r="Q17" s="117"/>
      <c r="R17" s="115"/>
      <c r="S17" s="167"/>
      <c r="T17" s="126"/>
      <c r="U17" s="117"/>
    </row>
    <row r="18" spans="1:21" ht="21.75" customHeight="1">
      <c r="A18" s="125" t="s">
        <v>28</v>
      </c>
      <c r="B18" s="115"/>
      <c r="C18" s="167"/>
      <c r="D18" s="116"/>
      <c r="E18" s="117"/>
      <c r="F18" s="115"/>
      <c r="G18" s="167"/>
      <c r="H18" s="116"/>
      <c r="I18" s="117"/>
      <c r="J18" s="115"/>
      <c r="K18" s="167"/>
      <c r="L18" s="116"/>
      <c r="M18" s="117"/>
      <c r="N18" s="115"/>
      <c r="O18" s="167"/>
      <c r="P18" s="116"/>
      <c r="Q18" s="117"/>
      <c r="R18" s="115"/>
      <c r="S18" s="265"/>
      <c r="T18" s="116"/>
      <c r="U18" s="117"/>
    </row>
    <row r="19" spans="1:21" ht="21.75" customHeight="1">
      <c r="A19" s="125" t="s">
        <v>28</v>
      </c>
      <c r="B19" s="115"/>
      <c r="C19" s="167"/>
      <c r="D19" s="116"/>
      <c r="E19" s="117"/>
      <c r="F19" s="115"/>
      <c r="G19" s="167"/>
      <c r="H19" s="116"/>
      <c r="I19" s="117"/>
      <c r="J19" s="115"/>
      <c r="K19" s="167"/>
      <c r="L19" s="116"/>
      <c r="M19" s="117"/>
      <c r="N19" s="115"/>
      <c r="O19" s="167"/>
      <c r="P19" s="116"/>
      <c r="Q19" s="117"/>
      <c r="R19" s="115"/>
      <c r="S19" s="167"/>
      <c r="T19" s="116"/>
      <c r="U19" s="117"/>
    </row>
    <row r="20" spans="1:21" ht="21.75" customHeight="1">
      <c r="A20" s="125" t="s">
        <v>28</v>
      </c>
      <c r="B20" s="115"/>
      <c r="C20" s="167"/>
      <c r="D20" s="116"/>
      <c r="E20" s="117"/>
      <c r="F20" s="115"/>
      <c r="G20" s="167"/>
      <c r="H20" s="116"/>
      <c r="I20" s="117"/>
      <c r="J20" s="115"/>
      <c r="K20" s="167"/>
      <c r="L20" s="116"/>
      <c r="M20" s="117"/>
      <c r="N20" s="115"/>
      <c r="O20" s="167"/>
      <c r="P20" s="116"/>
      <c r="Q20" s="117"/>
      <c r="R20" s="115"/>
      <c r="S20" s="167"/>
      <c r="T20" s="116"/>
      <c r="U20" s="117"/>
    </row>
    <row r="21" spans="1:21" ht="21.75" customHeight="1">
      <c r="A21" s="125" t="s">
        <v>28</v>
      </c>
      <c r="B21" s="115"/>
      <c r="C21" s="167"/>
      <c r="D21" s="116"/>
      <c r="E21" s="117"/>
      <c r="F21" s="115"/>
      <c r="G21" s="167"/>
      <c r="H21" s="116"/>
      <c r="I21" s="117"/>
      <c r="J21" s="115"/>
      <c r="K21" s="167"/>
      <c r="L21" s="116"/>
      <c r="M21" s="117"/>
      <c r="N21" s="115"/>
      <c r="O21" s="167"/>
      <c r="P21" s="116"/>
      <c r="Q21" s="117"/>
      <c r="R21" s="115"/>
      <c r="S21" s="167"/>
      <c r="T21" s="116"/>
      <c r="U21" s="117"/>
    </row>
    <row r="22" spans="1:21" ht="21.75" customHeight="1">
      <c r="A22" s="119" t="s">
        <v>83</v>
      </c>
      <c r="B22" s="127"/>
      <c r="C22" s="121">
        <f>800*(COUNTA(C17:C21))</f>
        <v>0</v>
      </c>
      <c r="D22" s="238">
        <f>COUNTA(D17:D21)</f>
        <v>0</v>
      </c>
      <c r="E22" s="124">
        <f>SUM(E17:E21)</f>
        <v>0</v>
      </c>
      <c r="F22" s="127"/>
      <c r="G22" s="121">
        <f>800*(COUNTA(G17:G21))</f>
        <v>800</v>
      </c>
      <c r="H22" s="238">
        <f>COUNTA(H17:H21)</f>
        <v>1</v>
      </c>
      <c r="I22" s="124">
        <f>SUM(I17:I21)</f>
        <v>10</v>
      </c>
      <c r="J22" s="127"/>
      <c r="K22" s="121">
        <f>800*(COUNTA(K17:K21))</f>
        <v>800</v>
      </c>
      <c r="L22" s="238">
        <f>COUNTA(L17:L21)</f>
        <v>1</v>
      </c>
      <c r="M22" s="124">
        <f>SUM(M17:M21)</f>
        <v>10</v>
      </c>
      <c r="N22" s="127"/>
      <c r="O22" s="121">
        <f>800*(COUNTA(O17:O21))</f>
        <v>0</v>
      </c>
      <c r="P22" s="238">
        <f>COUNTA(P17:P21)</f>
        <v>0</v>
      </c>
      <c r="Q22" s="124">
        <f>SUM(Q17:Q21)</f>
        <v>0</v>
      </c>
      <c r="R22" s="127"/>
      <c r="S22" s="121">
        <f>800*(COUNTA(S17:S21))</f>
        <v>0</v>
      </c>
      <c r="T22" s="238">
        <f>COUNTA(T17:T21)</f>
        <v>0</v>
      </c>
      <c r="U22" s="124">
        <f>SUM(U17:U21)</f>
        <v>0</v>
      </c>
    </row>
    <row r="23" spans="1:21" ht="18.75" customHeight="1">
      <c r="A23" s="128"/>
    </row>
    <row r="24" spans="1:21" ht="18.75" customHeight="1">
      <c r="R24" s="381" t="s">
        <v>4</v>
      </c>
      <c r="S24" s="381"/>
      <c r="T24" s="382"/>
    </row>
    <row r="25" spans="1:21" ht="24" customHeight="1">
      <c r="A25" s="129" t="s">
        <v>4</v>
      </c>
      <c r="B25" s="383" t="s">
        <v>14</v>
      </c>
      <c r="C25" s="384"/>
      <c r="D25" s="384"/>
      <c r="E25" s="385"/>
      <c r="F25" s="383" t="s">
        <v>15</v>
      </c>
      <c r="G25" s="386"/>
      <c r="H25" s="384"/>
      <c r="I25" s="385"/>
      <c r="J25" s="383" t="s">
        <v>23</v>
      </c>
      <c r="K25" s="386"/>
      <c r="L25" s="384"/>
      <c r="M25" s="385"/>
      <c r="N25" s="130"/>
      <c r="O25" s="366" t="s">
        <v>29</v>
      </c>
      <c r="P25" s="387"/>
      <c r="Q25" s="387"/>
      <c r="R25" s="131">
        <f>SUM(E15+I15+M15+Q15+U15+E22+I22+M22+Q22+U22+E31+I31+M31)</f>
        <v>90</v>
      </c>
      <c r="S25" s="132"/>
      <c r="T25" s="131" t="s">
        <v>4</v>
      </c>
    </row>
    <row r="26" spans="1:21" ht="24" customHeight="1">
      <c r="A26" s="125" t="s">
        <v>26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33"/>
      <c r="N26" s="134"/>
      <c r="O26" s="366" t="s">
        <v>31</v>
      </c>
      <c r="P26" s="367"/>
      <c r="Q26" s="367"/>
      <c r="R26" s="135">
        <f>SUM((C15+G15+K15+O15+S15+C22+G22+K22+O22+S22+C31+G31+K31)/1000)</f>
        <v>5.5</v>
      </c>
      <c r="S26" s="136"/>
      <c r="T26" s="135" t="s">
        <v>4</v>
      </c>
    </row>
    <row r="27" spans="1:21" ht="21.75" customHeight="1">
      <c r="A27" s="114" t="s">
        <v>32</v>
      </c>
      <c r="B27" s="115" t="s">
        <v>241</v>
      </c>
      <c r="C27" s="261">
        <v>331720</v>
      </c>
      <c r="D27" s="137" t="s">
        <v>143</v>
      </c>
      <c r="E27" s="117">
        <v>40</v>
      </c>
      <c r="F27" s="115"/>
      <c r="G27" s="168"/>
      <c r="H27" s="176"/>
      <c r="I27" s="117"/>
      <c r="J27" s="115"/>
      <c r="K27" s="168"/>
      <c r="L27" s="115"/>
      <c r="M27" s="117"/>
      <c r="N27" s="139"/>
      <c r="O27" s="367"/>
      <c r="P27" s="367"/>
      <c r="Q27" s="367"/>
      <c r="R27" s="140" t="s">
        <v>3</v>
      </c>
      <c r="S27" s="132"/>
      <c r="T27" s="141"/>
    </row>
    <row r="28" spans="1:21" ht="21.75" customHeight="1">
      <c r="A28" s="114" t="s">
        <v>33</v>
      </c>
      <c r="B28" s="115"/>
      <c r="C28" s="142"/>
      <c r="D28" s="175"/>
      <c r="E28" s="117"/>
      <c r="F28" s="115"/>
      <c r="G28" s="142"/>
      <c r="H28" s="174"/>
      <c r="I28" s="117"/>
      <c r="J28" s="115"/>
      <c r="K28" s="142"/>
      <c r="L28" s="115"/>
      <c r="M28" s="117"/>
      <c r="N28" s="143"/>
      <c r="O28" s="144"/>
      <c r="P28" s="145"/>
      <c r="Q28" s="145"/>
      <c r="R28" s="368"/>
      <c r="S28" s="369"/>
      <c r="T28" s="146"/>
    </row>
    <row r="29" spans="1:21" ht="21.75" customHeight="1">
      <c r="A29" s="114" t="s">
        <v>34</v>
      </c>
      <c r="B29" s="115"/>
      <c r="C29" s="142"/>
      <c r="D29" s="177"/>
      <c r="E29" s="117"/>
      <c r="F29" s="115"/>
      <c r="G29" s="142"/>
      <c r="H29" s="174"/>
      <c r="I29" s="117"/>
      <c r="J29" s="115"/>
      <c r="K29" s="142"/>
      <c r="L29" s="115"/>
      <c r="M29" s="117"/>
      <c r="N29" s="143"/>
      <c r="P29" s="239">
        <f>SUM(D15+H15+L15+P15+T15+D22+H22+L22+P22+T22+D31+H31+L31)</f>
        <v>9</v>
      </c>
      <c r="S29" s="370" t="s">
        <v>4</v>
      </c>
      <c r="T29" s="371"/>
      <c r="U29" s="372"/>
    </row>
    <row r="30" spans="1:21" ht="21.75" customHeight="1">
      <c r="A30" s="114" t="s">
        <v>36</v>
      </c>
      <c r="B30" s="115"/>
      <c r="C30" s="142"/>
      <c r="D30" s="177"/>
      <c r="E30" s="117"/>
      <c r="F30" s="115"/>
      <c r="G30" s="142"/>
      <c r="H30" s="174"/>
      <c r="I30" s="117"/>
      <c r="J30" s="115"/>
      <c r="K30" s="142"/>
      <c r="L30" s="115"/>
      <c r="M30" s="117"/>
      <c r="N30" s="143"/>
      <c r="R30" s="146"/>
      <c r="S30" s="370" t="s">
        <v>35</v>
      </c>
      <c r="T30" s="371"/>
      <c r="U30" s="372"/>
    </row>
    <row r="31" spans="1:21" ht="21.75" customHeight="1">
      <c r="A31" s="119" t="s">
        <v>83</v>
      </c>
      <c r="B31" s="115"/>
      <c r="C31" s="121">
        <f>SUM(C30+C29+C28+(IF(COUNTBLANK(C27),0,1500)))</f>
        <v>1500</v>
      </c>
      <c r="D31" s="238">
        <f>COUNTA(D27:D30)</f>
        <v>1</v>
      </c>
      <c r="E31" s="147">
        <f>SUM(E27:E30)</f>
        <v>40</v>
      </c>
      <c r="F31" s="117"/>
      <c r="G31" s="121">
        <f>SUM(G30+G29+G28+(IF(COUNTBLANK(G27),0,1500)))</f>
        <v>0</v>
      </c>
      <c r="H31" s="238">
        <f>COUNTA(H27:H30)</f>
        <v>0</v>
      </c>
      <c r="I31" s="147">
        <f>SUM(I27:I30)</f>
        <v>0</v>
      </c>
      <c r="J31" s="137"/>
      <c r="K31" s="121">
        <f>SUM(K30+K29+K28+(IF(COUNTBLANK(K27),0,1500)))</f>
        <v>0</v>
      </c>
      <c r="L31" s="238">
        <f>COUNTA(L27:L30)</f>
        <v>0</v>
      </c>
      <c r="M31" s="147">
        <f>SUM(M27:M30)</f>
        <v>0</v>
      </c>
      <c r="N31" s="148"/>
      <c r="S31" s="370" t="s">
        <v>4</v>
      </c>
      <c r="T31" s="371"/>
      <c r="U31" s="372"/>
    </row>
    <row r="32" spans="1:21">
      <c r="R32" s="373"/>
      <c r="S32" s="374"/>
      <c r="T32" s="375"/>
    </row>
  </sheetData>
  <mergeCells count="45"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O26:Q27"/>
    <mergeCell ref="R28:S28"/>
    <mergeCell ref="S29:U29"/>
    <mergeCell ref="S30:U30"/>
    <mergeCell ref="S31:U31"/>
  </mergeCells>
  <phoneticPr fontId="3" type="noConversion"/>
  <pageMargins left="0.74803149606299213" right="0.74803149606299213" top="0.59055118110236227" bottom="0.59055118110236227" header="0.19685039370078741" footer="0.39370078740157483"/>
  <pageSetup paperSize="9" scale="78" orientation="landscape" horizontalDpi="360" verticalDpi="360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"/>
  <sheetViews>
    <sheetView workbookViewId="0"/>
  </sheetViews>
  <sheetFormatPr defaultRowHeight="12.5"/>
  <sheetData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"/>
  <sheetViews>
    <sheetView workbookViewId="0"/>
  </sheetViews>
  <sheetFormatPr defaultRowHeight="12.5"/>
  <sheetData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"/>
  <sheetViews>
    <sheetView workbookViewId="0">
      <selection activeCell="Q48" sqref="P48:Q48"/>
    </sheetView>
  </sheetViews>
  <sheetFormatPr defaultRowHeight="12.5"/>
  <sheetData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"/>
  <sheetViews>
    <sheetView workbookViewId="0"/>
  </sheetViews>
  <sheetFormatPr defaultRowHeight="12.5"/>
  <sheetData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"/>
  <sheetViews>
    <sheetView workbookViewId="0"/>
  </sheetViews>
  <sheetFormatPr defaultRowHeight="12.5"/>
  <sheetData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"/>
  <sheetViews>
    <sheetView workbookViewId="0"/>
  </sheetViews>
  <sheetFormatPr defaultRowHeight="12.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32"/>
  <sheetViews>
    <sheetView showZeros="0" zoomScaleNormal="100" workbookViewId="0">
      <selection activeCell="E11" sqref="E11"/>
    </sheetView>
  </sheetViews>
  <sheetFormatPr defaultColWidth="8.81640625" defaultRowHeight="12.5"/>
  <cols>
    <col min="1" max="2" width="8.81640625" style="110"/>
    <col min="3" max="3" width="9.453125" style="110" customWidth="1"/>
    <col min="4" max="4" width="4.7265625" style="110" customWidth="1"/>
    <col min="5" max="5" width="9.1796875" style="110" customWidth="1"/>
    <col min="6" max="6" width="8.81640625" style="110"/>
    <col min="7" max="7" width="9.453125" style="110" customWidth="1"/>
    <col min="8" max="8" width="4.7265625" style="110" customWidth="1"/>
    <col min="9" max="10" width="8.81640625" style="110"/>
    <col min="11" max="11" width="9.453125" style="110" customWidth="1"/>
    <col min="12" max="12" width="4.7265625" style="110" customWidth="1"/>
    <col min="13" max="14" width="8.81640625" style="110"/>
    <col min="15" max="15" width="9.453125" style="110" customWidth="1"/>
    <col min="16" max="16" width="4.7265625" style="110" customWidth="1"/>
    <col min="17" max="17" width="8.81640625" style="110"/>
    <col min="18" max="18" width="10.1796875" style="110" bestFit="1" customWidth="1"/>
    <col min="19" max="19" width="9.453125" style="110" customWidth="1"/>
    <col min="20" max="20" width="4.453125" style="110" customWidth="1"/>
    <col min="21" max="21" width="9.1796875" style="110" customWidth="1"/>
    <col min="22" max="22" width="3.7265625" style="110" customWidth="1"/>
    <col min="23" max="23" width="3.26953125" style="110" customWidth="1"/>
    <col min="24" max="24" width="2.81640625" style="110" customWidth="1"/>
    <col min="25" max="25" width="3.453125" style="110" customWidth="1"/>
    <col min="26" max="26" width="3" style="110" customWidth="1"/>
    <col min="27" max="16384" width="8.81640625" style="110"/>
  </cols>
  <sheetData>
    <row r="1" spans="1:21" ht="30.75" customHeight="1">
      <c r="A1" s="394"/>
      <c r="B1" s="394"/>
      <c r="C1" s="394"/>
      <c r="D1" s="394"/>
      <c r="E1" s="395"/>
      <c r="F1" s="109"/>
      <c r="G1" s="394" t="s">
        <v>60</v>
      </c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109"/>
      <c r="S1" s="109"/>
      <c r="T1" s="109"/>
    </row>
    <row r="2" spans="1:21" ht="24.75" customHeight="1">
      <c r="A2" s="394"/>
      <c r="B2" s="394"/>
      <c r="C2" s="394"/>
      <c r="D2" s="394"/>
      <c r="E2" s="395"/>
      <c r="G2" s="111"/>
      <c r="H2" s="399" t="s">
        <v>82</v>
      </c>
      <c r="I2" s="400"/>
      <c r="J2" s="400"/>
      <c r="K2" s="400"/>
      <c r="L2" s="400"/>
      <c r="M2" s="400"/>
      <c r="N2" s="400"/>
      <c r="O2" s="400"/>
      <c r="P2" s="400"/>
      <c r="R2" s="401" t="s">
        <v>22</v>
      </c>
      <c r="S2" s="401"/>
      <c r="T2" s="401"/>
      <c r="U2" s="401"/>
    </row>
    <row r="3" spans="1:21" ht="24.75" customHeight="1">
      <c r="A3" s="394"/>
      <c r="B3" s="394"/>
      <c r="C3" s="394"/>
      <c r="D3" s="394"/>
      <c r="E3" s="395"/>
      <c r="G3" s="111"/>
      <c r="H3" s="400"/>
      <c r="I3" s="400"/>
      <c r="J3" s="400"/>
      <c r="K3" s="400"/>
      <c r="L3" s="400"/>
      <c r="M3" s="400"/>
      <c r="N3" s="400"/>
      <c r="O3" s="400"/>
      <c r="P3" s="400"/>
      <c r="Q3" s="112"/>
      <c r="R3" s="401"/>
      <c r="S3" s="401"/>
      <c r="T3" s="401"/>
      <c r="U3" s="401"/>
    </row>
    <row r="4" spans="1:21" ht="24.75" customHeight="1">
      <c r="A4" s="394"/>
      <c r="B4" s="394"/>
      <c r="C4" s="394"/>
      <c r="D4" s="394"/>
      <c r="E4" s="395"/>
      <c r="G4" s="113"/>
      <c r="H4" s="401" t="s">
        <v>57</v>
      </c>
      <c r="I4" s="402"/>
      <c r="J4" s="402"/>
      <c r="K4" s="402"/>
      <c r="L4" s="402"/>
      <c r="M4" s="402"/>
      <c r="N4" s="402"/>
      <c r="O4" s="402"/>
      <c r="P4" s="402"/>
      <c r="S4" s="403">
        <v>2020</v>
      </c>
      <c r="T4" s="403"/>
    </row>
    <row r="5" spans="1:21" ht="24.75" customHeight="1">
      <c r="A5" s="396"/>
      <c r="B5" s="396"/>
      <c r="C5" s="396"/>
      <c r="D5" s="396"/>
      <c r="E5" s="397"/>
    </row>
    <row r="6" spans="1:21" ht="12" customHeight="1">
      <c r="A6" s="404" t="s">
        <v>4</v>
      </c>
      <c r="B6" s="388" t="s">
        <v>14</v>
      </c>
      <c r="C6" s="389"/>
      <c r="D6" s="389"/>
      <c r="E6" s="406"/>
      <c r="F6" s="388" t="s">
        <v>15</v>
      </c>
      <c r="G6" s="389"/>
      <c r="H6" s="389"/>
      <c r="I6" s="406"/>
      <c r="J6" s="388" t="s">
        <v>23</v>
      </c>
      <c r="K6" s="389"/>
      <c r="L6" s="389"/>
      <c r="M6" s="406"/>
      <c r="N6" s="388" t="s">
        <v>24</v>
      </c>
      <c r="O6" s="389"/>
      <c r="P6" s="389"/>
      <c r="Q6" s="406"/>
      <c r="R6" s="388" t="s">
        <v>25</v>
      </c>
      <c r="S6" s="389"/>
      <c r="T6" s="389"/>
      <c r="U6" s="390"/>
    </row>
    <row r="7" spans="1:21" ht="12" customHeight="1">
      <c r="A7" s="405"/>
      <c r="B7" s="391"/>
      <c r="C7" s="392"/>
      <c r="D7" s="392"/>
      <c r="E7" s="407"/>
      <c r="F7" s="391"/>
      <c r="G7" s="392"/>
      <c r="H7" s="392"/>
      <c r="I7" s="407"/>
      <c r="J7" s="391"/>
      <c r="K7" s="392"/>
      <c r="L7" s="392"/>
      <c r="M7" s="407"/>
      <c r="N7" s="391"/>
      <c r="O7" s="392"/>
      <c r="P7" s="392"/>
      <c r="Q7" s="407"/>
      <c r="R7" s="391"/>
      <c r="S7" s="392"/>
      <c r="T7" s="392"/>
      <c r="U7" s="393"/>
    </row>
    <row r="8" spans="1:21">
      <c r="A8" s="377" t="s">
        <v>26</v>
      </c>
      <c r="B8" s="376" t="s">
        <v>7</v>
      </c>
      <c r="C8" s="376" t="s">
        <v>8</v>
      </c>
      <c r="D8" s="376" t="s">
        <v>18</v>
      </c>
      <c r="E8" s="377" t="s">
        <v>2</v>
      </c>
      <c r="F8" s="376" t="s">
        <v>7</v>
      </c>
      <c r="G8" s="376" t="s">
        <v>8</v>
      </c>
      <c r="H8" s="376" t="s">
        <v>18</v>
      </c>
      <c r="I8" s="377" t="s">
        <v>2</v>
      </c>
      <c r="J8" s="376" t="s">
        <v>7</v>
      </c>
      <c r="K8" s="376" t="s">
        <v>8</v>
      </c>
      <c r="L8" s="376" t="s">
        <v>18</v>
      </c>
      <c r="M8" s="377" t="s">
        <v>2</v>
      </c>
      <c r="N8" s="376" t="s">
        <v>7</v>
      </c>
      <c r="O8" s="376" t="s">
        <v>8</v>
      </c>
      <c r="P8" s="376" t="s">
        <v>18</v>
      </c>
      <c r="Q8" s="377" t="s">
        <v>2</v>
      </c>
      <c r="R8" s="376" t="s">
        <v>7</v>
      </c>
      <c r="S8" s="376" t="s">
        <v>8</v>
      </c>
      <c r="T8" s="376" t="s">
        <v>18</v>
      </c>
      <c r="U8" s="377" t="s">
        <v>2</v>
      </c>
    </row>
    <row r="9" spans="1:21">
      <c r="A9" s="378"/>
      <c r="B9" s="376"/>
      <c r="C9" s="376"/>
      <c r="D9" s="376"/>
      <c r="E9" s="378"/>
      <c r="F9" s="376"/>
      <c r="G9" s="376"/>
      <c r="H9" s="376"/>
      <c r="I9" s="378"/>
      <c r="J9" s="376"/>
      <c r="K9" s="376"/>
      <c r="L9" s="376"/>
      <c r="M9" s="378"/>
      <c r="N9" s="376"/>
      <c r="O9" s="376"/>
      <c r="P9" s="376"/>
      <c r="Q9" s="378"/>
      <c r="R9" s="376"/>
      <c r="S9" s="376"/>
      <c r="T9" s="376"/>
      <c r="U9" s="378"/>
    </row>
    <row r="10" spans="1:21" ht="21.75" customHeight="1">
      <c r="A10" s="114" t="s">
        <v>27</v>
      </c>
      <c r="B10" s="115" t="s">
        <v>214</v>
      </c>
      <c r="C10" s="272">
        <v>53058</v>
      </c>
      <c r="D10" s="116" t="s">
        <v>188</v>
      </c>
      <c r="E10" s="273">
        <v>5</v>
      </c>
      <c r="F10" s="115" t="s">
        <v>167</v>
      </c>
      <c r="G10" s="172">
        <v>73284</v>
      </c>
      <c r="H10" s="116" t="s">
        <v>143</v>
      </c>
      <c r="I10" s="117">
        <v>5</v>
      </c>
      <c r="J10" s="115" t="s">
        <v>193</v>
      </c>
      <c r="K10" s="173">
        <v>74399</v>
      </c>
      <c r="L10" s="116" t="s">
        <v>143</v>
      </c>
      <c r="M10" s="117">
        <v>5</v>
      </c>
      <c r="N10" s="115" t="s">
        <v>207</v>
      </c>
      <c r="O10" s="173">
        <v>74679</v>
      </c>
      <c r="P10" s="116" t="s">
        <v>143</v>
      </c>
      <c r="Q10" s="117">
        <v>5</v>
      </c>
      <c r="R10" s="115"/>
      <c r="S10" s="173"/>
      <c r="T10" s="116"/>
      <c r="U10" s="117"/>
    </row>
    <row r="11" spans="1:21" ht="21.75" customHeight="1">
      <c r="A11" s="114" t="s">
        <v>27</v>
      </c>
      <c r="B11" s="115" t="s">
        <v>262</v>
      </c>
      <c r="C11" s="272">
        <v>55529</v>
      </c>
      <c r="D11" s="116" t="s">
        <v>143</v>
      </c>
      <c r="E11" s="273">
        <v>5</v>
      </c>
      <c r="F11" s="115" t="s">
        <v>207</v>
      </c>
      <c r="G11" s="172">
        <v>73285</v>
      </c>
      <c r="H11" s="116" t="s">
        <v>143</v>
      </c>
      <c r="I11" s="117">
        <v>5</v>
      </c>
      <c r="J11" s="115"/>
      <c r="K11" s="173"/>
      <c r="L11" s="116"/>
      <c r="M11" s="117"/>
      <c r="N11" s="115" t="s">
        <v>183</v>
      </c>
      <c r="O11" s="173">
        <v>74550</v>
      </c>
      <c r="P11" s="116" t="s">
        <v>143</v>
      </c>
      <c r="Q11" s="117">
        <v>5</v>
      </c>
      <c r="R11" s="115"/>
      <c r="S11" s="173"/>
      <c r="T11" s="116"/>
      <c r="U11" s="117"/>
    </row>
    <row r="12" spans="1:21" ht="21.75" customHeight="1">
      <c r="A12" s="114" t="s">
        <v>27</v>
      </c>
      <c r="B12" s="115"/>
      <c r="C12" s="272"/>
      <c r="D12" s="116"/>
      <c r="E12" s="273"/>
      <c r="F12" s="115" t="s">
        <v>224</v>
      </c>
      <c r="G12" s="171">
        <v>65025</v>
      </c>
      <c r="H12" s="116" t="s">
        <v>143</v>
      </c>
      <c r="I12" s="117">
        <v>5</v>
      </c>
      <c r="J12" s="115" t="s">
        <v>183</v>
      </c>
      <c r="K12" s="173">
        <v>65113</v>
      </c>
      <c r="L12" s="116" t="s">
        <v>143</v>
      </c>
      <c r="M12" s="117">
        <v>5</v>
      </c>
      <c r="N12" s="115"/>
      <c r="O12" s="173"/>
      <c r="P12" s="116"/>
      <c r="Q12" s="117"/>
      <c r="R12" s="115"/>
      <c r="S12" s="173"/>
      <c r="T12" s="116"/>
      <c r="U12" s="117"/>
    </row>
    <row r="13" spans="1:21" ht="21.75" customHeight="1">
      <c r="A13" s="114" t="s">
        <v>27</v>
      </c>
      <c r="B13" s="115"/>
      <c r="C13" s="272"/>
      <c r="D13" s="116"/>
      <c r="E13" s="273"/>
      <c r="F13" s="115"/>
      <c r="G13" s="171"/>
      <c r="H13" s="116"/>
      <c r="I13" s="117"/>
      <c r="J13" s="115"/>
      <c r="K13" s="173"/>
      <c r="L13" s="116"/>
      <c r="M13" s="117"/>
      <c r="N13" s="115"/>
      <c r="O13" s="171"/>
      <c r="P13" s="116"/>
      <c r="Q13" s="117"/>
      <c r="R13" s="115"/>
      <c r="S13" s="173"/>
      <c r="T13" s="116"/>
      <c r="U13" s="117"/>
    </row>
    <row r="14" spans="1:21" ht="21.75" customHeight="1">
      <c r="A14" s="114" t="s">
        <v>27</v>
      </c>
      <c r="B14" s="115"/>
      <c r="C14" s="272"/>
      <c r="D14" s="116"/>
      <c r="E14" s="273"/>
      <c r="F14" s="115"/>
      <c r="G14" s="172"/>
      <c r="H14" s="116"/>
      <c r="I14" s="117"/>
      <c r="J14" s="115"/>
      <c r="K14" s="173"/>
      <c r="L14" s="116"/>
      <c r="M14" s="117"/>
      <c r="N14" s="115"/>
      <c r="O14" s="173"/>
      <c r="P14" s="116"/>
      <c r="Q14" s="117"/>
      <c r="R14" s="115"/>
      <c r="S14" s="173"/>
      <c r="T14" s="116"/>
      <c r="U14" s="117"/>
    </row>
    <row r="15" spans="1:21" ht="21.75" customHeight="1">
      <c r="A15" s="119" t="s">
        <v>83</v>
      </c>
      <c r="B15" s="120"/>
      <c r="C15" s="121">
        <f>400*(COUNTA(C10:C14))</f>
        <v>800</v>
      </c>
      <c r="D15" s="237">
        <f>COUNTA(D10:D14)</f>
        <v>2</v>
      </c>
      <c r="E15" s="122">
        <f>SUM(E10:E14)</f>
        <v>10</v>
      </c>
      <c r="F15" s="123"/>
      <c r="G15" s="121">
        <f>400*(COUNTA(G10:G14))</f>
        <v>1200</v>
      </c>
      <c r="H15" s="237">
        <f>COUNTA(H10:H14)</f>
        <v>3</v>
      </c>
      <c r="I15" s="122">
        <f>SUM(I10:I14)</f>
        <v>15</v>
      </c>
      <c r="J15" s="123"/>
      <c r="K15" s="121">
        <f>400*(COUNTA(K10:K14))</f>
        <v>800</v>
      </c>
      <c r="L15" s="237">
        <f>COUNTA(L10:L14)</f>
        <v>2</v>
      </c>
      <c r="M15" s="122">
        <f>SUM(M10:M14)</f>
        <v>10</v>
      </c>
      <c r="N15" s="123"/>
      <c r="O15" s="121">
        <f>400*(COUNTA(O10:O14))</f>
        <v>800</v>
      </c>
      <c r="P15" s="237">
        <f>COUNTA(P10:P14)</f>
        <v>2</v>
      </c>
      <c r="Q15" s="122">
        <f>SUM(Q10:Q14)</f>
        <v>10</v>
      </c>
      <c r="R15" s="123"/>
      <c r="S15" s="121">
        <f>400*(COUNTA(S10:S14))</f>
        <v>0</v>
      </c>
      <c r="T15" s="237">
        <f>COUNTA(T10:T14)</f>
        <v>0</v>
      </c>
      <c r="U15" s="124">
        <f>SUM(U10:U14)</f>
        <v>0</v>
      </c>
    </row>
    <row r="16" spans="1:21" ht="21.75" customHeight="1">
      <c r="A16" s="379"/>
      <c r="B16" s="380"/>
      <c r="C16" s="380"/>
      <c r="D16" s="380"/>
      <c r="E16" s="380"/>
      <c r="F16" s="380"/>
      <c r="G16" s="380"/>
      <c r="H16" s="380"/>
      <c r="I16" s="380"/>
      <c r="J16" s="380"/>
      <c r="K16" s="380"/>
      <c r="L16" s="380"/>
      <c r="M16" s="380"/>
      <c r="N16" s="380"/>
      <c r="O16" s="380"/>
      <c r="P16" s="380"/>
      <c r="Q16" s="380"/>
      <c r="R16" s="380"/>
      <c r="S16" s="380"/>
      <c r="T16" s="380"/>
    </row>
    <row r="17" spans="1:21" ht="21.75" customHeight="1">
      <c r="A17" s="125" t="s">
        <v>28</v>
      </c>
      <c r="B17" s="115" t="s">
        <v>181</v>
      </c>
      <c r="C17" s="172">
        <v>133445</v>
      </c>
      <c r="D17" s="116" t="s">
        <v>143</v>
      </c>
      <c r="E17" s="117">
        <v>10</v>
      </c>
      <c r="F17" s="115"/>
      <c r="G17" s="172"/>
      <c r="H17" s="116"/>
      <c r="I17" s="117"/>
      <c r="J17" s="115" t="s">
        <v>218</v>
      </c>
      <c r="K17" s="173">
        <v>154878</v>
      </c>
      <c r="L17" s="116" t="s">
        <v>143</v>
      </c>
      <c r="M17" s="117">
        <v>10</v>
      </c>
      <c r="N17" s="115" t="s">
        <v>167</v>
      </c>
      <c r="O17" s="172">
        <v>155130</v>
      </c>
      <c r="P17" s="126" t="s">
        <v>143</v>
      </c>
      <c r="Q17" s="117">
        <v>10</v>
      </c>
      <c r="R17" s="115" t="s">
        <v>193</v>
      </c>
      <c r="S17" s="172">
        <v>141770</v>
      </c>
      <c r="T17" s="126" t="s">
        <v>143</v>
      </c>
      <c r="U17" s="117">
        <v>10</v>
      </c>
    </row>
    <row r="18" spans="1:21" ht="21.75" customHeight="1">
      <c r="A18" s="125" t="s">
        <v>28</v>
      </c>
      <c r="B18" s="115" t="s">
        <v>218</v>
      </c>
      <c r="C18" s="172">
        <v>114570</v>
      </c>
      <c r="D18" s="116" t="s">
        <v>143</v>
      </c>
      <c r="E18" s="117">
        <v>10</v>
      </c>
      <c r="F18" s="115"/>
      <c r="G18" s="172"/>
      <c r="H18" s="116"/>
      <c r="I18" s="117"/>
      <c r="J18" s="115"/>
      <c r="K18" s="172"/>
      <c r="L18" s="116"/>
      <c r="M18" s="117"/>
      <c r="N18" s="115" t="s">
        <v>208</v>
      </c>
      <c r="O18" s="172">
        <v>181216</v>
      </c>
      <c r="P18" s="116" t="s">
        <v>143</v>
      </c>
      <c r="Q18" s="117">
        <v>10</v>
      </c>
      <c r="R18" s="115" t="s">
        <v>223</v>
      </c>
      <c r="S18" s="172">
        <v>141578</v>
      </c>
      <c r="T18" s="116" t="s">
        <v>143</v>
      </c>
      <c r="U18" s="117">
        <v>10</v>
      </c>
    </row>
    <row r="19" spans="1:21" ht="21.75" customHeight="1">
      <c r="A19" s="125" t="s">
        <v>28</v>
      </c>
      <c r="B19" s="115"/>
      <c r="C19" s="172"/>
      <c r="D19" s="116"/>
      <c r="E19" s="117"/>
      <c r="F19" s="115"/>
      <c r="G19" s="172"/>
      <c r="H19" s="116"/>
      <c r="I19" s="117"/>
      <c r="J19" s="115"/>
      <c r="K19" s="172"/>
      <c r="L19" s="116"/>
      <c r="M19" s="117"/>
      <c r="N19" s="115"/>
      <c r="O19" s="172"/>
      <c r="P19" s="116"/>
      <c r="Q19" s="117"/>
      <c r="R19" s="115"/>
      <c r="S19" s="172"/>
      <c r="T19" s="116"/>
      <c r="U19" s="117"/>
    </row>
    <row r="20" spans="1:21" ht="21.75" customHeight="1">
      <c r="A20" s="125" t="s">
        <v>28</v>
      </c>
      <c r="B20" s="115"/>
      <c r="C20" s="172"/>
      <c r="D20" s="116"/>
      <c r="E20" s="117"/>
      <c r="F20" s="115"/>
      <c r="G20" s="172"/>
      <c r="H20" s="116"/>
      <c r="I20" s="117"/>
      <c r="J20" s="115"/>
      <c r="K20" s="172"/>
      <c r="L20" s="116"/>
      <c r="M20" s="256"/>
      <c r="N20" s="115"/>
      <c r="O20" s="172"/>
      <c r="P20" s="116"/>
      <c r="Q20" s="117"/>
      <c r="R20" s="115"/>
      <c r="S20" s="172"/>
      <c r="T20" s="116"/>
      <c r="U20" s="117"/>
    </row>
    <row r="21" spans="1:21" ht="21.75" customHeight="1">
      <c r="A21" s="125" t="s">
        <v>28</v>
      </c>
      <c r="B21" s="115"/>
      <c r="C21" s="272"/>
      <c r="D21" s="116"/>
      <c r="E21" s="273"/>
      <c r="F21" s="115"/>
      <c r="G21" s="172"/>
      <c r="H21" s="116"/>
      <c r="I21" s="273"/>
      <c r="J21" s="115"/>
      <c r="K21" s="172"/>
      <c r="L21" s="116"/>
      <c r="M21" s="117"/>
      <c r="N21" s="115"/>
      <c r="O21" s="263"/>
      <c r="P21" s="116"/>
      <c r="Q21" s="117"/>
      <c r="R21" s="115"/>
      <c r="S21" s="172"/>
      <c r="T21" s="116"/>
      <c r="U21" s="117"/>
    </row>
    <row r="22" spans="1:21" ht="21.75" customHeight="1">
      <c r="A22" s="119" t="s">
        <v>83</v>
      </c>
      <c r="B22" s="127"/>
      <c r="C22" s="121">
        <f>800*(COUNTA(C17:C21))</f>
        <v>1600</v>
      </c>
      <c r="D22" s="238">
        <f>COUNTA(D17:D21)</f>
        <v>2</v>
      </c>
      <c r="E22" s="124">
        <f>SUM(E17:E21)</f>
        <v>20</v>
      </c>
      <c r="F22" s="127"/>
      <c r="G22" s="121">
        <f>800*(COUNTA(G17:G21))</f>
        <v>0</v>
      </c>
      <c r="H22" s="238">
        <f>COUNTA(H17:H21)</f>
        <v>0</v>
      </c>
      <c r="I22" s="124">
        <f>SUM(I17:I21)</f>
        <v>0</v>
      </c>
      <c r="J22" s="127"/>
      <c r="K22" s="121">
        <f>800*(COUNTA(K17:K21))</f>
        <v>800</v>
      </c>
      <c r="L22" s="238">
        <f>COUNTA(L17:L21)</f>
        <v>1</v>
      </c>
      <c r="M22" s="124">
        <f>SUM(M17:M21)</f>
        <v>10</v>
      </c>
      <c r="N22" s="127"/>
      <c r="O22" s="121">
        <f>800*(COUNTA(O17:O21))</f>
        <v>1600</v>
      </c>
      <c r="P22" s="238">
        <f>COUNTA(P17:P21)</f>
        <v>2</v>
      </c>
      <c r="Q22" s="124">
        <f>SUM(Q17:Q21)</f>
        <v>20</v>
      </c>
      <c r="R22" s="127"/>
      <c r="S22" s="121">
        <f>800*(COUNTA(S17:S21))</f>
        <v>1600</v>
      </c>
      <c r="T22" s="238">
        <f>COUNTA(T17:T21)</f>
        <v>2</v>
      </c>
      <c r="U22" s="124">
        <f>SUM(U17:U21)</f>
        <v>20</v>
      </c>
    </row>
    <row r="23" spans="1:21" ht="18.75" customHeight="1">
      <c r="A23" s="128"/>
    </row>
    <row r="24" spans="1:21" ht="18.75" customHeight="1">
      <c r="R24" s="381" t="s">
        <v>4</v>
      </c>
      <c r="S24" s="381"/>
      <c r="T24" s="382"/>
    </row>
    <row r="25" spans="1:21" ht="24" customHeight="1">
      <c r="A25" s="129" t="s">
        <v>4</v>
      </c>
      <c r="B25" s="383" t="s">
        <v>14</v>
      </c>
      <c r="C25" s="384"/>
      <c r="D25" s="384"/>
      <c r="E25" s="385"/>
      <c r="F25" s="383" t="s">
        <v>15</v>
      </c>
      <c r="G25" s="386"/>
      <c r="H25" s="384"/>
      <c r="I25" s="385"/>
      <c r="J25" s="383" t="s">
        <v>23</v>
      </c>
      <c r="K25" s="386"/>
      <c r="L25" s="384"/>
      <c r="M25" s="385"/>
      <c r="N25" s="130"/>
      <c r="O25" s="366" t="s">
        <v>29</v>
      </c>
      <c r="P25" s="387"/>
      <c r="Q25" s="387"/>
      <c r="R25" s="131">
        <f>SUM(E15+I15+M15+Q15+U15+E22+I22+M22+Q22+U22+E31+I31+M31)</f>
        <v>275</v>
      </c>
      <c r="S25" s="132"/>
      <c r="T25" s="131" t="s">
        <v>4</v>
      </c>
    </row>
    <row r="26" spans="1:21" ht="24" customHeight="1">
      <c r="A26" s="125" t="s">
        <v>26</v>
      </c>
      <c r="B26" s="114" t="s">
        <v>7</v>
      </c>
      <c r="C26" s="114" t="s">
        <v>30</v>
      </c>
      <c r="D26" s="114" t="s">
        <v>18</v>
      </c>
      <c r="E26" s="114" t="s">
        <v>2</v>
      </c>
      <c r="F26" s="114" t="s">
        <v>7</v>
      </c>
      <c r="G26" s="114" t="s">
        <v>30</v>
      </c>
      <c r="H26" s="114" t="s">
        <v>18</v>
      </c>
      <c r="I26" s="114" t="s">
        <v>2</v>
      </c>
      <c r="J26" s="114" t="s">
        <v>7</v>
      </c>
      <c r="K26" s="114" t="s">
        <v>30</v>
      </c>
      <c r="L26" s="114" t="s">
        <v>18</v>
      </c>
      <c r="M26" s="133" t="s">
        <v>2</v>
      </c>
      <c r="N26" s="134"/>
      <c r="O26" s="366" t="s">
        <v>31</v>
      </c>
      <c r="P26" s="367"/>
      <c r="Q26" s="367"/>
      <c r="R26" s="135">
        <f>SUM((C15+G15+K15+O15+S15+C22+G22+K22+O22+S22+C31+G31+K31)/1000)</f>
        <v>15.875</v>
      </c>
      <c r="S26" s="136"/>
      <c r="T26" s="135" t="s">
        <v>4</v>
      </c>
    </row>
    <row r="27" spans="1:21" ht="21.75" customHeight="1">
      <c r="A27" s="114" t="s">
        <v>32</v>
      </c>
      <c r="B27" s="115" t="s">
        <v>222</v>
      </c>
      <c r="C27" s="173">
        <v>265452</v>
      </c>
      <c r="D27" s="175" t="s">
        <v>143</v>
      </c>
      <c r="E27" s="117">
        <v>40</v>
      </c>
      <c r="F27" s="115"/>
      <c r="G27" s="173"/>
      <c r="H27" s="176"/>
      <c r="I27" s="117"/>
      <c r="J27" s="115"/>
      <c r="K27" s="173"/>
      <c r="L27" s="115"/>
      <c r="M27" s="117"/>
      <c r="N27" s="139"/>
      <c r="O27" s="367"/>
      <c r="P27" s="367"/>
      <c r="Q27" s="367"/>
      <c r="R27" s="140" t="s">
        <v>3</v>
      </c>
      <c r="S27" s="132"/>
      <c r="T27" s="141"/>
    </row>
    <row r="28" spans="1:21" ht="21.75" customHeight="1">
      <c r="A28" s="114" t="s">
        <v>33</v>
      </c>
      <c r="B28" s="115"/>
      <c r="C28" s="142"/>
      <c r="D28" s="175"/>
      <c r="E28" s="117"/>
      <c r="F28" s="115" t="s">
        <v>168</v>
      </c>
      <c r="G28" s="142">
        <v>1575</v>
      </c>
      <c r="H28" s="174" t="s">
        <v>143</v>
      </c>
      <c r="I28" s="117">
        <v>40</v>
      </c>
      <c r="J28" s="115"/>
      <c r="K28" s="142"/>
      <c r="L28" s="115"/>
      <c r="M28" s="117"/>
      <c r="N28" s="143"/>
      <c r="O28" s="144"/>
      <c r="P28" s="145"/>
      <c r="Q28" s="145"/>
      <c r="R28" s="368"/>
      <c r="S28" s="369"/>
      <c r="T28" s="146"/>
    </row>
    <row r="29" spans="1:21" ht="21.75" customHeight="1">
      <c r="A29" s="114" t="s">
        <v>34</v>
      </c>
      <c r="B29" s="115"/>
      <c r="C29" s="142"/>
      <c r="D29" s="177"/>
      <c r="E29" s="117"/>
      <c r="F29" s="115"/>
      <c r="G29" s="142"/>
      <c r="H29" s="269"/>
      <c r="I29" s="117"/>
      <c r="J29" s="115"/>
      <c r="K29" s="142"/>
      <c r="L29" s="115"/>
      <c r="M29" s="117"/>
      <c r="N29" s="143"/>
      <c r="P29" s="239">
        <f>SUM(D15+H15+L15+P15+T15+D22+H22+L22+P22+T22+D31+H31+L31)</f>
        <v>19</v>
      </c>
      <c r="S29" s="370" t="s">
        <v>4</v>
      </c>
      <c r="T29" s="371"/>
      <c r="U29" s="372"/>
    </row>
    <row r="30" spans="1:21" ht="21.75" customHeight="1">
      <c r="A30" s="114" t="s">
        <v>36</v>
      </c>
      <c r="B30" s="115" t="s">
        <v>197</v>
      </c>
      <c r="C30" s="142">
        <v>3600</v>
      </c>
      <c r="D30" s="138" t="s">
        <v>143</v>
      </c>
      <c r="E30" s="117">
        <v>80</v>
      </c>
      <c r="F30" s="115"/>
      <c r="G30" s="142"/>
      <c r="H30" s="174"/>
      <c r="I30" s="117"/>
      <c r="J30" s="115"/>
      <c r="K30" s="142"/>
      <c r="L30" s="115"/>
      <c r="M30" s="117"/>
      <c r="N30" s="143"/>
      <c r="R30" s="146"/>
      <c r="S30" s="370" t="s">
        <v>35</v>
      </c>
      <c r="T30" s="371"/>
      <c r="U30" s="372"/>
    </row>
    <row r="31" spans="1:21" ht="21.75" customHeight="1">
      <c r="A31" s="119" t="s">
        <v>83</v>
      </c>
      <c r="B31" s="115"/>
      <c r="C31" s="121">
        <f>SUM(C30+C29+C28+(IF(COUNTBLANK(C27),0,1500)))</f>
        <v>5100</v>
      </c>
      <c r="D31" s="238">
        <f>COUNTA(D27:D30)</f>
        <v>2</v>
      </c>
      <c r="E31" s="147">
        <f>SUM(E27:E30)</f>
        <v>120</v>
      </c>
      <c r="F31" s="117"/>
      <c r="G31" s="121">
        <f>SUM(G30+G29+G28+(IF(COUNTBLANK(G27),0,1500)))</f>
        <v>1575</v>
      </c>
      <c r="H31" s="238">
        <f>COUNTA(H27:H30)</f>
        <v>1</v>
      </c>
      <c r="I31" s="147">
        <f>SUM(I27:I30)</f>
        <v>40</v>
      </c>
      <c r="J31" s="137"/>
      <c r="K31" s="121">
        <f>SUM(K30+K29+K28+(IF(COUNTBLANK(K27),0,1500)))</f>
        <v>0</v>
      </c>
      <c r="L31" s="238">
        <f>COUNTA(L27:L30)</f>
        <v>0</v>
      </c>
      <c r="M31" s="147">
        <f>SUM(M27:M30)</f>
        <v>0</v>
      </c>
      <c r="N31" s="148"/>
      <c r="S31" s="370" t="s">
        <v>4</v>
      </c>
      <c r="T31" s="371"/>
      <c r="U31" s="372"/>
    </row>
    <row r="32" spans="1:21">
      <c r="R32" s="373"/>
      <c r="S32" s="374"/>
      <c r="T32" s="375"/>
    </row>
  </sheetData>
  <mergeCells count="45"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G8:G9"/>
    <mergeCell ref="H8:H9"/>
    <mergeCell ref="I8:I9"/>
    <mergeCell ref="J8:J9"/>
    <mergeCell ref="K8:K9"/>
    <mergeCell ref="L8:L9"/>
    <mergeCell ref="B8:B9"/>
    <mergeCell ref="S8:S9"/>
    <mergeCell ref="T8:T9"/>
    <mergeCell ref="U8:U9"/>
    <mergeCell ref="A16:T16"/>
    <mergeCell ref="R24:T24"/>
    <mergeCell ref="R8:R9"/>
    <mergeCell ref="A8:A9"/>
    <mergeCell ref="C8:C9"/>
    <mergeCell ref="D8:D9"/>
    <mergeCell ref="E8:E9"/>
    <mergeCell ref="F8:F9"/>
    <mergeCell ref="O26:Q27"/>
    <mergeCell ref="R28:S28"/>
    <mergeCell ref="S29:U29"/>
    <mergeCell ref="R32:T32"/>
    <mergeCell ref="S31:U31"/>
    <mergeCell ref="S30:U30"/>
  </mergeCells>
  <pageMargins left="0.74803149606299213" right="0.74803149606299213" top="0.59055118110236227" bottom="0.59055118110236227" header="0.19685039370078741" footer="0.39370078740157483"/>
  <pageSetup paperSize="9" scale="78" orientation="landscape" horizontalDpi="4294967293" verticalDpi="36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U32"/>
  <sheetViews>
    <sheetView showZeros="0" topLeftCell="A7" zoomScaleNormal="100" workbookViewId="0">
      <selection activeCell="O19" sqref="O19"/>
    </sheetView>
  </sheetViews>
  <sheetFormatPr defaultColWidth="8.81640625" defaultRowHeight="12.5"/>
  <cols>
    <col min="1" max="2" width="8.81640625" style="110"/>
    <col min="3" max="3" width="9.453125" style="110" customWidth="1"/>
    <col min="4" max="4" width="4.7265625" style="110" customWidth="1"/>
    <col min="5" max="5" width="9.1796875" style="110" customWidth="1"/>
    <col min="6" max="6" width="8.81640625" style="110"/>
    <col min="7" max="7" width="9.453125" style="110" customWidth="1"/>
    <col min="8" max="8" width="4.7265625" style="110" customWidth="1"/>
    <col min="9" max="10" width="8.81640625" style="110"/>
    <col min="11" max="11" width="9.453125" style="110" customWidth="1"/>
    <col min="12" max="12" width="4.7265625" style="110" customWidth="1"/>
    <col min="13" max="14" width="8.81640625" style="110"/>
    <col min="15" max="15" width="9.453125" style="110" customWidth="1"/>
    <col min="16" max="16" width="4.7265625" style="110" customWidth="1"/>
    <col min="17" max="17" width="8.81640625" style="110"/>
    <col min="18" max="18" width="10.1796875" style="110" bestFit="1" customWidth="1"/>
    <col min="19" max="19" width="9.453125" style="110" customWidth="1"/>
    <col min="20" max="20" width="4.453125" style="110" customWidth="1"/>
    <col min="21" max="21" width="9.1796875" style="110" customWidth="1"/>
    <col min="22" max="22" width="3.7265625" style="110" customWidth="1"/>
    <col min="23" max="23" width="3.26953125" style="110" customWidth="1"/>
    <col min="24" max="24" width="2.81640625" style="110" customWidth="1"/>
    <col min="25" max="25" width="3.453125" style="110" customWidth="1"/>
    <col min="26" max="26" width="3" style="110" customWidth="1"/>
    <col min="27" max="16384" width="8.81640625" style="110"/>
  </cols>
  <sheetData>
    <row r="1" spans="1:21" ht="30.75" customHeight="1">
      <c r="A1" s="394"/>
      <c r="B1" s="394"/>
      <c r="C1" s="394"/>
      <c r="D1" s="394"/>
      <c r="E1" s="395"/>
      <c r="F1" s="109"/>
      <c r="G1" s="394" t="s">
        <v>60</v>
      </c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109"/>
      <c r="S1" s="109"/>
      <c r="T1" s="109"/>
    </row>
    <row r="2" spans="1:21" ht="24.75" customHeight="1">
      <c r="A2" s="394"/>
      <c r="B2" s="394"/>
      <c r="C2" s="394"/>
      <c r="D2" s="394"/>
      <c r="E2" s="395"/>
      <c r="G2" s="111"/>
      <c r="H2" s="399" t="s">
        <v>71</v>
      </c>
      <c r="I2" s="400"/>
      <c r="J2" s="400"/>
      <c r="K2" s="400"/>
      <c r="L2" s="400"/>
      <c r="M2" s="400"/>
      <c r="N2" s="400"/>
      <c r="O2" s="400"/>
      <c r="P2" s="400"/>
      <c r="R2" s="401" t="s">
        <v>22</v>
      </c>
      <c r="S2" s="401"/>
      <c r="T2" s="401"/>
      <c r="U2" s="401"/>
    </row>
    <row r="3" spans="1:21" ht="24.75" customHeight="1">
      <c r="A3" s="394"/>
      <c r="B3" s="394"/>
      <c r="C3" s="394"/>
      <c r="D3" s="394"/>
      <c r="E3" s="395"/>
      <c r="G3" s="111"/>
      <c r="H3" s="400"/>
      <c r="I3" s="400"/>
      <c r="J3" s="400"/>
      <c r="K3" s="400"/>
      <c r="L3" s="400"/>
      <c r="M3" s="400"/>
      <c r="N3" s="400"/>
      <c r="O3" s="400"/>
      <c r="P3" s="400"/>
      <c r="Q3" s="112"/>
      <c r="R3" s="401"/>
      <c r="S3" s="401"/>
      <c r="T3" s="401"/>
      <c r="U3" s="401"/>
    </row>
    <row r="4" spans="1:21" ht="24.75" customHeight="1">
      <c r="A4" s="394"/>
      <c r="B4" s="394"/>
      <c r="C4" s="394"/>
      <c r="D4" s="394"/>
      <c r="E4" s="395"/>
      <c r="G4" s="113"/>
      <c r="H4" s="401" t="s">
        <v>57</v>
      </c>
      <c r="I4" s="402"/>
      <c r="J4" s="402"/>
      <c r="K4" s="402"/>
      <c r="L4" s="402"/>
      <c r="M4" s="402"/>
      <c r="N4" s="402"/>
      <c r="O4" s="402"/>
      <c r="P4" s="402"/>
      <c r="S4" s="403">
        <v>2020</v>
      </c>
      <c r="T4" s="403"/>
    </row>
    <row r="5" spans="1:21" ht="24.75" customHeight="1">
      <c r="A5" s="396"/>
      <c r="B5" s="396"/>
      <c r="C5" s="396"/>
      <c r="D5" s="396"/>
      <c r="E5" s="397"/>
    </row>
    <row r="6" spans="1:21" ht="12" customHeight="1">
      <c r="A6" s="404" t="s">
        <v>4</v>
      </c>
      <c r="B6" s="388" t="s">
        <v>14</v>
      </c>
      <c r="C6" s="389"/>
      <c r="D6" s="389"/>
      <c r="E6" s="406"/>
      <c r="F6" s="388" t="s">
        <v>15</v>
      </c>
      <c r="G6" s="389"/>
      <c r="H6" s="389"/>
      <c r="I6" s="406"/>
      <c r="J6" s="388" t="s">
        <v>23</v>
      </c>
      <c r="K6" s="389"/>
      <c r="L6" s="389"/>
      <c r="M6" s="406"/>
      <c r="N6" s="388" t="s">
        <v>24</v>
      </c>
      <c r="O6" s="389"/>
      <c r="P6" s="389"/>
      <c r="Q6" s="406"/>
      <c r="R6" s="388" t="s">
        <v>25</v>
      </c>
      <c r="S6" s="389"/>
      <c r="T6" s="389"/>
      <c r="U6" s="390"/>
    </row>
    <row r="7" spans="1:21" ht="12" customHeight="1">
      <c r="A7" s="405"/>
      <c r="B7" s="391"/>
      <c r="C7" s="392"/>
      <c r="D7" s="392"/>
      <c r="E7" s="407"/>
      <c r="F7" s="391"/>
      <c r="G7" s="392"/>
      <c r="H7" s="392"/>
      <c r="I7" s="407"/>
      <c r="J7" s="391"/>
      <c r="K7" s="392"/>
      <c r="L7" s="392"/>
      <c r="M7" s="407"/>
      <c r="N7" s="391"/>
      <c r="O7" s="392"/>
      <c r="P7" s="392"/>
      <c r="Q7" s="407"/>
      <c r="R7" s="391"/>
      <c r="S7" s="392"/>
      <c r="T7" s="392"/>
      <c r="U7" s="393"/>
    </row>
    <row r="8" spans="1:21">
      <c r="A8" s="377" t="s">
        <v>26</v>
      </c>
      <c r="B8" s="376" t="s">
        <v>7</v>
      </c>
      <c r="C8" s="376" t="s">
        <v>8</v>
      </c>
      <c r="D8" s="376" t="s">
        <v>18</v>
      </c>
      <c r="E8" s="377" t="s">
        <v>2</v>
      </c>
      <c r="F8" s="376" t="s">
        <v>7</v>
      </c>
      <c r="G8" s="376" t="s">
        <v>8</v>
      </c>
      <c r="H8" s="376" t="s">
        <v>18</v>
      </c>
      <c r="I8" s="377" t="s">
        <v>2</v>
      </c>
      <c r="J8" s="376" t="s">
        <v>7</v>
      </c>
      <c r="K8" s="376" t="s">
        <v>8</v>
      </c>
      <c r="L8" s="376" t="s">
        <v>18</v>
      </c>
      <c r="M8" s="377" t="s">
        <v>2</v>
      </c>
      <c r="N8" s="376" t="s">
        <v>7</v>
      </c>
      <c r="O8" s="376" t="s">
        <v>8</v>
      </c>
      <c r="P8" s="376" t="s">
        <v>18</v>
      </c>
      <c r="Q8" s="377" t="s">
        <v>2</v>
      </c>
      <c r="R8" s="376" t="s">
        <v>7</v>
      </c>
      <c r="S8" s="376" t="s">
        <v>8</v>
      </c>
      <c r="T8" s="376" t="s">
        <v>18</v>
      </c>
      <c r="U8" s="377" t="s">
        <v>2</v>
      </c>
    </row>
    <row r="9" spans="1:21">
      <c r="A9" s="378"/>
      <c r="B9" s="376"/>
      <c r="C9" s="376"/>
      <c r="D9" s="376"/>
      <c r="E9" s="378"/>
      <c r="F9" s="376"/>
      <c r="G9" s="376"/>
      <c r="H9" s="376"/>
      <c r="I9" s="378"/>
      <c r="J9" s="376"/>
      <c r="K9" s="376"/>
      <c r="L9" s="376"/>
      <c r="M9" s="378"/>
      <c r="N9" s="376"/>
      <c r="O9" s="376"/>
      <c r="P9" s="376"/>
      <c r="Q9" s="378"/>
      <c r="R9" s="376"/>
      <c r="S9" s="376"/>
      <c r="T9" s="376"/>
      <c r="U9" s="378"/>
    </row>
    <row r="10" spans="1:21" ht="21.75" customHeight="1">
      <c r="A10" s="114" t="s">
        <v>27</v>
      </c>
      <c r="B10" s="115" t="s">
        <v>167</v>
      </c>
      <c r="C10" s="275">
        <v>55045</v>
      </c>
      <c r="D10" s="116" t="s">
        <v>143</v>
      </c>
      <c r="E10" s="273">
        <v>5</v>
      </c>
      <c r="F10" s="115" t="s">
        <v>182</v>
      </c>
      <c r="G10" s="275">
        <v>64705</v>
      </c>
      <c r="H10" s="116" t="s">
        <v>143</v>
      </c>
      <c r="I10" s="273">
        <v>5</v>
      </c>
      <c r="J10" s="115" t="s">
        <v>192</v>
      </c>
      <c r="K10" s="274">
        <v>75185</v>
      </c>
      <c r="L10" s="116" t="s">
        <v>143</v>
      </c>
      <c r="M10" s="273">
        <v>5</v>
      </c>
      <c r="N10" s="115" t="s">
        <v>197</v>
      </c>
      <c r="O10" s="274">
        <v>71670</v>
      </c>
      <c r="P10" s="116" t="s">
        <v>143</v>
      </c>
      <c r="Q10" s="273">
        <v>5</v>
      </c>
      <c r="R10" s="115" t="s">
        <v>160</v>
      </c>
      <c r="S10" s="274">
        <v>64206</v>
      </c>
      <c r="T10" s="116" t="s">
        <v>143</v>
      </c>
      <c r="U10" s="273">
        <v>5</v>
      </c>
    </row>
    <row r="11" spans="1:21" ht="21.75" customHeight="1">
      <c r="A11" s="114" t="s">
        <v>27</v>
      </c>
      <c r="B11" s="115" t="s">
        <v>221</v>
      </c>
      <c r="C11" s="275">
        <v>55365</v>
      </c>
      <c r="D11" s="116" t="s">
        <v>143</v>
      </c>
      <c r="E11" s="273">
        <v>5</v>
      </c>
      <c r="F11" s="115" t="s">
        <v>208</v>
      </c>
      <c r="G11" s="275">
        <v>75078</v>
      </c>
      <c r="H11" s="116" t="s">
        <v>143</v>
      </c>
      <c r="I11" s="273">
        <v>5</v>
      </c>
      <c r="J11" s="115" t="s">
        <v>223</v>
      </c>
      <c r="K11" s="274">
        <v>73397</v>
      </c>
      <c r="L11" s="116" t="s">
        <v>143</v>
      </c>
      <c r="M11" s="273">
        <v>5</v>
      </c>
      <c r="N11" s="115" t="s">
        <v>224</v>
      </c>
      <c r="O11" s="274">
        <v>85890</v>
      </c>
      <c r="P11" s="116" t="s">
        <v>143</v>
      </c>
      <c r="Q11" s="273">
        <v>5</v>
      </c>
      <c r="R11" s="115" t="s">
        <v>223</v>
      </c>
      <c r="S11" s="274">
        <v>64823</v>
      </c>
      <c r="T11" s="116" t="s">
        <v>143</v>
      </c>
      <c r="U11" s="273">
        <v>5</v>
      </c>
    </row>
    <row r="12" spans="1:21" ht="21.75" customHeight="1">
      <c r="A12" s="114" t="s">
        <v>27</v>
      </c>
      <c r="B12" s="115" t="s">
        <v>248</v>
      </c>
      <c r="C12" s="275">
        <v>55974</v>
      </c>
      <c r="D12" s="116" t="s">
        <v>143</v>
      </c>
      <c r="E12" s="273">
        <v>5</v>
      </c>
      <c r="F12" s="115" t="s">
        <v>221</v>
      </c>
      <c r="G12" s="275">
        <v>63384</v>
      </c>
      <c r="H12" s="116" t="s">
        <v>143</v>
      </c>
      <c r="I12" s="273">
        <v>5</v>
      </c>
      <c r="J12" s="115" t="s">
        <v>247</v>
      </c>
      <c r="K12" s="274">
        <v>74009</v>
      </c>
      <c r="L12" s="116" t="s">
        <v>143</v>
      </c>
      <c r="M12" s="273">
        <v>5</v>
      </c>
      <c r="N12" s="115" t="s">
        <v>250</v>
      </c>
      <c r="O12" s="274">
        <v>80259</v>
      </c>
      <c r="P12" s="116" t="s">
        <v>143</v>
      </c>
      <c r="Q12" s="273">
        <v>5</v>
      </c>
      <c r="R12" s="115" t="s">
        <v>246</v>
      </c>
      <c r="S12" s="274">
        <v>65922</v>
      </c>
      <c r="T12" s="116" t="s">
        <v>143</v>
      </c>
      <c r="U12" s="117">
        <v>5</v>
      </c>
    </row>
    <row r="13" spans="1:21" ht="21.75" customHeight="1">
      <c r="A13" s="114" t="s">
        <v>27</v>
      </c>
      <c r="B13" s="115" t="s">
        <v>267</v>
      </c>
      <c r="C13" s="275">
        <v>60696</v>
      </c>
      <c r="D13" s="116" t="s">
        <v>143</v>
      </c>
      <c r="E13" s="273">
        <v>5</v>
      </c>
      <c r="F13" s="115" t="s">
        <v>265</v>
      </c>
      <c r="G13" s="275">
        <v>72699</v>
      </c>
      <c r="H13" s="116" t="s">
        <v>143</v>
      </c>
      <c r="I13" s="273">
        <v>5</v>
      </c>
      <c r="J13" s="115" t="s">
        <v>266</v>
      </c>
      <c r="K13" s="274">
        <v>80831</v>
      </c>
      <c r="L13" s="116" t="s">
        <v>143</v>
      </c>
      <c r="M13" s="273">
        <v>5</v>
      </c>
      <c r="N13" s="115" t="s">
        <v>267</v>
      </c>
      <c r="O13" s="274">
        <v>80739</v>
      </c>
      <c r="P13" s="116" t="s">
        <v>143</v>
      </c>
      <c r="Q13" s="273">
        <v>5</v>
      </c>
      <c r="R13" s="115" t="s">
        <v>264</v>
      </c>
      <c r="S13" s="274">
        <v>73364</v>
      </c>
      <c r="T13" s="116" t="s">
        <v>143</v>
      </c>
      <c r="U13" s="117">
        <v>5</v>
      </c>
    </row>
    <row r="14" spans="1:21" ht="21.75" customHeight="1">
      <c r="A14" s="114" t="s">
        <v>27</v>
      </c>
      <c r="B14" s="115" t="s">
        <v>279</v>
      </c>
      <c r="C14" s="275">
        <v>62862</v>
      </c>
      <c r="D14" s="116" t="s">
        <v>188</v>
      </c>
      <c r="E14" s="273">
        <v>5</v>
      </c>
      <c r="F14" s="115" t="s">
        <v>274</v>
      </c>
      <c r="G14" s="275">
        <v>65642</v>
      </c>
      <c r="H14" s="116" t="s">
        <v>143</v>
      </c>
      <c r="I14" s="273">
        <v>5</v>
      </c>
      <c r="J14" s="115" t="s">
        <v>272</v>
      </c>
      <c r="K14" s="274">
        <v>74422</v>
      </c>
      <c r="L14" s="116" t="s">
        <v>143</v>
      </c>
      <c r="M14" s="273">
        <v>5</v>
      </c>
      <c r="N14" s="115" t="s">
        <v>274</v>
      </c>
      <c r="O14" s="274">
        <v>73962</v>
      </c>
      <c r="P14" s="116" t="s">
        <v>143</v>
      </c>
      <c r="Q14" s="273">
        <v>5</v>
      </c>
      <c r="R14" s="115" t="s">
        <v>276</v>
      </c>
      <c r="S14" s="274">
        <v>74288</v>
      </c>
      <c r="T14" s="116" t="s">
        <v>143</v>
      </c>
      <c r="U14" s="117">
        <v>5</v>
      </c>
    </row>
    <row r="15" spans="1:21" ht="21.75" customHeight="1">
      <c r="A15" s="119" t="s">
        <v>83</v>
      </c>
      <c r="B15" s="120"/>
      <c r="C15" s="121">
        <f>400*(COUNTA(C10:C14))</f>
        <v>2000</v>
      </c>
      <c r="D15" s="237">
        <f>COUNTA(D10:D14)</f>
        <v>5</v>
      </c>
      <c r="E15" s="122">
        <f>SUM(E10:E14)</f>
        <v>25</v>
      </c>
      <c r="F15" s="123"/>
      <c r="G15" s="121">
        <f>400*(COUNTA(G10:G14))</f>
        <v>2000</v>
      </c>
      <c r="H15" s="237">
        <f>COUNTA(H10:H14)</f>
        <v>5</v>
      </c>
      <c r="I15" s="122">
        <f>SUM(I10:I14)</f>
        <v>25</v>
      </c>
      <c r="J15" s="123"/>
      <c r="K15" s="121">
        <f>400*(COUNTA(K10:K14))</f>
        <v>2000</v>
      </c>
      <c r="L15" s="237">
        <f>COUNTA(L10:L14)</f>
        <v>5</v>
      </c>
      <c r="M15" s="122">
        <f>SUM(M10:M14)</f>
        <v>25</v>
      </c>
      <c r="N15" s="123"/>
      <c r="O15" s="121">
        <f>400*(COUNTA(O10:O14))</f>
        <v>2000</v>
      </c>
      <c r="P15" s="237">
        <f>COUNTA(P10:P14)</f>
        <v>5</v>
      </c>
      <c r="Q15" s="122">
        <f>SUM(Q10:Q14)</f>
        <v>25</v>
      </c>
      <c r="R15" s="123"/>
      <c r="S15" s="121">
        <f>400*(COUNTA(S10:S14))</f>
        <v>2000</v>
      </c>
      <c r="T15" s="237">
        <f>COUNTA(T10:T14)</f>
        <v>5</v>
      </c>
      <c r="U15" s="124">
        <f>SUM(U10:U14)</f>
        <v>25</v>
      </c>
    </row>
    <row r="16" spans="1:21" ht="21.75" customHeight="1">
      <c r="A16" s="379"/>
      <c r="B16" s="408"/>
      <c r="C16" s="408"/>
      <c r="D16" s="408"/>
      <c r="E16" s="408"/>
      <c r="F16" s="408"/>
      <c r="G16" s="408"/>
      <c r="H16" s="408"/>
      <c r="I16" s="408"/>
      <c r="J16" s="408"/>
      <c r="K16" s="408"/>
      <c r="L16" s="408"/>
      <c r="M16" s="408"/>
      <c r="N16" s="408"/>
      <c r="O16" s="408"/>
      <c r="P16" s="408"/>
      <c r="Q16" s="408"/>
      <c r="R16" s="408"/>
      <c r="S16" s="408"/>
      <c r="T16" s="408"/>
      <c r="U16" s="253"/>
    </row>
    <row r="17" spans="1:21" ht="21.75" customHeight="1">
      <c r="A17" s="125" t="s">
        <v>28</v>
      </c>
      <c r="B17" s="115" t="s">
        <v>182</v>
      </c>
      <c r="C17" s="275">
        <v>120484</v>
      </c>
      <c r="D17" s="116" t="s">
        <v>143</v>
      </c>
      <c r="E17" s="273">
        <v>10</v>
      </c>
      <c r="F17" s="115" t="s">
        <v>169</v>
      </c>
      <c r="G17" s="275">
        <v>131477</v>
      </c>
      <c r="H17" s="116" t="s">
        <v>143</v>
      </c>
      <c r="I17" s="273">
        <v>10</v>
      </c>
      <c r="J17" s="115" t="s">
        <v>160</v>
      </c>
      <c r="K17" s="275">
        <v>151350</v>
      </c>
      <c r="L17" s="116" t="s">
        <v>143</v>
      </c>
      <c r="M17" s="273">
        <v>10</v>
      </c>
      <c r="N17" s="115" t="s">
        <v>208</v>
      </c>
      <c r="O17" s="275">
        <v>182067</v>
      </c>
      <c r="P17" s="126" t="s">
        <v>143</v>
      </c>
      <c r="Q17" s="273">
        <v>10</v>
      </c>
      <c r="R17" s="115" t="s">
        <v>192</v>
      </c>
      <c r="S17" s="275">
        <v>151398</v>
      </c>
      <c r="T17" s="126" t="s">
        <v>143</v>
      </c>
      <c r="U17" s="117">
        <v>10</v>
      </c>
    </row>
    <row r="18" spans="1:21" ht="21.75" customHeight="1">
      <c r="A18" s="125" t="s">
        <v>28</v>
      </c>
      <c r="B18" s="115" t="s">
        <v>226</v>
      </c>
      <c r="C18" s="275">
        <v>121738</v>
      </c>
      <c r="D18" s="116" t="s">
        <v>143</v>
      </c>
      <c r="E18" s="273">
        <v>10</v>
      </c>
      <c r="F18" s="115" t="s">
        <v>224</v>
      </c>
      <c r="G18" s="275">
        <v>133047</v>
      </c>
      <c r="H18" s="116" t="s">
        <v>143</v>
      </c>
      <c r="I18" s="273">
        <v>10</v>
      </c>
      <c r="J18" s="115" t="s">
        <v>218</v>
      </c>
      <c r="K18" s="275">
        <v>145420</v>
      </c>
      <c r="L18" s="116" t="s">
        <v>143</v>
      </c>
      <c r="M18" s="273">
        <v>10</v>
      </c>
      <c r="N18" s="115"/>
      <c r="O18" s="275"/>
      <c r="P18" s="116"/>
      <c r="Q18" s="273"/>
      <c r="R18" s="115" t="s">
        <v>241</v>
      </c>
      <c r="S18" s="275">
        <v>152852</v>
      </c>
      <c r="T18" s="116" t="s">
        <v>143</v>
      </c>
      <c r="U18" s="117">
        <v>10</v>
      </c>
    </row>
    <row r="19" spans="1:21" ht="21.75" customHeight="1">
      <c r="A19" s="125" t="s">
        <v>28</v>
      </c>
      <c r="B19" s="115" t="s">
        <v>246</v>
      </c>
      <c r="C19" s="275">
        <v>123198</v>
      </c>
      <c r="D19" s="116" t="s">
        <v>143</v>
      </c>
      <c r="E19" s="273">
        <v>10</v>
      </c>
      <c r="F19" s="115" t="s">
        <v>247</v>
      </c>
      <c r="G19" s="275">
        <v>135256</v>
      </c>
      <c r="H19" s="116" t="s">
        <v>143</v>
      </c>
      <c r="I19" s="273">
        <v>10</v>
      </c>
      <c r="J19" s="115" t="s">
        <v>226</v>
      </c>
      <c r="K19" s="275">
        <v>152253</v>
      </c>
      <c r="L19" s="116" t="s">
        <v>143</v>
      </c>
      <c r="M19" s="273">
        <v>10</v>
      </c>
      <c r="N19" s="115"/>
      <c r="O19" s="275"/>
      <c r="P19" s="116"/>
      <c r="Q19" s="273"/>
      <c r="R19" s="115" t="s">
        <v>249</v>
      </c>
      <c r="S19" s="275">
        <v>140560</v>
      </c>
      <c r="T19" s="116" t="s">
        <v>143</v>
      </c>
      <c r="U19" s="117">
        <v>10</v>
      </c>
    </row>
    <row r="20" spans="1:21" ht="21.75" customHeight="1">
      <c r="A20" s="125" t="s">
        <v>28</v>
      </c>
      <c r="B20" s="115" t="s">
        <v>265</v>
      </c>
      <c r="C20" s="275">
        <v>131244</v>
      </c>
      <c r="D20" s="116" t="s">
        <v>143</v>
      </c>
      <c r="E20" s="273">
        <v>10</v>
      </c>
      <c r="F20" s="115" t="s">
        <v>264</v>
      </c>
      <c r="G20" s="275">
        <v>154019</v>
      </c>
      <c r="H20" s="116" t="s">
        <v>143</v>
      </c>
      <c r="I20" s="273">
        <v>10</v>
      </c>
      <c r="J20" s="115" t="s">
        <v>253</v>
      </c>
      <c r="K20" s="275">
        <v>151556</v>
      </c>
      <c r="L20" s="116" t="s">
        <v>143</v>
      </c>
      <c r="M20" s="273">
        <v>10</v>
      </c>
      <c r="N20" s="115"/>
      <c r="O20" s="275"/>
      <c r="P20" s="116"/>
      <c r="Q20" s="273"/>
      <c r="R20" s="115" t="s">
        <v>266</v>
      </c>
      <c r="S20" s="275">
        <v>143831</v>
      </c>
      <c r="T20" s="116" t="s">
        <v>143</v>
      </c>
      <c r="U20" s="117">
        <v>10</v>
      </c>
    </row>
    <row r="21" spans="1:21" ht="21.75" customHeight="1">
      <c r="A21" s="125" t="s">
        <v>28</v>
      </c>
      <c r="B21" s="115" t="s">
        <v>279</v>
      </c>
      <c r="C21" s="275">
        <v>131567</v>
      </c>
      <c r="D21" s="116" t="s">
        <v>188</v>
      </c>
      <c r="E21" s="273">
        <v>10</v>
      </c>
      <c r="F21" s="115" t="s">
        <v>272</v>
      </c>
      <c r="G21" s="275">
        <v>141106</v>
      </c>
      <c r="H21" s="116" t="s">
        <v>143</v>
      </c>
      <c r="I21" s="273">
        <v>10</v>
      </c>
      <c r="J21" s="115" t="s">
        <v>274</v>
      </c>
      <c r="K21" s="275">
        <v>153343</v>
      </c>
      <c r="L21" s="116" t="s">
        <v>143</v>
      </c>
      <c r="M21" s="273">
        <v>10</v>
      </c>
      <c r="N21" s="115"/>
      <c r="O21" s="275"/>
      <c r="P21" s="116"/>
      <c r="Q21" s="273"/>
      <c r="R21" s="115" t="s">
        <v>276</v>
      </c>
      <c r="S21" s="275">
        <v>154644</v>
      </c>
      <c r="T21" s="116" t="s">
        <v>143</v>
      </c>
      <c r="U21" s="117">
        <v>10</v>
      </c>
    </row>
    <row r="22" spans="1:21" ht="21.75" customHeight="1">
      <c r="A22" s="119" t="s">
        <v>83</v>
      </c>
      <c r="B22" s="127"/>
      <c r="C22" s="121">
        <f>800*(COUNTA(C17:C21))</f>
        <v>4000</v>
      </c>
      <c r="D22" s="238">
        <f>COUNTA(D17:D21)</f>
        <v>5</v>
      </c>
      <c r="E22" s="124">
        <f>SUM(E17:E21)</f>
        <v>50</v>
      </c>
      <c r="F22" s="127"/>
      <c r="G22" s="121">
        <f>800*(COUNTA(G17:G21))</f>
        <v>4000</v>
      </c>
      <c r="H22" s="238">
        <f>COUNTA(H17:H21)</f>
        <v>5</v>
      </c>
      <c r="I22" s="124">
        <f>SUM(I17:I21)</f>
        <v>50</v>
      </c>
      <c r="J22" s="127"/>
      <c r="K22" s="121">
        <f>800*(COUNTA(K17:K21))</f>
        <v>4000</v>
      </c>
      <c r="L22" s="238">
        <f>COUNTA(L17:L21)</f>
        <v>5</v>
      </c>
      <c r="M22" s="124">
        <f>SUM(M17:M21)</f>
        <v>50</v>
      </c>
      <c r="N22" s="127"/>
      <c r="O22" s="121">
        <f>800*(COUNTA(O17:O21))</f>
        <v>800</v>
      </c>
      <c r="P22" s="238">
        <f>COUNTA(P17:P21)</f>
        <v>1</v>
      </c>
      <c r="Q22" s="124">
        <f>SUM(Q17:Q21)</f>
        <v>10</v>
      </c>
      <c r="R22" s="127"/>
      <c r="S22" s="121">
        <f>800*(COUNTA(S17:S21))</f>
        <v>4000</v>
      </c>
      <c r="T22" s="238">
        <f>COUNTA(T17:T21)</f>
        <v>5</v>
      </c>
      <c r="U22" s="124">
        <f>SUM(U17:U21)</f>
        <v>50</v>
      </c>
    </row>
    <row r="23" spans="1:21" ht="18.75" customHeight="1">
      <c r="A23" s="128"/>
      <c r="B23" s="253"/>
      <c r="C23" s="253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</row>
    <row r="24" spans="1:21" ht="18.75" customHeight="1">
      <c r="A24" s="253"/>
      <c r="B24" s="253"/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381" t="s">
        <v>4</v>
      </c>
      <c r="S24" s="381"/>
      <c r="T24" s="409"/>
      <c r="U24" s="253"/>
    </row>
    <row r="25" spans="1:21" ht="24" customHeight="1">
      <c r="A25" s="129" t="s">
        <v>4</v>
      </c>
      <c r="B25" s="383" t="s">
        <v>14</v>
      </c>
      <c r="C25" s="384"/>
      <c r="D25" s="384"/>
      <c r="E25" s="385"/>
      <c r="F25" s="383" t="s">
        <v>15</v>
      </c>
      <c r="G25" s="410"/>
      <c r="H25" s="384"/>
      <c r="I25" s="385"/>
      <c r="J25" s="383" t="s">
        <v>23</v>
      </c>
      <c r="K25" s="410"/>
      <c r="L25" s="384"/>
      <c r="M25" s="385"/>
      <c r="N25" s="130"/>
      <c r="O25" s="366" t="s">
        <v>29</v>
      </c>
      <c r="P25" s="411"/>
      <c r="Q25" s="411"/>
      <c r="R25" s="131">
        <f>SUM(E15+I15+M15+Q15+U15+E22+I22+M22+Q22+U22+E31+I31+M31)</f>
        <v>965</v>
      </c>
      <c r="S25" s="254"/>
      <c r="T25" s="131" t="s">
        <v>4</v>
      </c>
      <c r="U25" s="253"/>
    </row>
    <row r="26" spans="1:21" ht="24" customHeight="1">
      <c r="A26" s="125" t="s">
        <v>26</v>
      </c>
      <c r="B26" s="114" t="s">
        <v>7</v>
      </c>
      <c r="C26" s="114" t="s">
        <v>30</v>
      </c>
      <c r="D26" s="114" t="s">
        <v>18</v>
      </c>
      <c r="E26" s="114" t="s">
        <v>2</v>
      </c>
      <c r="F26" s="114" t="s">
        <v>7</v>
      </c>
      <c r="G26" s="114" t="s">
        <v>30</v>
      </c>
      <c r="H26" s="114" t="s">
        <v>18</v>
      </c>
      <c r="I26" s="114" t="s">
        <v>2</v>
      </c>
      <c r="J26" s="114" t="s">
        <v>7</v>
      </c>
      <c r="K26" s="114" t="s">
        <v>30</v>
      </c>
      <c r="L26" s="114" t="s">
        <v>18</v>
      </c>
      <c r="M26" s="133" t="s">
        <v>2</v>
      </c>
      <c r="N26" s="134"/>
      <c r="O26" s="366" t="s">
        <v>31</v>
      </c>
      <c r="P26" s="367"/>
      <c r="Q26" s="367"/>
      <c r="R26" s="136">
        <f>SUM((C15+G15+K15+O15+S15+C22+G22+K22+O22+S22+C31+G31+K31)/1000)</f>
        <v>53.45</v>
      </c>
      <c r="T26" s="135" t="s">
        <v>4</v>
      </c>
      <c r="U26" s="253"/>
    </row>
    <row r="27" spans="1:21" ht="21.75" customHeight="1">
      <c r="A27" s="114" t="s">
        <v>32</v>
      </c>
      <c r="B27" s="115" t="s">
        <v>273</v>
      </c>
      <c r="C27" s="168">
        <v>244466</v>
      </c>
      <c r="D27" s="137" t="s">
        <v>188</v>
      </c>
      <c r="E27" s="117">
        <v>40</v>
      </c>
      <c r="F27" s="115" t="s">
        <v>225</v>
      </c>
      <c r="G27" s="274">
        <v>261536</v>
      </c>
      <c r="H27" s="118" t="s">
        <v>143</v>
      </c>
      <c r="I27" s="273">
        <v>40</v>
      </c>
      <c r="J27" s="115" t="s">
        <v>252</v>
      </c>
      <c r="K27" s="168">
        <v>293096</v>
      </c>
      <c r="L27" s="115" t="s">
        <v>143</v>
      </c>
      <c r="M27" s="117">
        <v>40</v>
      </c>
      <c r="N27" s="139"/>
      <c r="O27" s="367"/>
      <c r="P27" s="367"/>
      <c r="Q27" s="367"/>
      <c r="R27" s="140" t="s">
        <v>3</v>
      </c>
      <c r="S27" s="254"/>
      <c r="T27" s="141"/>
      <c r="U27" s="253"/>
    </row>
    <row r="28" spans="1:21" ht="21.75" customHeight="1">
      <c r="A28" s="114" t="s">
        <v>33</v>
      </c>
      <c r="B28" s="115" t="s">
        <v>210</v>
      </c>
      <c r="C28" s="142">
        <v>1825</v>
      </c>
      <c r="D28" s="137" t="s">
        <v>188</v>
      </c>
      <c r="E28" s="117">
        <v>40</v>
      </c>
      <c r="F28" s="115" t="s">
        <v>181</v>
      </c>
      <c r="G28" s="142">
        <v>1725</v>
      </c>
      <c r="H28" s="174" t="s">
        <v>143</v>
      </c>
      <c r="I28" s="117">
        <v>40</v>
      </c>
      <c r="J28" s="115" t="s">
        <v>251</v>
      </c>
      <c r="K28" s="142">
        <v>1525</v>
      </c>
      <c r="L28" s="115" t="s">
        <v>143</v>
      </c>
      <c r="M28" s="117">
        <v>40</v>
      </c>
      <c r="N28" s="143"/>
      <c r="O28" s="144"/>
      <c r="P28" s="145"/>
      <c r="Q28" s="145"/>
      <c r="R28" s="368"/>
      <c r="S28" s="371"/>
      <c r="T28" s="146"/>
      <c r="U28" s="253"/>
    </row>
    <row r="29" spans="1:21" ht="21.75" customHeight="1">
      <c r="A29" s="114" t="s">
        <v>34</v>
      </c>
      <c r="B29" s="115" t="s">
        <v>209</v>
      </c>
      <c r="C29" s="142">
        <v>2675</v>
      </c>
      <c r="D29" s="177" t="s">
        <v>188</v>
      </c>
      <c r="E29" s="117">
        <v>50</v>
      </c>
      <c r="F29" s="115" t="s">
        <v>270</v>
      </c>
      <c r="G29" s="142">
        <v>2450</v>
      </c>
      <c r="H29" s="174" t="s">
        <v>143</v>
      </c>
      <c r="I29" s="117">
        <v>50</v>
      </c>
      <c r="J29" s="115" t="s">
        <v>185</v>
      </c>
      <c r="K29" s="142">
        <v>2325</v>
      </c>
      <c r="L29" s="115" t="s">
        <v>143</v>
      </c>
      <c r="M29" s="117">
        <v>50</v>
      </c>
      <c r="N29" s="143"/>
      <c r="P29" s="239">
        <f>SUM(D15+H15+L15+P15+T15+D22+H22+L22+P22+T22+D31+H31+L31)</f>
        <v>58</v>
      </c>
      <c r="S29" s="370" t="s">
        <v>4</v>
      </c>
      <c r="T29" s="371"/>
      <c r="U29" s="372"/>
    </row>
    <row r="30" spans="1:21" ht="21.75" customHeight="1">
      <c r="A30" s="114" t="s">
        <v>36</v>
      </c>
      <c r="B30" s="115" t="s">
        <v>200</v>
      </c>
      <c r="C30" s="142">
        <v>3600</v>
      </c>
      <c r="D30" s="177" t="s">
        <v>188</v>
      </c>
      <c r="E30" s="117">
        <v>80</v>
      </c>
      <c r="F30" s="115" t="s">
        <v>280</v>
      </c>
      <c r="G30" s="142">
        <v>3100</v>
      </c>
      <c r="H30" s="174" t="s">
        <v>188</v>
      </c>
      <c r="I30" s="117">
        <v>80</v>
      </c>
      <c r="J30" s="115" t="s">
        <v>271</v>
      </c>
      <c r="K30" s="142">
        <v>2925</v>
      </c>
      <c r="L30" s="115" t="s">
        <v>143</v>
      </c>
      <c r="M30" s="117">
        <v>80</v>
      </c>
      <c r="N30" s="143"/>
      <c r="R30" s="146"/>
      <c r="S30" s="370" t="s">
        <v>35</v>
      </c>
      <c r="T30" s="371"/>
      <c r="U30" s="372"/>
    </row>
    <row r="31" spans="1:21" ht="21.75" customHeight="1">
      <c r="A31" s="119" t="s">
        <v>83</v>
      </c>
      <c r="B31" s="115"/>
      <c r="C31" s="121">
        <f>SUM(C30+C29+C28+(IF(COUNTBLANK(C27),0,1500)))</f>
        <v>9600</v>
      </c>
      <c r="D31" s="238">
        <f>COUNTA(D27:D30)</f>
        <v>4</v>
      </c>
      <c r="E31" s="147">
        <f>SUM(E27:E30)</f>
        <v>210</v>
      </c>
      <c r="F31" s="117"/>
      <c r="G31" s="121">
        <f>SUM(G30+G29+G28+(IF(COUNTBLANK(G27),0,1500)))</f>
        <v>8775</v>
      </c>
      <c r="H31" s="238">
        <f>COUNTA(H27:H30)</f>
        <v>4</v>
      </c>
      <c r="I31" s="147">
        <f>SUM(I27:I30)</f>
        <v>210</v>
      </c>
      <c r="J31" s="137"/>
      <c r="K31" s="121">
        <f>SUM(K30+K29+K28+(IF(COUNTBLANK(K27),0,1500)))</f>
        <v>8275</v>
      </c>
      <c r="L31" s="238">
        <f>COUNTA(L27:L30)</f>
        <v>4</v>
      </c>
      <c r="M31" s="147">
        <f>SUM(M27:M30)</f>
        <v>210</v>
      </c>
      <c r="N31" s="148"/>
      <c r="S31" s="370" t="s">
        <v>4</v>
      </c>
      <c r="T31" s="371"/>
      <c r="U31" s="372"/>
    </row>
    <row r="32" spans="1:21">
      <c r="R32" s="373"/>
      <c r="S32" s="374"/>
      <c r="T32" s="375"/>
    </row>
  </sheetData>
  <mergeCells count="45">
    <mergeCell ref="R32:T32"/>
    <mergeCell ref="O26:Q27"/>
    <mergeCell ref="R28:S28"/>
    <mergeCell ref="S29:U29"/>
    <mergeCell ref="S30:U30"/>
    <mergeCell ref="S31:U31"/>
    <mergeCell ref="A16:T16"/>
    <mergeCell ref="R24:T24"/>
    <mergeCell ref="B25:E25"/>
    <mergeCell ref="F25:I25"/>
    <mergeCell ref="J25:M25"/>
    <mergeCell ref="O25:Q25"/>
    <mergeCell ref="J8:J9"/>
    <mergeCell ref="K8:K9"/>
    <mergeCell ref="S8:S9"/>
    <mergeCell ref="T8:T9"/>
    <mergeCell ref="U8:U9"/>
    <mergeCell ref="M8:M9"/>
    <mergeCell ref="R6:U7"/>
    <mergeCell ref="L8:L9"/>
    <mergeCell ref="A8:A9"/>
    <mergeCell ref="B8:B9"/>
    <mergeCell ref="C8:C9"/>
    <mergeCell ref="D8:D9"/>
    <mergeCell ref="E8:E9"/>
    <mergeCell ref="F8:F9"/>
    <mergeCell ref="N8:N9"/>
    <mergeCell ref="O8:O9"/>
    <mergeCell ref="P8:P9"/>
    <mergeCell ref="Q8:Q9"/>
    <mergeCell ref="R8:R9"/>
    <mergeCell ref="G8:G9"/>
    <mergeCell ref="H8:H9"/>
    <mergeCell ref="I8:I9"/>
    <mergeCell ref="A6:A7"/>
    <mergeCell ref="B6:E7"/>
    <mergeCell ref="F6:I7"/>
    <mergeCell ref="J6:M7"/>
    <mergeCell ref="N6:Q7"/>
    <mergeCell ref="A1:E5"/>
    <mergeCell ref="G1:Q1"/>
    <mergeCell ref="H2:P3"/>
    <mergeCell ref="R2:U3"/>
    <mergeCell ref="H4:P4"/>
    <mergeCell ref="S4:T4"/>
  </mergeCells>
  <pageMargins left="0.74803149606299213" right="0.74803149606299213" top="0.59055118110236227" bottom="0.59055118110236227" header="0.19685039370078741" footer="0.39370078740157483"/>
  <pageSetup paperSize="9" scale="78" orientation="landscape" horizontalDpi="4294967293" verticalDpi="36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U32"/>
  <sheetViews>
    <sheetView showZeros="0" topLeftCell="A10" workbookViewId="0">
      <selection activeCell="A16" sqref="A16:T16"/>
    </sheetView>
  </sheetViews>
  <sheetFormatPr defaultColWidth="8.81640625" defaultRowHeight="12.5"/>
  <cols>
    <col min="1" max="2" width="8.81640625" style="110"/>
    <col min="3" max="3" width="9.453125" style="110" customWidth="1"/>
    <col min="4" max="4" width="4.7265625" style="110" customWidth="1"/>
    <col min="5" max="5" width="9.1796875" style="110" customWidth="1"/>
    <col min="6" max="6" width="8.81640625" style="110"/>
    <col min="7" max="7" width="9.453125" style="110" customWidth="1"/>
    <col min="8" max="8" width="4.7265625" style="110" customWidth="1"/>
    <col min="9" max="10" width="8.81640625" style="110"/>
    <col min="11" max="11" width="9.453125" style="110" customWidth="1"/>
    <col min="12" max="12" width="4.7265625" style="110" customWidth="1"/>
    <col min="13" max="14" width="8.81640625" style="110"/>
    <col min="15" max="15" width="9.453125" style="110" customWidth="1"/>
    <col min="16" max="16" width="4.7265625" style="110" customWidth="1"/>
    <col min="17" max="17" width="8.81640625" style="110"/>
    <col min="18" max="18" width="10.1796875" style="110" bestFit="1" customWidth="1"/>
    <col min="19" max="19" width="9.453125" style="110" customWidth="1"/>
    <col min="20" max="20" width="4.453125" style="110" customWidth="1"/>
    <col min="21" max="21" width="9.1796875" style="110" customWidth="1"/>
    <col min="22" max="22" width="3.7265625" style="110" customWidth="1"/>
    <col min="23" max="23" width="3.26953125" style="110" customWidth="1"/>
    <col min="24" max="24" width="2.81640625" style="110" customWidth="1"/>
    <col min="25" max="25" width="3.453125" style="110" customWidth="1"/>
    <col min="26" max="26" width="3" style="110" customWidth="1"/>
    <col min="27" max="16384" width="8.81640625" style="110"/>
  </cols>
  <sheetData>
    <row r="1" spans="1:21" ht="30.75" customHeight="1">
      <c r="A1" s="394"/>
      <c r="B1" s="394"/>
      <c r="C1" s="394"/>
      <c r="D1" s="394"/>
      <c r="E1" s="395"/>
      <c r="F1" s="109"/>
      <c r="G1" s="394" t="s">
        <v>60</v>
      </c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109"/>
      <c r="S1" s="109"/>
      <c r="T1" s="109"/>
    </row>
    <row r="2" spans="1:21" ht="24.75" customHeight="1">
      <c r="A2" s="394"/>
      <c r="B2" s="394"/>
      <c r="C2" s="394"/>
      <c r="D2" s="394"/>
      <c r="E2" s="395"/>
      <c r="G2" s="111"/>
      <c r="H2" s="399" t="s">
        <v>244</v>
      </c>
      <c r="I2" s="400"/>
      <c r="J2" s="400"/>
      <c r="K2" s="400"/>
      <c r="L2" s="400"/>
      <c r="M2" s="400"/>
      <c r="N2" s="400"/>
      <c r="O2" s="400"/>
      <c r="P2" s="400"/>
      <c r="R2" s="401" t="s">
        <v>22</v>
      </c>
      <c r="S2" s="401"/>
      <c r="T2" s="401"/>
      <c r="U2" s="401"/>
    </row>
    <row r="3" spans="1:21" ht="24.75" customHeight="1">
      <c r="A3" s="394"/>
      <c r="B3" s="394"/>
      <c r="C3" s="394"/>
      <c r="D3" s="394"/>
      <c r="E3" s="395"/>
      <c r="G3" s="111"/>
      <c r="H3" s="400"/>
      <c r="I3" s="400"/>
      <c r="J3" s="400"/>
      <c r="K3" s="400"/>
      <c r="L3" s="400"/>
      <c r="M3" s="400"/>
      <c r="N3" s="400"/>
      <c r="O3" s="400"/>
      <c r="P3" s="400"/>
      <c r="Q3" s="112"/>
      <c r="R3" s="401"/>
      <c r="S3" s="401"/>
      <c r="T3" s="401"/>
      <c r="U3" s="401"/>
    </row>
    <row r="4" spans="1:21" ht="24.75" customHeight="1">
      <c r="A4" s="394"/>
      <c r="B4" s="394"/>
      <c r="C4" s="394"/>
      <c r="D4" s="394"/>
      <c r="E4" s="395"/>
      <c r="G4" s="332"/>
      <c r="H4" s="401" t="s">
        <v>57</v>
      </c>
      <c r="I4" s="402"/>
      <c r="J4" s="402"/>
      <c r="K4" s="402"/>
      <c r="L4" s="402"/>
      <c r="M4" s="402"/>
      <c r="N4" s="402"/>
      <c r="O4" s="402"/>
      <c r="P4" s="402"/>
      <c r="S4" s="403">
        <v>2020</v>
      </c>
      <c r="T4" s="403"/>
    </row>
    <row r="5" spans="1:21" ht="24.75" customHeight="1">
      <c r="A5" s="396"/>
      <c r="B5" s="396"/>
      <c r="C5" s="396"/>
      <c r="D5" s="396"/>
      <c r="E5" s="397"/>
    </row>
    <row r="6" spans="1:21" ht="12" customHeight="1">
      <c r="A6" s="404" t="s">
        <v>4</v>
      </c>
      <c r="B6" s="388" t="s">
        <v>14</v>
      </c>
      <c r="C6" s="389"/>
      <c r="D6" s="389"/>
      <c r="E6" s="406"/>
      <c r="F6" s="388" t="s">
        <v>15</v>
      </c>
      <c r="G6" s="389"/>
      <c r="H6" s="389"/>
      <c r="I6" s="406"/>
      <c r="J6" s="388" t="s">
        <v>23</v>
      </c>
      <c r="K6" s="389"/>
      <c r="L6" s="389"/>
      <c r="M6" s="406"/>
      <c r="N6" s="388" t="s">
        <v>24</v>
      </c>
      <c r="O6" s="389"/>
      <c r="P6" s="389"/>
      <c r="Q6" s="406"/>
      <c r="R6" s="388" t="s">
        <v>25</v>
      </c>
      <c r="S6" s="389"/>
      <c r="T6" s="389"/>
      <c r="U6" s="390"/>
    </row>
    <row r="7" spans="1:21" ht="12" customHeight="1">
      <c r="A7" s="405"/>
      <c r="B7" s="391"/>
      <c r="C7" s="392"/>
      <c r="D7" s="392"/>
      <c r="E7" s="407"/>
      <c r="F7" s="391"/>
      <c r="G7" s="392"/>
      <c r="H7" s="392"/>
      <c r="I7" s="407"/>
      <c r="J7" s="391"/>
      <c r="K7" s="392"/>
      <c r="L7" s="392"/>
      <c r="M7" s="407"/>
      <c r="N7" s="391"/>
      <c r="O7" s="392"/>
      <c r="P7" s="392"/>
      <c r="Q7" s="407"/>
      <c r="R7" s="391"/>
      <c r="S7" s="392"/>
      <c r="T7" s="392"/>
      <c r="U7" s="393"/>
    </row>
    <row r="8" spans="1:21">
      <c r="A8" s="377" t="s">
        <v>26</v>
      </c>
      <c r="B8" s="376" t="s">
        <v>7</v>
      </c>
      <c r="C8" s="376" t="s">
        <v>8</v>
      </c>
      <c r="D8" s="376" t="s">
        <v>18</v>
      </c>
      <c r="E8" s="377" t="s">
        <v>2</v>
      </c>
      <c r="F8" s="376" t="s">
        <v>7</v>
      </c>
      <c r="G8" s="376" t="s">
        <v>8</v>
      </c>
      <c r="H8" s="376" t="s">
        <v>18</v>
      </c>
      <c r="I8" s="377" t="s">
        <v>2</v>
      </c>
      <c r="J8" s="376" t="s">
        <v>7</v>
      </c>
      <c r="K8" s="376" t="s">
        <v>8</v>
      </c>
      <c r="L8" s="376" t="s">
        <v>18</v>
      </c>
      <c r="M8" s="377" t="s">
        <v>2</v>
      </c>
      <c r="N8" s="376" t="s">
        <v>7</v>
      </c>
      <c r="O8" s="376" t="s">
        <v>8</v>
      </c>
      <c r="P8" s="376" t="s">
        <v>18</v>
      </c>
      <c r="Q8" s="377" t="s">
        <v>2</v>
      </c>
      <c r="R8" s="376" t="s">
        <v>7</v>
      </c>
      <c r="S8" s="376" t="s">
        <v>8</v>
      </c>
      <c r="T8" s="376" t="s">
        <v>18</v>
      </c>
      <c r="U8" s="377" t="s">
        <v>2</v>
      </c>
    </row>
    <row r="9" spans="1:21">
      <c r="A9" s="378"/>
      <c r="B9" s="376"/>
      <c r="C9" s="376"/>
      <c r="D9" s="376"/>
      <c r="E9" s="378"/>
      <c r="F9" s="376"/>
      <c r="G9" s="376"/>
      <c r="H9" s="376"/>
      <c r="I9" s="378"/>
      <c r="J9" s="376"/>
      <c r="K9" s="376"/>
      <c r="L9" s="376"/>
      <c r="M9" s="378"/>
      <c r="N9" s="376"/>
      <c r="O9" s="376"/>
      <c r="P9" s="376"/>
      <c r="Q9" s="378"/>
      <c r="R9" s="376"/>
      <c r="S9" s="376"/>
      <c r="T9" s="376"/>
      <c r="U9" s="378"/>
    </row>
    <row r="10" spans="1:21" ht="21.75" customHeight="1">
      <c r="A10" s="333" t="s">
        <v>27</v>
      </c>
      <c r="B10" s="115" t="s">
        <v>247</v>
      </c>
      <c r="C10" s="171">
        <v>95656</v>
      </c>
      <c r="D10" s="116" t="s">
        <v>143</v>
      </c>
      <c r="E10" s="117">
        <v>3</v>
      </c>
      <c r="F10" s="115" t="s">
        <v>253</v>
      </c>
      <c r="G10" s="172">
        <v>133562</v>
      </c>
      <c r="H10" s="116" t="s">
        <v>143</v>
      </c>
      <c r="I10" s="117">
        <v>2</v>
      </c>
      <c r="J10" s="115" t="s">
        <v>247</v>
      </c>
      <c r="K10" s="173">
        <v>132893</v>
      </c>
      <c r="L10" s="116" t="s">
        <v>143</v>
      </c>
      <c r="M10" s="117">
        <v>3</v>
      </c>
      <c r="N10" s="115"/>
      <c r="O10" s="173"/>
      <c r="P10" s="116"/>
      <c r="Q10" s="117"/>
      <c r="R10" s="115"/>
      <c r="S10" s="173"/>
      <c r="T10" s="116"/>
      <c r="U10" s="117"/>
    </row>
    <row r="11" spans="1:21" ht="21.75" customHeight="1">
      <c r="A11" s="333" t="s">
        <v>27</v>
      </c>
      <c r="B11" s="115"/>
      <c r="C11" s="171"/>
      <c r="D11" s="116"/>
      <c r="E11" s="117"/>
      <c r="F11" s="115"/>
      <c r="G11" s="172"/>
      <c r="H11" s="116"/>
      <c r="I11" s="117"/>
      <c r="J11" s="115"/>
      <c r="K11" s="173"/>
      <c r="L11" s="116"/>
      <c r="M11" s="117"/>
      <c r="N11" s="115"/>
      <c r="O11" s="173"/>
      <c r="P11" s="116"/>
      <c r="Q11" s="117"/>
      <c r="R11" s="115"/>
      <c r="S11" s="173"/>
      <c r="T11" s="116"/>
      <c r="U11" s="117"/>
    </row>
    <row r="12" spans="1:21" ht="21.75" customHeight="1">
      <c r="A12" s="333" t="s">
        <v>27</v>
      </c>
      <c r="B12" s="115"/>
      <c r="C12" s="171"/>
      <c r="D12" s="116"/>
      <c r="E12" s="117"/>
      <c r="F12" s="115"/>
      <c r="G12" s="172"/>
      <c r="H12" s="116"/>
      <c r="I12" s="117"/>
      <c r="J12" s="115"/>
      <c r="K12" s="173"/>
      <c r="L12" s="116"/>
      <c r="M12" s="117"/>
      <c r="N12" s="115"/>
      <c r="O12" s="173"/>
      <c r="P12" s="116"/>
      <c r="Q12" s="117"/>
      <c r="R12" s="115"/>
      <c r="S12" s="173"/>
      <c r="T12" s="116"/>
      <c r="U12" s="117"/>
    </row>
    <row r="13" spans="1:21" ht="21.75" customHeight="1">
      <c r="A13" s="333" t="s">
        <v>27</v>
      </c>
      <c r="B13" s="115"/>
      <c r="C13" s="171"/>
      <c r="D13" s="116"/>
      <c r="E13" s="117"/>
      <c r="F13" s="115"/>
      <c r="G13" s="172"/>
      <c r="H13" s="116"/>
      <c r="I13" s="117"/>
      <c r="J13" s="115"/>
      <c r="K13" s="173"/>
      <c r="L13" s="116"/>
      <c r="M13" s="117"/>
      <c r="N13" s="115"/>
      <c r="O13" s="173"/>
      <c r="P13" s="116"/>
      <c r="Q13" s="117"/>
      <c r="R13" s="115"/>
      <c r="S13" s="173"/>
      <c r="T13" s="116"/>
      <c r="U13" s="117"/>
    </row>
    <row r="14" spans="1:21" ht="21.75" customHeight="1">
      <c r="A14" s="333" t="s">
        <v>27</v>
      </c>
      <c r="B14" s="115"/>
      <c r="C14" s="171"/>
      <c r="D14" s="116"/>
      <c r="E14" s="117"/>
      <c r="F14" s="115"/>
      <c r="G14" s="172"/>
      <c r="H14" s="116"/>
      <c r="I14" s="117"/>
      <c r="J14" s="115"/>
      <c r="K14" s="173"/>
      <c r="L14" s="116"/>
      <c r="M14" s="117"/>
      <c r="N14" s="115"/>
      <c r="O14" s="173"/>
      <c r="P14" s="116"/>
      <c r="Q14" s="117"/>
      <c r="R14" s="115"/>
      <c r="S14" s="173"/>
      <c r="T14" s="116"/>
      <c r="U14" s="117"/>
    </row>
    <row r="15" spans="1:21" ht="21.75" customHeight="1">
      <c r="A15" s="119" t="s">
        <v>83</v>
      </c>
      <c r="B15" s="120"/>
      <c r="C15" s="121">
        <f>400*(COUNTA(C10:C14))</f>
        <v>400</v>
      </c>
      <c r="D15" s="237">
        <f>COUNTA(D10:D14)</f>
        <v>1</v>
      </c>
      <c r="E15" s="122">
        <f>SUM(E10:E14)</f>
        <v>3</v>
      </c>
      <c r="F15" s="123"/>
      <c r="G15" s="121"/>
      <c r="H15" s="237">
        <f>COUNTA(H10:H14)</f>
        <v>1</v>
      </c>
      <c r="I15" s="122">
        <f>SUM(I10:I14)</f>
        <v>2</v>
      </c>
      <c r="J15" s="123"/>
      <c r="K15" s="121">
        <f>400*(COUNTA(C10:C14))</f>
        <v>400</v>
      </c>
      <c r="L15" s="237">
        <f>COUNTA(L10:L14)</f>
        <v>1</v>
      </c>
      <c r="M15" s="122">
        <f>SUM(M10:M14)</f>
        <v>3</v>
      </c>
      <c r="N15" s="123"/>
      <c r="O15" s="121">
        <f>400*(COUNTA(O10:O14))</f>
        <v>0</v>
      </c>
      <c r="P15" s="237">
        <f>COUNTA(P10:P14)</f>
        <v>0</v>
      </c>
      <c r="Q15" s="122">
        <f>SUM(Q10:Q14)</f>
        <v>0</v>
      </c>
      <c r="R15" s="123"/>
      <c r="S15" s="121">
        <f>400*(COUNTA(S10:S14))</f>
        <v>0</v>
      </c>
      <c r="T15" s="237">
        <f>COUNTA(T10:T14)</f>
        <v>0</v>
      </c>
      <c r="U15" s="124">
        <f>SUM(U10:U14)</f>
        <v>0</v>
      </c>
    </row>
    <row r="16" spans="1:21" ht="21.75" customHeight="1">
      <c r="A16" s="379"/>
      <c r="B16" s="380"/>
      <c r="C16" s="380"/>
      <c r="D16" s="380"/>
      <c r="E16" s="380"/>
      <c r="F16" s="380"/>
      <c r="G16" s="380"/>
      <c r="H16" s="380"/>
      <c r="I16" s="380"/>
      <c r="J16" s="380"/>
      <c r="K16" s="380"/>
      <c r="L16" s="380"/>
      <c r="M16" s="380"/>
      <c r="N16" s="380"/>
      <c r="O16" s="380"/>
      <c r="P16" s="380"/>
      <c r="Q16" s="380"/>
      <c r="R16" s="380"/>
      <c r="S16" s="380"/>
      <c r="T16" s="380"/>
    </row>
    <row r="17" spans="1:21" ht="21.75" customHeight="1">
      <c r="A17" s="334" t="s">
        <v>28</v>
      </c>
      <c r="B17" s="115"/>
      <c r="C17" s="172"/>
      <c r="D17" s="116"/>
      <c r="E17" s="117"/>
      <c r="F17" s="115"/>
      <c r="G17" s="172"/>
      <c r="H17" s="116"/>
      <c r="I17" s="117"/>
      <c r="J17" s="115" t="s">
        <v>253</v>
      </c>
      <c r="K17" s="172">
        <v>275256</v>
      </c>
      <c r="L17" s="116" t="s">
        <v>143</v>
      </c>
      <c r="M17" s="117">
        <v>6</v>
      </c>
      <c r="N17" s="115"/>
      <c r="O17" s="172"/>
      <c r="P17" s="126"/>
      <c r="Q17" s="117"/>
      <c r="R17" s="115"/>
      <c r="S17" s="172"/>
      <c r="T17" s="126"/>
      <c r="U17" s="117"/>
    </row>
    <row r="18" spans="1:21" ht="21.75" customHeight="1">
      <c r="A18" s="334" t="s">
        <v>28</v>
      </c>
      <c r="B18" s="115"/>
      <c r="C18" s="172"/>
      <c r="D18" s="116"/>
      <c r="E18" s="117"/>
      <c r="F18" s="115"/>
      <c r="G18" s="172"/>
      <c r="H18" s="116"/>
      <c r="I18" s="117"/>
      <c r="J18" s="115"/>
      <c r="K18" s="172"/>
      <c r="L18" s="116"/>
      <c r="M18" s="117"/>
      <c r="N18" s="115"/>
      <c r="O18" s="172"/>
      <c r="P18" s="116"/>
      <c r="Q18" s="117"/>
      <c r="R18" s="115"/>
      <c r="S18" s="172"/>
      <c r="T18" s="116"/>
      <c r="U18" s="117"/>
    </row>
    <row r="19" spans="1:21" ht="21.75" customHeight="1">
      <c r="A19" s="334" t="s">
        <v>28</v>
      </c>
      <c r="B19" s="115"/>
      <c r="C19" s="172"/>
      <c r="D19" s="116"/>
      <c r="E19" s="117"/>
      <c r="F19" s="115"/>
      <c r="G19" s="172"/>
      <c r="H19" s="116"/>
      <c r="I19" s="117"/>
      <c r="J19" s="115"/>
      <c r="K19" s="172"/>
      <c r="L19" s="116"/>
      <c r="M19" s="117"/>
      <c r="N19" s="115"/>
      <c r="O19" s="172"/>
      <c r="P19" s="116"/>
      <c r="Q19" s="117"/>
      <c r="R19" s="115"/>
      <c r="S19" s="172"/>
      <c r="T19" s="116"/>
      <c r="U19" s="117"/>
    </row>
    <row r="20" spans="1:21" ht="21.75" customHeight="1">
      <c r="A20" s="334" t="s">
        <v>28</v>
      </c>
      <c r="B20" s="115"/>
      <c r="C20" s="172"/>
      <c r="D20" s="116"/>
      <c r="E20" s="117"/>
      <c r="F20" s="115"/>
      <c r="G20" s="172"/>
      <c r="H20" s="116"/>
      <c r="I20" s="117"/>
      <c r="J20" s="115"/>
      <c r="K20" s="172"/>
      <c r="L20" s="116"/>
      <c r="M20" s="117"/>
      <c r="N20" s="115"/>
      <c r="O20" s="172"/>
      <c r="P20" s="116"/>
      <c r="Q20" s="117"/>
      <c r="R20" s="115"/>
      <c r="S20" s="172"/>
      <c r="T20" s="116"/>
      <c r="U20" s="117"/>
    </row>
    <row r="21" spans="1:21" ht="21.75" customHeight="1">
      <c r="A21" s="334" t="s">
        <v>28</v>
      </c>
      <c r="B21" s="115"/>
      <c r="C21" s="172"/>
      <c r="D21" s="116"/>
      <c r="E21" s="117"/>
      <c r="F21" s="115"/>
      <c r="G21" s="172"/>
      <c r="H21" s="116"/>
      <c r="I21" s="117"/>
      <c r="J21" s="115"/>
      <c r="K21" s="172"/>
      <c r="L21" s="116"/>
      <c r="M21" s="117"/>
      <c r="N21" s="115"/>
      <c r="O21" s="172"/>
      <c r="P21" s="116"/>
      <c r="Q21" s="117"/>
      <c r="R21" s="115"/>
      <c r="S21" s="172"/>
      <c r="T21" s="116"/>
      <c r="U21" s="117"/>
    </row>
    <row r="22" spans="1:21" ht="21.75" customHeight="1">
      <c r="A22" s="119" t="s">
        <v>83</v>
      </c>
      <c r="B22" s="127"/>
      <c r="C22" s="121">
        <f>800*(COUNTA(C17:C21))</f>
        <v>0</v>
      </c>
      <c r="D22" s="238">
        <f>COUNTA(D17:D21)</f>
        <v>0</v>
      </c>
      <c r="E22" s="124">
        <f>SUM(E17:E21)</f>
        <v>0</v>
      </c>
      <c r="F22" s="127"/>
      <c r="G22" s="121">
        <f>800*(COUNTA(G17:G21))</f>
        <v>0</v>
      </c>
      <c r="H22" s="238">
        <f>COUNTA(H17:H21)</f>
        <v>0</v>
      </c>
      <c r="I22" s="124">
        <f>SUM(I17:I21)</f>
        <v>0</v>
      </c>
      <c r="J22" s="127"/>
      <c r="K22" s="121">
        <f>800*(COUNTA(K17:K21))</f>
        <v>800</v>
      </c>
      <c r="L22" s="238">
        <f>COUNTA(L17:L21)</f>
        <v>1</v>
      </c>
      <c r="M22" s="124">
        <f>SUM(M17:M21)</f>
        <v>6</v>
      </c>
      <c r="N22" s="127"/>
      <c r="O22" s="121">
        <f>800*(COUNTA(O17:O21))</f>
        <v>0</v>
      </c>
      <c r="P22" s="238">
        <f>COUNTA(P17:P21)</f>
        <v>0</v>
      </c>
      <c r="Q22" s="124">
        <f>SUM(Q17:Q21)</f>
        <v>0</v>
      </c>
      <c r="R22" s="127"/>
      <c r="S22" s="121">
        <f>800*(COUNTA(S17:S21))</f>
        <v>0</v>
      </c>
      <c r="T22" s="238">
        <f>COUNTA(T17:T21)</f>
        <v>0</v>
      </c>
      <c r="U22" s="124">
        <f>SUM(U17:U21)</f>
        <v>0</v>
      </c>
    </row>
    <row r="23" spans="1:21" ht="18.75" customHeight="1">
      <c r="A23" s="128"/>
    </row>
    <row r="24" spans="1:21" ht="18.75" customHeight="1">
      <c r="R24" s="381" t="s">
        <v>4</v>
      </c>
      <c r="S24" s="381"/>
      <c r="T24" s="382"/>
    </row>
    <row r="25" spans="1:21" ht="24" customHeight="1">
      <c r="A25" s="129" t="s">
        <v>4</v>
      </c>
      <c r="B25" s="383" t="s">
        <v>14</v>
      </c>
      <c r="C25" s="384"/>
      <c r="D25" s="384"/>
      <c r="E25" s="385"/>
      <c r="F25" s="383" t="s">
        <v>15</v>
      </c>
      <c r="G25" s="386"/>
      <c r="H25" s="384"/>
      <c r="I25" s="385"/>
      <c r="J25" s="383" t="s">
        <v>23</v>
      </c>
      <c r="K25" s="386"/>
      <c r="L25" s="384"/>
      <c r="M25" s="385"/>
      <c r="N25" s="130"/>
      <c r="O25" s="366" t="s">
        <v>29</v>
      </c>
      <c r="P25" s="387"/>
      <c r="Q25" s="387"/>
      <c r="R25" s="131">
        <f>SUM(E15+I15+M15+Q15+U15+E22+I22+M22+Q22+U22+E31+I31+M31)</f>
        <v>14</v>
      </c>
      <c r="S25" s="335"/>
      <c r="T25" s="131" t="s">
        <v>4</v>
      </c>
    </row>
    <row r="26" spans="1:21" ht="24" customHeight="1">
      <c r="A26" s="334" t="s">
        <v>26</v>
      </c>
      <c r="B26" s="333" t="s">
        <v>7</v>
      </c>
      <c r="C26" s="333" t="s">
        <v>30</v>
      </c>
      <c r="D26" s="333" t="s">
        <v>18</v>
      </c>
      <c r="E26" s="333" t="s">
        <v>2</v>
      </c>
      <c r="F26" s="333" t="s">
        <v>7</v>
      </c>
      <c r="G26" s="333" t="s">
        <v>30</v>
      </c>
      <c r="H26" s="333" t="s">
        <v>18</v>
      </c>
      <c r="I26" s="333" t="s">
        <v>2</v>
      </c>
      <c r="J26" s="333" t="s">
        <v>7</v>
      </c>
      <c r="K26" s="333" t="s">
        <v>30</v>
      </c>
      <c r="L26" s="333" t="s">
        <v>18</v>
      </c>
      <c r="M26" s="133" t="s">
        <v>2</v>
      </c>
      <c r="N26" s="134"/>
      <c r="O26" s="366" t="s">
        <v>31</v>
      </c>
      <c r="P26" s="366"/>
      <c r="Q26" s="366"/>
      <c r="R26" s="135">
        <f>SUM((C15+G15+K15+O15+S15+C22+G22+K22+O22+S22+C31+G31+K31)/1000)</f>
        <v>1.6</v>
      </c>
      <c r="S26" s="136"/>
      <c r="T26" s="135" t="s">
        <v>4</v>
      </c>
    </row>
    <row r="27" spans="1:21" ht="21.75" customHeight="1">
      <c r="A27" s="333" t="s">
        <v>32</v>
      </c>
      <c r="B27" s="115"/>
      <c r="C27" s="173"/>
      <c r="D27" s="175"/>
      <c r="E27" s="117"/>
      <c r="F27" s="115"/>
      <c r="G27" s="173"/>
      <c r="H27" s="285"/>
      <c r="I27" s="117"/>
      <c r="J27" s="115"/>
      <c r="K27" s="173"/>
      <c r="L27" s="115"/>
      <c r="M27" s="117"/>
      <c r="N27" s="139"/>
      <c r="O27" s="366"/>
      <c r="P27" s="366"/>
      <c r="Q27" s="366"/>
      <c r="R27" s="140" t="s">
        <v>3</v>
      </c>
      <c r="S27" s="335"/>
      <c r="T27" s="141"/>
    </row>
    <row r="28" spans="1:21" ht="21.75" customHeight="1">
      <c r="A28" s="333" t="s">
        <v>33</v>
      </c>
      <c r="B28" s="115"/>
      <c r="C28" s="142"/>
      <c r="D28" s="137"/>
      <c r="E28" s="117"/>
      <c r="F28" s="115"/>
      <c r="G28" s="142"/>
      <c r="H28" s="142"/>
      <c r="I28" s="117"/>
      <c r="J28" s="115"/>
      <c r="K28" s="142"/>
      <c r="L28" s="115"/>
      <c r="M28" s="117"/>
      <c r="N28" s="143"/>
      <c r="O28" s="144"/>
      <c r="P28" s="145"/>
      <c r="Q28" s="145"/>
      <c r="R28" s="368"/>
      <c r="S28" s="368"/>
      <c r="T28" s="146"/>
    </row>
    <row r="29" spans="1:21" ht="21.75" customHeight="1">
      <c r="A29" s="333" t="s">
        <v>34</v>
      </c>
      <c r="B29" s="115"/>
      <c r="C29" s="142"/>
      <c r="D29" s="138"/>
      <c r="E29" s="117"/>
      <c r="F29" s="115"/>
      <c r="G29" s="142"/>
      <c r="H29" s="142"/>
      <c r="I29" s="117"/>
      <c r="J29" s="115"/>
      <c r="K29" s="142"/>
      <c r="L29" s="115"/>
      <c r="M29" s="117"/>
      <c r="N29" s="143"/>
      <c r="P29" s="239">
        <f>SUM(D15+H15+L15+P15+T15+D22+H22+L22+P22+T22+D31+H31+L31)</f>
        <v>4</v>
      </c>
      <c r="S29" s="370" t="s">
        <v>4</v>
      </c>
      <c r="T29" s="370"/>
      <c r="U29" s="370"/>
    </row>
    <row r="30" spans="1:21" ht="21.75" customHeight="1">
      <c r="A30" s="333" t="s">
        <v>36</v>
      </c>
      <c r="B30" s="115"/>
      <c r="C30" s="142"/>
      <c r="D30" s="138"/>
      <c r="E30" s="117"/>
      <c r="F30" s="115"/>
      <c r="G30" s="142"/>
      <c r="H30" s="174"/>
      <c r="I30" s="117"/>
      <c r="J30" s="115"/>
      <c r="K30" s="142"/>
      <c r="L30" s="115"/>
      <c r="M30" s="117"/>
      <c r="N30" s="143"/>
      <c r="R30" s="146"/>
      <c r="S30" s="370"/>
      <c r="T30" s="371"/>
      <c r="U30" s="372"/>
    </row>
    <row r="31" spans="1:21" ht="21.75" customHeight="1">
      <c r="A31" s="119" t="s">
        <v>83</v>
      </c>
      <c r="B31" s="115"/>
      <c r="C31" s="121">
        <f>SUM(C30+C29+C28+(IF(COUNTBLANK(C27),0,1500)))</f>
        <v>0</v>
      </c>
      <c r="D31" s="238">
        <f>COUNTA(D27:D30)</f>
        <v>0</v>
      </c>
      <c r="E31" s="147">
        <f>SUM(E27:E30)</f>
        <v>0</v>
      </c>
      <c r="F31" s="117"/>
      <c r="G31" s="121">
        <f>SUM(G30+G29+G28+(IF(COUNTBLANK(G27),0,1500)))</f>
        <v>0</v>
      </c>
      <c r="H31" s="238">
        <f>COUNTA(H27:H30)</f>
        <v>0</v>
      </c>
      <c r="I31" s="147">
        <f>SUM(I27:I30)</f>
        <v>0</v>
      </c>
      <c r="J31" s="137"/>
      <c r="K31" s="121">
        <f>SUM(K30+K29+K28+(IF(COUNTBLANK(K27),0,1500)))</f>
        <v>0</v>
      </c>
      <c r="L31" s="238">
        <f>COUNTA(L27:L30)</f>
        <v>0</v>
      </c>
      <c r="M31" s="147">
        <f>SUM(M27:M30)</f>
        <v>0</v>
      </c>
      <c r="N31" s="148"/>
      <c r="S31" s="370" t="s">
        <v>35</v>
      </c>
      <c r="T31" s="371"/>
      <c r="U31" s="372"/>
    </row>
    <row r="32" spans="1:21">
      <c r="R32" s="373"/>
      <c r="S32" s="374"/>
      <c r="T32" s="375"/>
    </row>
  </sheetData>
  <mergeCells count="45">
    <mergeCell ref="O26:Q27"/>
    <mergeCell ref="R28:S28"/>
    <mergeCell ref="S29:U29"/>
    <mergeCell ref="S30:U30"/>
    <mergeCell ref="S31:U31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</mergeCells>
  <pageMargins left="0.74803149606299213" right="0.74803149606299213" top="0.59055118110236227" bottom="0.59055118110236227" header="0.19685039370078741" footer="0.39370078740157483"/>
  <pageSetup paperSize="9" scale="77" orientation="landscape" horizontalDpi="360" verticalDpi="36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W32"/>
  <sheetViews>
    <sheetView showZeros="0" topLeftCell="A17" zoomScaleNormal="100" workbookViewId="0">
      <selection sqref="A1:E5"/>
    </sheetView>
  </sheetViews>
  <sheetFormatPr defaultColWidth="8.81640625" defaultRowHeight="12.5"/>
  <cols>
    <col min="1" max="2" width="8.81640625" style="110"/>
    <col min="3" max="3" width="9.453125" style="110" customWidth="1"/>
    <col min="4" max="4" width="4.7265625" style="110" customWidth="1"/>
    <col min="5" max="5" width="9.1796875" style="110" customWidth="1"/>
    <col min="6" max="6" width="8.81640625" style="110"/>
    <col min="7" max="7" width="9.453125" style="110" customWidth="1"/>
    <col min="8" max="8" width="4.7265625" style="110" customWidth="1"/>
    <col min="9" max="10" width="8.81640625" style="110"/>
    <col min="11" max="11" width="9.453125" style="110" customWidth="1"/>
    <col min="12" max="12" width="4.7265625" style="110" customWidth="1"/>
    <col min="13" max="14" width="8.81640625" style="110"/>
    <col min="15" max="15" width="9.453125" style="110" customWidth="1"/>
    <col min="16" max="16" width="4.7265625" style="110" customWidth="1"/>
    <col min="17" max="17" width="8.81640625" style="110"/>
    <col min="18" max="18" width="10.1796875" style="110" bestFit="1" customWidth="1"/>
    <col min="19" max="19" width="9.453125" style="110" customWidth="1"/>
    <col min="20" max="20" width="4.453125" style="110" customWidth="1"/>
    <col min="21" max="21" width="9.1796875" style="110" customWidth="1"/>
    <col min="22" max="22" width="3.7265625" style="110" customWidth="1"/>
    <col min="23" max="23" width="3.26953125" style="110" customWidth="1"/>
    <col min="24" max="24" width="2.81640625" style="110" customWidth="1"/>
    <col min="25" max="25" width="3.453125" style="110" customWidth="1"/>
    <col min="26" max="26" width="3" style="110" customWidth="1"/>
    <col min="27" max="16384" width="8.81640625" style="110"/>
  </cols>
  <sheetData>
    <row r="1" spans="1:23" ht="30.75" customHeight="1">
      <c r="A1" s="394"/>
      <c r="B1" s="394"/>
      <c r="C1" s="394"/>
      <c r="D1" s="394"/>
      <c r="E1" s="395"/>
      <c r="F1" s="109"/>
      <c r="G1" s="394" t="s">
        <v>60</v>
      </c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109"/>
      <c r="S1" s="109"/>
      <c r="T1" s="109"/>
    </row>
    <row r="2" spans="1:23" ht="24.75" customHeight="1">
      <c r="A2" s="394"/>
      <c r="B2" s="394"/>
      <c r="C2" s="394"/>
      <c r="D2" s="394"/>
      <c r="E2" s="395"/>
      <c r="G2" s="111"/>
      <c r="H2" s="399" t="s">
        <v>112</v>
      </c>
      <c r="I2" s="400"/>
      <c r="J2" s="400"/>
      <c r="K2" s="400"/>
      <c r="L2" s="400"/>
      <c r="M2" s="400"/>
      <c r="N2" s="400"/>
      <c r="O2" s="400"/>
      <c r="P2" s="400"/>
      <c r="R2" s="401" t="s">
        <v>22</v>
      </c>
      <c r="S2" s="401"/>
      <c r="T2" s="401"/>
      <c r="U2" s="401"/>
    </row>
    <row r="3" spans="1:23" ht="24.75" customHeight="1">
      <c r="A3" s="394"/>
      <c r="B3" s="394"/>
      <c r="C3" s="394"/>
      <c r="D3" s="394"/>
      <c r="E3" s="395"/>
      <c r="G3" s="111"/>
      <c r="H3" s="400"/>
      <c r="I3" s="400"/>
      <c r="J3" s="400"/>
      <c r="K3" s="400"/>
      <c r="L3" s="400"/>
      <c r="M3" s="400"/>
      <c r="N3" s="400"/>
      <c r="O3" s="400"/>
      <c r="P3" s="400"/>
      <c r="Q3" s="112"/>
      <c r="R3" s="401"/>
      <c r="S3" s="401"/>
      <c r="T3" s="401"/>
      <c r="U3" s="401"/>
    </row>
    <row r="4" spans="1:23" ht="24.75" customHeight="1">
      <c r="A4" s="394"/>
      <c r="B4" s="394"/>
      <c r="C4" s="394"/>
      <c r="D4" s="394"/>
      <c r="E4" s="395"/>
      <c r="G4" s="113"/>
      <c r="H4" s="401" t="s">
        <v>57</v>
      </c>
      <c r="I4" s="402"/>
      <c r="J4" s="402"/>
      <c r="K4" s="402"/>
      <c r="L4" s="402"/>
      <c r="M4" s="402"/>
      <c r="N4" s="402"/>
      <c r="O4" s="402"/>
      <c r="P4" s="402"/>
      <c r="S4" s="403">
        <v>2020</v>
      </c>
      <c r="T4" s="403"/>
    </row>
    <row r="5" spans="1:23" ht="24.75" customHeight="1">
      <c r="A5" s="396"/>
      <c r="B5" s="396"/>
      <c r="C5" s="396"/>
      <c r="D5" s="396"/>
      <c r="E5" s="397"/>
    </row>
    <row r="6" spans="1:23" ht="12" customHeight="1">
      <c r="A6" s="404" t="s">
        <v>4</v>
      </c>
      <c r="B6" s="388" t="s">
        <v>14</v>
      </c>
      <c r="C6" s="389"/>
      <c r="D6" s="389"/>
      <c r="E6" s="406"/>
      <c r="F6" s="388" t="s">
        <v>15</v>
      </c>
      <c r="G6" s="389"/>
      <c r="H6" s="389"/>
      <c r="I6" s="406"/>
      <c r="J6" s="388" t="s">
        <v>23</v>
      </c>
      <c r="K6" s="389"/>
      <c r="L6" s="389"/>
      <c r="M6" s="406"/>
      <c r="N6" s="388" t="s">
        <v>24</v>
      </c>
      <c r="O6" s="389"/>
      <c r="P6" s="389"/>
      <c r="Q6" s="406"/>
      <c r="R6" s="388" t="s">
        <v>25</v>
      </c>
      <c r="S6" s="389"/>
      <c r="T6" s="389"/>
      <c r="U6" s="390"/>
    </row>
    <row r="7" spans="1:23" ht="12" customHeight="1">
      <c r="A7" s="405"/>
      <c r="B7" s="391"/>
      <c r="C7" s="392"/>
      <c r="D7" s="392"/>
      <c r="E7" s="407"/>
      <c r="F7" s="391"/>
      <c r="G7" s="392"/>
      <c r="H7" s="392"/>
      <c r="I7" s="407"/>
      <c r="J7" s="391"/>
      <c r="K7" s="392"/>
      <c r="L7" s="392"/>
      <c r="M7" s="407"/>
      <c r="N7" s="391"/>
      <c r="O7" s="392"/>
      <c r="P7" s="392"/>
      <c r="Q7" s="407"/>
      <c r="R7" s="391"/>
      <c r="S7" s="392"/>
      <c r="T7" s="392"/>
      <c r="U7" s="393"/>
    </row>
    <row r="8" spans="1:23">
      <c r="A8" s="377" t="s">
        <v>26</v>
      </c>
      <c r="B8" s="376" t="s">
        <v>7</v>
      </c>
      <c r="C8" s="376" t="s">
        <v>8</v>
      </c>
      <c r="D8" s="376" t="s">
        <v>18</v>
      </c>
      <c r="E8" s="377" t="s">
        <v>2</v>
      </c>
      <c r="F8" s="376" t="s">
        <v>7</v>
      </c>
      <c r="G8" s="376" t="s">
        <v>8</v>
      </c>
      <c r="H8" s="376" t="s">
        <v>18</v>
      </c>
      <c r="I8" s="377" t="s">
        <v>2</v>
      </c>
      <c r="J8" s="376" t="s">
        <v>7</v>
      </c>
      <c r="K8" s="376" t="s">
        <v>8</v>
      </c>
      <c r="L8" s="376" t="s">
        <v>18</v>
      </c>
      <c r="M8" s="377" t="s">
        <v>2</v>
      </c>
      <c r="N8" s="376" t="s">
        <v>7</v>
      </c>
      <c r="O8" s="376" t="s">
        <v>8</v>
      </c>
      <c r="P8" s="376" t="s">
        <v>18</v>
      </c>
      <c r="Q8" s="377" t="s">
        <v>2</v>
      </c>
      <c r="R8" s="376" t="s">
        <v>7</v>
      </c>
      <c r="S8" s="376" t="s">
        <v>8</v>
      </c>
      <c r="T8" s="376" t="s">
        <v>18</v>
      </c>
      <c r="U8" s="377" t="s">
        <v>2</v>
      </c>
    </row>
    <row r="9" spans="1:23">
      <c r="A9" s="378"/>
      <c r="B9" s="376"/>
      <c r="C9" s="376"/>
      <c r="D9" s="376"/>
      <c r="E9" s="378"/>
      <c r="F9" s="376"/>
      <c r="G9" s="376"/>
      <c r="H9" s="376"/>
      <c r="I9" s="378"/>
      <c r="J9" s="376"/>
      <c r="K9" s="376"/>
      <c r="L9" s="376"/>
      <c r="M9" s="378"/>
      <c r="N9" s="376"/>
      <c r="O9" s="376"/>
      <c r="P9" s="376"/>
      <c r="Q9" s="378"/>
      <c r="R9" s="376"/>
      <c r="S9" s="376"/>
      <c r="T9" s="376"/>
      <c r="U9" s="378"/>
    </row>
    <row r="10" spans="1:23" ht="21.75" customHeight="1">
      <c r="A10" s="114" t="s">
        <v>27</v>
      </c>
      <c r="B10" s="301" t="s">
        <v>187</v>
      </c>
      <c r="C10" s="302">
        <v>80916</v>
      </c>
      <c r="D10" s="303" t="s">
        <v>143</v>
      </c>
      <c r="E10" s="304">
        <v>3</v>
      </c>
      <c r="F10" s="115" t="s">
        <v>192</v>
      </c>
      <c r="G10" s="272">
        <v>92480</v>
      </c>
      <c r="H10" s="116" t="s">
        <v>143</v>
      </c>
      <c r="I10" s="273">
        <v>5</v>
      </c>
      <c r="J10" s="115" t="s">
        <v>197</v>
      </c>
      <c r="K10" s="276">
        <v>92014</v>
      </c>
      <c r="L10" s="116" t="s">
        <v>143</v>
      </c>
      <c r="M10" s="273">
        <v>5</v>
      </c>
      <c r="N10" s="115" t="s">
        <v>197</v>
      </c>
      <c r="O10" s="276">
        <v>103743</v>
      </c>
      <c r="P10" s="116" t="s">
        <v>143</v>
      </c>
      <c r="Q10" s="273">
        <v>5</v>
      </c>
      <c r="R10" s="115" t="s">
        <v>170</v>
      </c>
      <c r="S10" s="276">
        <v>91822</v>
      </c>
      <c r="T10" s="116" t="s">
        <v>143</v>
      </c>
      <c r="U10" s="273">
        <v>5</v>
      </c>
      <c r="V10" s="277"/>
      <c r="W10" s="277"/>
    </row>
    <row r="11" spans="1:23" ht="21.75" customHeight="1">
      <c r="A11" s="114" t="s">
        <v>27</v>
      </c>
      <c r="B11" s="115" t="s">
        <v>221</v>
      </c>
      <c r="C11" s="171">
        <v>82482</v>
      </c>
      <c r="D11" s="116" t="s">
        <v>143</v>
      </c>
      <c r="E11" s="117">
        <v>3</v>
      </c>
      <c r="F11" s="115" t="s">
        <v>221</v>
      </c>
      <c r="G11" s="272">
        <v>92675</v>
      </c>
      <c r="H11" s="116" t="s">
        <v>143</v>
      </c>
      <c r="I11" s="273">
        <v>5</v>
      </c>
      <c r="J11" s="115" t="s">
        <v>223</v>
      </c>
      <c r="K11" s="276">
        <v>92276</v>
      </c>
      <c r="L11" s="116" t="s">
        <v>143</v>
      </c>
      <c r="M11" s="273">
        <v>5</v>
      </c>
      <c r="N11" s="115" t="s">
        <v>224</v>
      </c>
      <c r="O11" s="276">
        <v>110706</v>
      </c>
      <c r="P11" s="116" t="s">
        <v>143</v>
      </c>
      <c r="Q11" s="273">
        <v>5</v>
      </c>
      <c r="R11" s="115" t="s">
        <v>223</v>
      </c>
      <c r="S11" s="276">
        <v>91751</v>
      </c>
      <c r="T11" s="116" t="s">
        <v>143</v>
      </c>
      <c r="U11" s="273">
        <v>5</v>
      </c>
      <c r="V11" s="277"/>
      <c r="W11" s="277"/>
    </row>
    <row r="12" spans="1:23" ht="21.75" customHeight="1">
      <c r="A12" s="114" t="s">
        <v>27</v>
      </c>
      <c r="B12" s="115" t="s">
        <v>243</v>
      </c>
      <c r="C12" s="171">
        <v>80944</v>
      </c>
      <c r="D12" s="116" t="s">
        <v>143</v>
      </c>
      <c r="E12" s="117">
        <v>3</v>
      </c>
      <c r="F12" s="115" t="s">
        <v>246</v>
      </c>
      <c r="G12" s="272">
        <v>90109</v>
      </c>
      <c r="H12" s="116" t="s">
        <v>143</v>
      </c>
      <c r="I12" s="273">
        <v>5</v>
      </c>
      <c r="J12" s="115" t="s">
        <v>243</v>
      </c>
      <c r="K12" s="276">
        <v>91091</v>
      </c>
      <c r="L12" s="116" t="s">
        <v>143</v>
      </c>
      <c r="M12" s="273">
        <v>5</v>
      </c>
      <c r="N12" s="115" t="s">
        <v>252</v>
      </c>
      <c r="O12" s="276">
        <v>102399</v>
      </c>
      <c r="P12" s="116" t="s">
        <v>143</v>
      </c>
      <c r="Q12" s="273">
        <v>5</v>
      </c>
      <c r="R12" s="115" t="s">
        <v>247</v>
      </c>
      <c r="S12" s="276">
        <v>90879</v>
      </c>
      <c r="T12" s="116" t="s">
        <v>143</v>
      </c>
      <c r="U12" s="273">
        <v>5</v>
      </c>
      <c r="V12" s="277"/>
      <c r="W12" s="277"/>
    </row>
    <row r="13" spans="1:23" ht="21.75" customHeight="1">
      <c r="A13" s="114" t="s">
        <v>27</v>
      </c>
      <c r="B13" s="115" t="s">
        <v>261</v>
      </c>
      <c r="C13" s="272">
        <v>80878</v>
      </c>
      <c r="D13" s="116" t="s">
        <v>143</v>
      </c>
      <c r="E13" s="273">
        <v>3</v>
      </c>
      <c r="F13" s="115" t="s">
        <v>265</v>
      </c>
      <c r="G13" s="272">
        <v>92062</v>
      </c>
      <c r="H13" s="116" t="s">
        <v>143</v>
      </c>
      <c r="I13" s="117">
        <v>5</v>
      </c>
      <c r="J13" s="115" t="s">
        <v>265</v>
      </c>
      <c r="K13" s="276">
        <v>92907</v>
      </c>
      <c r="L13" s="116" t="s">
        <v>143</v>
      </c>
      <c r="M13" s="273">
        <v>5</v>
      </c>
      <c r="N13" s="115" t="s">
        <v>267</v>
      </c>
      <c r="O13" s="276">
        <v>110493</v>
      </c>
      <c r="P13" s="116" t="s">
        <v>143</v>
      </c>
      <c r="Q13" s="273">
        <v>5</v>
      </c>
      <c r="R13" s="115" t="s">
        <v>262</v>
      </c>
      <c r="S13" s="276">
        <v>91751</v>
      </c>
      <c r="T13" s="116" t="s">
        <v>143</v>
      </c>
      <c r="U13" s="273">
        <v>5</v>
      </c>
      <c r="V13" s="277"/>
      <c r="W13" s="277"/>
    </row>
    <row r="14" spans="1:23" ht="21.75" customHeight="1">
      <c r="A14" s="114" t="s">
        <v>27</v>
      </c>
      <c r="B14" s="115" t="s">
        <v>272</v>
      </c>
      <c r="C14" s="272">
        <v>81639</v>
      </c>
      <c r="D14" s="116" t="s">
        <v>143</v>
      </c>
      <c r="E14" s="273">
        <v>3</v>
      </c>
      <c r="F14" s="115" t="s">
        <v>274</v>
      </c>
      <c r="G14" s="272">
        <v>93004</v>
      </c>
      <c r="H14" s="116" t="s">
        <v>143</v>
      </c>
      <c r="I14" s="273">
        <v>5</v>
      </c>
      <c r="J14" s="115" t="s">
        <v>273</v>
      </c>
      <c r="K14" s="276">
        <v>94590</v>
      </c>
      <c r="L14" s="116" t="s">
        <v>188</v>
      </c>
      <c r="M14" s="273">
        <v>5</v>
      </c>
      <c r="N14" s="115" t="s">
        <v>275</v>
      </c>
      <c r="O14" s="276">
        <v>110102</v>
      </c>
      <c r="P14" s="116" t="s">
        <v>143</v>
      </c>
      <c r="Q14" s="273">
        <v>5</v>
      </c>
      <c r="R14" s="115" t="s">
        <v>271</v>
      </c>
      <c r="S14" s="276">
        <v>91984</v>
      </c>
      <c r="T14" s="116" t="s">
        <v>143</v>
      </c>
      <c r="U14" s="273">
        <v>5</v>
      </c>
      <c r="V14" s="277"/>
      <c r="W14" s="277"/>
    </row>
    <row r="15" spans="1:23" ht="21.75" customHeight="1">
      <c r="A15" s="119" t="s">
        <v>83</v>
      </c>
      <c r="B15" s="120"/>
      <c r="C15" s="287"/>
      <c r="D15" s="237">
        <f>COUNTA(D10:D14)</f>
        <v>5</v>
      </c>
      <c r="E15" s="288">
        <f>SUM(E10:E14)</f>
        <v>15</v>
      </c>
      <c r="F15" s="123"/>
      <c r="G15" s="287">
        <f>400*(COUNTA(G10:G14))</f>
        <v>2000</v>
      </c>
      <c r="H15" s="237">
        <f>COUNTA(H10:H14)</f>
        <v>5</v>
      </c>
      <c r="I15" s="288">
        <f>SUM(I10:I14)</f>
        <v>25</v>
      </c>
      <c r="J15" s="123"/>
      <c r="K15" s="287">
        <f>400*(COUNTA(K10:K14))</f>
        <v>2000</v>
      </c>
      <c r="L15" s="237">
        <f>COUNTA(L10:L14)</f>
        <v>5</v>
      </c>
      <c r="M15" s="288">
        <f>SUM(M10:M14)</f>
        <v>25</v>
      </c>
      <c r="N15" s="123"/>
      <c r="O15" s="287">
        <f>400*(COUNTA(O10:O14))</f>
        <v>2000</v>
      </c>
      <c r="P15" s="237">
        <f>COUNTA(P10:P14)</f>
        <v>5</v>
      </c>
      <c r="Q15" s="288">
        <f>SUM(Q10:Q14)</f>
        <v>25</v>
      </c>
      <c r="R15" s="123"/>
      <c r="S15" s="287">
        <f>400*(COUNTA(S10:S13))</f>
        <v>1600</v>
      </c>
      <c r="T15" s="237">
        <f>COUNTA(T10:T14)</f>
        <v>5</v>
      </c>
      <c r="U15" s="127">
        <f>SUM(U10:U14)</f>
        <v>25</v>
      </c>
      <c r="V15" s="277"/>
      <c r="W15" s="277"/>
    </row>
    <row r="16" spans="1:23" ht="21.75" customHeight="1">
      <c r="A16" s="379"/>
      <c r="B16" s="408"/>
      <c r="C16" s="408"/>
      <c r="D16" s="408"/>
      <c r="E16" s="408"/>
      <c r="F16" s="408"/>
      <c r="G16" s="408"/>
      <c r="H16" s="408"/>
      <c r="I16" s="408"/>
      <c r="J16" s="408"/>
      <c r="K16" s="408"/>
      <c r="L16" s="408"/>
      <c r="M16" s="408"/>
      <c r="N16" s="408"/>
      <c r="O16" s="408"/>
      <c r="P16" s="408"/>
      <c r="Q16" s="408"/>
      <c r="R16" s="408"/>
      <c r="S16" s="408"/>
      <c r="T16" s="408"/>
      <c r="U16" s="277"/>
    </row>
    <row r="17" spans="1:21" ht="21.75" customHeight="1">
      <c r="A17" s="125" t="s">
        <v>28</v>
      </c>
      <c r="B17" s="115" t="s">
        <v>185</v>
      </c>
      <c r="C17" s="272">
        <v>173447</v>
      </c>
      <c r="D17" s="116" t="s">
        <v>143</v>
      </c>
      <c r="E17" s="273">
        <v>6</v>
      </c>
      <c r="F17" s="115" t="s">
        <v>170</v>
      </c>
      <c r="G17" s="272">
        <v>185826</v>
      </c>
      <c r="H17" s="116" t="s">
        <v>143</v>
      </c>
      <c r="I17" s="273">
        <v>10</v>
      </c>
      <c r="J17" s="115" t="s">
        <v>160</v>
      </c>
      <c r="K17" s="272">
        <v>190183</v>
      </c>
      <c r="L17" s="116" t="s">
        <v>143</v>
      </c>
      <c r="M17" s="273">
        <v>10</v>
      </c>
      <c r="N17" s="115"/>
      <c r="O17" s="272"/>
      <c r="P17" s="126"/>
      <c r="Q17" s="273"/>
      <c r="R17" s="115" t="s">
        <v>192</v>
      </c>
      <c r="S17" s="272">
        <v>192360</v>
      </c>
      <c r="T17" s="126" t="s">
        <v>143</v>
      </c>
      <c r="U17" s="273">
        <v>10</v>
      </c>
    </row>
    <row r="18" spans="1:21" ht="21.75" customHeight="1">
      <c r="A18" s="125" t="s">
        <v>28</v>
      </c>
      <c r="B18" s="115" t="s">
        <v>226</v>
      </c>
      <c r="C18" s="272">
        <v>170200</v>
      </c>
      <c r="D18" s="116" t="s">
        <v>143</v>
      </c>
      <c r="E18" s="273">
        <v>6</v>
      </c>
      <c r="F18" s="115" t="s">
        <v>224</v>
      </c>
      <c r="G18" s="272">
        <v>184598</v>
      </c>
      <c r="H18" s="116" t="s">
        <v>143</v>
      </c>
      <c r="I18" s="273">
        <v>10</v>
      </c>
      <c r="J18" s="115" t="s">
        <v>226</v>
      </c>
      <c r="K18" s="272">
        <v>183879</v>
      </c>
      <c r="L18" s="116" t="s">
        <v>143</v>
      </c>
      <c r="M18" s="273">
        <v>10</v>
      </c>
      <c r="N18" s="115"/>
      <c r="O18" s="272"/>
      <c r="P18" s="116"/>
      <c r="Q18" s="273"/>
      <c r="R18" s="115" t="s">
        <v>228</v>
      </c>
      <c r="S18" s="272">
        <v>192190</v>
      </c>
      <c r="T18" s="116" t="s">
        <v>143</v>
      </c>
      <c r="U18" s="273">
        <v>10</v>
      </c>
    </row>
    <row r="19" spans="1:21" ht="21.75" customHeight="1">
      <c r="A19" s="125" t="s">
        <v>28</v>
      </c>
      <c r="B19" s="115" t="s">
        <v>251</v>
      </c>
      <c r="C19" s="272">
        <v>165381</v>
      </c>
      <c r="D19" s="116" t="s">
        <v>143</v>
      </c>
      <c r="E19" s="273">
        <v>10</v>
      </c>
      <c r="F19" s="115" t="s">
        <v>253</v>
      </c>
      <c r="G19" s="272">
        <v>183272</v>
      </c>
      <c r="H19" s="116" t="s">
        <v>143</v>
      </c>
      <c r="I19" s="273">
        <v>10</v>
      </c>
      <c r="J19" s="115" t="s">
        <v>246</v>
      </c>
      <c r="K19" s="272">
        <v>190473</v>
      </c>
      <c r="L19" s="116" t="s">
        <v>143</v>
      </c>
      <c r="M19" s="273">
        <v>10</v>
      </c>
      <c r="N19" s="115"/>
      <c r="O19" s="272"/>
      <c r="P19" s="116"/>
      <c r="Q19" s="273"/>
      <c r="R19" s="115" t="s">
        <v>249</v>
      </c>
      <c r="S19" s="272">
        <v>183326</v>
      </c>
      <c r="T19" s="116" t="s">
        <v>143</v>
      </c>
      <c r="U19" s="273">
        <v>10</v>
      </c>
    </row>
    <row r="20" spans="1:21" ht="21.75" customHeight="1">
      <c r="A20" s="125" t="s">
        <v>28</v>
      </c>
      <c r="B20" s="115" t="s">
        <v>267</v>
      </c>
      <c r="C20" s="272">
        <v>163951</v>
      </c>
      <c r="D20" s="116" t="s">
        <v>143</v>
      </c>
      <c r="E20" s="273">
        <v>10</v>
      </c>
      <c r="F20" s="115" t="s">
        <v>261</v>
      </c>
      <c r="G20" s="272">
        <v>182417</v>
      </c>
      <c r="H20" s="116" t="s">
        <v>143</v>
      </c>
      <c r="I20" s="273">
        <v>10</v>
      </c>
      <c r="J20" s="115" t="s">
        <v>262</v>
      </c>
      <c r="K20" s="272">
        <v>185189</v>
      </c>
      <c r="L20" s="116" t="s">
        <v>143</v>
      </c>
      <c r="M20" s="273">
        <v>10</v>
      </c>
      <c r="N20" s="115"/>
      <c r="O20" s="272"/>
      <c r="P20" s="116"/>
      <c r="Q20" s="273"/>
      <c r="R20" s="115" t="s">
        <v>263</v>
      </c>
      <c r="S20" s="272">
        <v>184669</v>
      </c>
      <c r="T20" s="116" t="s">
        <v>143</v>
      </c>
      <c r="U20" s="273">
        <v>10</v>
      </c>
    </row>
    <row r="21" spans="1:21" ht="21.75" customHeight="1">
      <c r="A21" s="125" t="s">
        <v>28</v>
      </c>
      <c r="B21" s="115" t="s">
        <v>273</v>
      </c>
      <c r="C21" s="272">
        <v>174590</v>
      </c>
      <c r="D21" s="116" t="s">
        <v>143</v>
      </c>
      <c r="E21" s="273">
        <v>6</v>
      </c>
      <c r="F21" s="115" t="s">
        <v>272</v>
      </c>
      <c r="G21" s="272">
        <v>184037</v>
      </c>
      <c r="H21" s="116" t="s">
        <v>143</v>
      </c>
      <c r="I21" s="273">
        <v>10</v>
      </c>
      <c r="J21" s="115" t="s">
        <v>271</v>
      </c>
      <c r="K21" s="272">
        <v>191750</v>
      </c>
      <c r="L21" s="116" t="s">
        <v>143</v>
      </c>
      <c r="M21" s="273">
        <v>10</v>
      </c>
      <c r="N21" s="115"/>
      <c r="O21" s="272"/>
      <c r="P21" s="116"/>
      <c r="Q21" s="273"/>
      <c r="R21" s="115" t="s">
        <v>274</v>
      </c>
      <c r="S21" s="272">
        <v>185491</v>
      </c>
      <c r="T21" s="116" t="s">
        <v>143</v>
      </c>
      <c r="U21" s="273">
        <v>10</v>
      </c>
    </row>
    <row r="22" spans="1:21" ht="21.75" customHeight="1">
      <c r="A22" s="119" t="s">
        <v>83</v>
      </c>
      <c r="B22" s="127"/>
      <c r="C22" s="287">
        <f>800*(COUNTA(C17:C20))</f>
        <v>3200</v>
      </c>
      <c r="D22" s="238">
        <f>COUNTA(D17:D21)</f>
        <v>5</v>
      </c>
      <c r="E22" s="127">
        <f>SUM(E17:E21)</f>
        <v>38</v>
      </c>
      <c r="F22" s="127"/>
      <c r="G22" s="287">
        <f>800*(COUNTA(G17:G20))</f>
        <v>3200</v>
      </c>
      <c r="H22" s="238">
        <f>COUNTA(H17:H21)</f>
        <v>5</v>
      </c>
      <c r="I22" s="127">
        <f>SUM(I17:I21)</f>
        <v>50</v>
      </c>
      <c r="J22" s="127"/>
      <c r="K22" s="287">
        <f>800*(COUNTA(K17:K20))</f>
        <v>3200</v>
      </c>
      <c r="L22" s="238">
        <f>COUNTA(L17:L21)</f>
        <v>5</v>
      </c>
      <c r="M22" s="127">
        <f>SUM(M17:M21)</f>
        <v>50</v>
      </c>
      <c r="N22" s="127"/>
      <c r="O22" s="287">
        <f>800*(COUNTA(O17:O21))</f>
        <v>0</v>
      </c>
      <c r="P22" s="238">
        <f>COUNTA(P17:P21)</f>
        <v>0</v>
      </c>
      <c r="Q22" s="127">
        <f>SUM(Q17:Q21)</f>
        <v>0</v>
      </c>
      <c r="R22" s="127"/>
      <c r="S22" s="287">
        <f>800*(COUNTA(S17:S21))</f>
        <v>4000</v>
      </c>
      <c r="T22" s="238">
        <f>COUNTA(T17:T21)</f>
        <v>5</v>
      </c>
      <c r="U22" s="127">
        <f>SUM(U17:U21)</f>
        <v>50</v>
      </c>
    </row>
    <row r="23" spans="1:21" ht="18.75" customHeight="1">
      <c r="A23" s="128"/>
      <c r="B23" s="277"/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</row>
    <row r="24" spans="1:21" ht="18.75" customHeight="1">
      <c r="A24" s="277"/>
      <c r="B24" s="277"/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381" t="s">
        <v>4</v>
      </c>
      <c r="S24" s="381"/>
      <c r="T24" s="412"/>
      <c r="U24" s="277"/>
    </row>
    <row r="25" spans="1:21" ht="24" customHeight="1">
      <c r="A25" s="129" t="s">
        <v>4</v>
      </c>
      <c r="B25" s="383" t="s">
        <v>14</v>
      </c>
      <c r="C25" s="384"/>
      <c r="D25" s="384"/>
      <c r="E25" s="385"/>
      <c r="F25" s="383" t="s">
        <v>15</v>
      </c>
      <c r="G25" s="413"/>
      <c r="H25" s="384"/>
      <c r="I25" s="385"/>
      <c r="J25" s="383" t="s">
        <v>23</v>
      </c>
      <c r="K25" s="413"/>
      <c r="L25" s="384"/>
      <c r="M25" s="385"/>
      <c r="N25" s="130"/>
      <c r="O25" s="366" t="s">
        <v>29</v>
      </c>
      <c r="P25" s="414"/>
      <c r="Q25" s="414"/>
      <c r="R25" s="131">
        <f>SUM(E15+I15+M15+Q15+U15+E22+I22+M22+Q22+U22+E31+I31+M31)</f>
        <v>933</v>
      </c>
      <c r="S25" s="289"/>
      <c r="T25" s="131" t="s">
        <v>4</v>
      </c>
      <c r="U25" s="277"/>
    </row>
    <row r="26" spans="1:21" ht="24" customHeight="1">
      <c r="A26" s="125" t="s">
        <v>26</v>
      </c>
      <c r="B26" s="114" t="s">
        <v>7</v>
      </c>
      <c r="C26" s="114" t="s">
        <v>30</v>
      </c>
      <c r="D26" s="114" t="s">
        <v>18</v>
      </c>
      <c r="E26" s="114" t="s">
        <v>2</v>
      </c>
      <c r="F26" s="114" t="s">
        <v>7</v>
      </c>
      <c r="G26" s="114" t="s">
        <v>30</v>
      </c>
      <c r="H26" s="114" t="s">
        <v>18</v>
      </c>
      <c r="I26" s="114" t="s">
        <v>2</v>
      </c>
      <c r="J26" s="114" t="s">
        <v>7</v>
      </c>
      <c r="K26" s="114" t="s">
        <v>30</v>
      </c>
      <c r="L26" s="114" t="s">
        <v>18</v>
      </c>
      <c r="M26" s="133" t="s">
        <v>2</v>
      </c>
      <c r="N26" s="134"/>
      <c r="O26" s="366" t="s">
        <v>31</v>
      </c>
      <c r="P26" s="367"/>
      <c r="Q26" s="367"/>
      <c r="R26" s="135">
        <f>SUM((C15+G15+K15+O15+S15+C22+G22+K22+O22+S22+C31+G31+K31)/1000)</f>
        <v>42.7</v>
      </c>
      <c r="S26" s="136"/>
      <c r="T26" s="135" t="s">
        <v>4</v>
      </c>
      <c r="U26" s="277"/>
    </row>
    <row r="27" spans="1:21" ht="21.75" customHeight="1">
      <c r="A27" s="114">
        <v>1500</v>
      </c>
      <c r="B27" s="115" t="s">
        <v>227</v>
      </c>
      <c r="C27" s="276">
        <v>322751</v>
      </c>
      <c r="D27" s="137" t="s">
        <v>143</v>
      </c>
      <c r="E27" s="273">
        <v>40</v>
      </c>
      <c r="F27" s="115" t="s">
        <v>242</v>
      </c>
      <c r="G27" s="276">
        <v>354539</v>
      </c>
      <c r="H27" s="137" t="s">
        <v>143</v>
      </c>
      <c r="I27" s="273">
        <v>40</v>
      </c>
      <c r="J27" s="115" t="s">
        <v>275</v>
      </c>
      <c r="K27" s="276">
        <v>360476</v>
      </c>
      <c r="L27" s="115" t="s">
        <v>143</v>
      </c>
      <c r="M27" s="273">
        <v>40</v>
      </c>
      <c r="N27" s="290"/>
      <c r="O27" s="367"/>
      <c r="P27" s="367"/>
      <c r="Q27" s="367"/>
      <c r="R27" s="140" t="s">
        <v>3</v>
      </c>
      <c r="S27" s="289"/>
      <c r="T27" s="141"/>
      <c r="U27" s="277"/>
    </row>
    <row r="28" spans="1:21" ht="21.75" customHeight="1">
      <c r="A28" s="114" t="s">
        <v>33</v>
      </c>
      <c r="B28" s="115" t="s">
        <v>210</v>
      </c>
      <c r="C28" s="269">
        <v>1375</v>
      </c>
      <c r="D28" s="137" t="s">
        <v>188</v>
      </c>
      <c r="E28" s="273">
        <v>40</v>
      </c>
      <c r="F28" s="115" t="s">
        <v>168</v>
      </c>
      <c r="G28" s="269">
        <v>1225</v>
      </c>
      <c r="H28" s="142" t="s">
        <v>143</v>
      </c>
      <c r="I28" s="273">
        <v>40</v>
      </c>
      <c r="J28" s="115" t="s">
        <v>225</v>
      </c>
      <c r="K28" s="269">
        <v>1250</v>
      </c>
      <c r="L28" s="115" t="s">
        <v>143</v>
      </c>
      <c r="M28" s="273">
        <v>40</v>
      </c>
      <c r="N28" s="291"/>
      <c r="O28" s="292"/>
      <c r="P28" s="293"/>
      <c r="Q28" s="293"/>
      <c r="R28" s="368"/>
      <c r="S28" s="415"/>
      <c r="T28" s="146"/>
      <c r="U28" s="277"/>
    </row>
    <row r="29" spans="1:21" ht="21.75" customHeight="1">
      <c r="A29" s="114" t="s">
        <v>34</v>
      </c>
      <c r="B29" s="115" t="s">
        <v>209</v>
      </c>
      <c r="C29" s="269">
        <v>2000</v>
      </c>
      <c r="D29" s="142" t="s">
        <v>188</v>
      </c>
      <c r="E29" s="273">
        <v>50</v>
      </c>
      <c r="F29" s="115" t="s">
        <v>254</v>
      </c>
      <c r="G29" s="269">
        <v>1900</v>
      </c>
      <c r="H29" s="142" t="s">
        <v>143</v>
      </c>
      <c r="I29" s="273">
        <v>50</v>
      </c>
      <c r="J29" s="115" t="s">
        <v>193</v>
      </c>
      <c r="K29" s="269">
        <v>1850</v>
      </c>
      <c r="L29" s="115" t="s">
        <v>143</v>
      </c>
      <c r="M29" s="273">
        <v>50</v>
      </c>
      <c r="N29" s="291"/>
      <c r="O29" s="277"/>
      <c r="P29" s="294">
        <f>SUM(D15+H15+L15+P15+T15+D22+H22+L22+P22+T22+D31+H31+L31)</f>
        <v>57</v>
      </c>
      <c r="Q29" s="277"/>
      <c r="R29" s="277"/>
      <c r="S29" s="370" t="s">
        <v>4</v>
      </c>
      <c r="T29" s="415"/>
      <c r="U29" s="416"/>
    </row>
    <row r="30" spans="1:21" ht="21.75" customHeight="1">
      <c r="A30" s="114" t="s">
        <v>36</v>
      </c>
      <c r="B30" s="115" t="s">
        <v>200</v>
      </c>
      <c r="C30" s="269">
        <v>2650</v>
      </c>
      <c r="D30" s="138" t="s">
        <v>188</v>
      </c>
      <c r="E30" s="273">
        <v>80</v>
      </c>
      <c r="F30" s="115" t="s">
        <v>276</v>
      </c>
      <c r="G30" s="269">
        <v>2450</v>
      </c>
      <c r="H30" s="142" t="s">
        <v>143</v>
      </c>
      <c r="I30" s="273">
        <v>80</v>
      </c>
      <c r="J30" s="115" t="s">
        <v>280</v>
      </c>
      <c r="K30" s="269">
        <v>2300</v>
      </c>
      <c r="L30" s="115" t="s">
        <v>188</v>
      </c>
      <c r="M30" s="273">
        <v>80</v>
      </c>
      <c r="N30" s="291"/>
      <c r="O30" s="277"/>
      <c r="P30" s="277"/>
      <c r="Q30" s="277"/>
      <c r="R30" s="146"/>
      <c r="S30" s="370" t="s">
        <v>35</v>
      </c>
      <c r="T30" s="415"/>
      <c r="U30" s="416"/>
    </row>
    <row r="31" spans="1:21" ht="21.75" customHeight="1">
      <c r="A31" s="119" t="s">
        <v>83</v>
      </c>
      <c r="B31" s="115"/>
      <c r="C31" s="121">
        <f>SUM(C30+C29+C28+(IF(COUNTBLANK(C27),0,1500)))</f>
        <v>7525</v>
      </c>
      <c r="D31" s="238">
        <f>COUNTA(D27:D30)</f>
        <v>4</v>
      </c>
      <c r="E31" s="147">
        <f>SUM(E27:E30)</f>
        <v>210</v>
      </c>
      <c r="F31" s="117"/>
      <c r="G31" s="121">
        <f>SUM(G30+G29+G28+(IF(COUNTBLANK(G27),0,1500)))</f>
        <v>7075</v>
      </c>
      <c r="H31" s="238">
        <f>COUNTA(H27:H30)</f>
        <v>4</v>
      </c>
      <c r="I31" s="147">
        <f>SUM(I27:I30)</f>
        <v>210</v>
      </c>
      <c r="J31" s="137"/>
      <c r="K31" s="121">
        <f>SUM(K30+K29+K28+(IF(COUNTBLANK(K27),0,1500)))</f>
        <v>6900</v>
      </c>
      <c r="L31" s="238">
        <f>COUNTA(L27:L30)</f>
        <v>4</v>
      </c>
      <c r="M31" s="147">
        <f>SUM(M27:M30)</f>
        <v>210</v>
      </c>
      <c r="N31" s="148"/>
      <c r="S31" s="370" t="s">
        <v>4</v>
      </c>
      <c r="T31" s="371"/>
      <c r="U31" s="372"/>
    </row>
    <row r="32" spans="1:21">
      <c r="R32" s="373"/>
      <c r="S32" s="374"/>
      <c r="T32" s="375"/>
    </row>
  </sheetData>
  <mergeCells count="45">
    <mergeCell ref="R32:T32"/>
    <mergeCell ref="O26:Q27"/>
    <mergeCell ref="R28:S28"/>
    <mergeCell ref="S29:U29"/>
    <mergeCell ref="S30:U30"/>
    <mergeCell ref="S31:U31"/>
    <mergeCell ref="A16:T16"/>
    <mergeCell ref="R24:T24"/>
    <mergeCell ref="B25:E25"/>
    <mergeCell ref="F25:I25"/>
    <mergeCell ref="J25:M25"/>
    <mergeCell ref="O25:Q25"/>
    <mergeCell ref="J8:J9"/>
    <mergeCell ref="K8:K9"/>
    <mergeCell ref="S8:S9"/>
    <mergeCell ref="T8:T9"/>
    <mergeCell ref="U8:U9"/>
    <mergeCell ref="M8:M9"/>
    <mergeCell ref="R6:U7"/>
    <mergeCell ref="L8:L9"/>
    <mergeCell ref="A8:A9"/>
    <mergeCell ref="B8:B9"/>
    <mergeCell ref="C8:C9"/>
    <mergeCell ref="D8:D9"/>
    <mergeCell ref="E8:E9"/>
    <mergeCell ref="F8:F9"/>
    <mergeCell ref="N8:N9"/>
    <mergeCell ref="O8:O9"/>
    <mergeCell ref="P8:P9"/>
    <mergeCell ref="Q8:Q9"/>
    <mergeCell ref="R8:R9"/>
    <mergeCell ref="G8:G9"/>
    <mergeCell ref="H8:H9"/>
    <mergeCell ref="I8:I9"/>
    <mergeCell ref="A6:A7"/>
    <mergeCell ref="B6:E7"/>
    <mergeCell ref="F6:I7"/>
    <mergeCell ref="J6:M7"/>
    <mergeCell ref="N6:Q7"/>
    <mergeCell ref="A1:E5"/>
    <mergeCell ref="G1:Q1"/>
    <mergeCell ref="H2:P3"/>
    <mergeCell ref="R2:U3"/>
    <mergeCell ref="H4:P4"/>
    <mergeCell ref="S4:T4"/>
  </mergeCells>
  <pageMargins left="0.74803149606299213" right="0.74803149606299213" top="0.59055118110236227" bottom="0.59055118110236227" header="0.19685039370078741" footer="0.39370078740157483"/>
  <pageSetup paperSize="9" scale="78" orientation="landscape" horizontalDpi="4294967293" verticalDpi="36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U32"/>
  <sheetViews>
    <sheetView showZeros="0" workbookViewId="0">
      <selection activeCell="L15" sqref="L15"/>
    </sheetView>
  </sheetViews>
  <sheetFormatPr defaultColWidth="8.81640625" defaultRowHeight="12.5"/>
  <cols>
    <col min="1" max="2" width="8.81640625" style="110"/>
    <col min="3" max="3" width="9.453125" style="110" customWidth="1"/>
    <col min="4" max="4" width="4.7265625" style="110" customWidth="1"/>
    <col min="5" max="5" width="9.1796875" style="110" customWidth="1"/>
    <col min="6" max="6" width="8.81640625" style="110"/>
    <col min="7" max="7" width="9.453125" style="110" customWidth="1"/>
    <col min="8" max="8" width="4.7265625" style="110" customWidth="1"/>
    <col min="9" max="10" width="8.81640625" style="110"/>
    <col min="11" max="11" width="9.453125" style="110" customWidth="1"/>
    <col min="12" max="12" width="4.7265625" style="110" customWidth="1"/>
    <col min="13" max="14" width="8.81640625" style="110"/>
    <col min="15" max="15" width="9.453125" style="110" customWidth="1"/>
    <col min="16" max="16" width="4.7265625" style="110" customWidth="1"/>
    <col min="17" max="17" width="8.81640625" style="110"/>
    <col min="18" max="18" width="10.1796875" style="110" bestFit="1" customWidth="1"/>
    <col min="19" max="19" width="9.453125" style="110" customWidth="1"/>
    <col min="20" max="20" width="4.453125" style="110" customWidth="1"/>
    <col min="21" max="21" width="9.1796875" style="110" customWidth="1"/>
    <col min="22" max="22" width="3.7265625" style="110" customWidth="1"/>
    <col min="23" max="23" width="3.26953125" style="110" customWidth="1"/>
    <col min="24" max="24" width="2.81640625" style="110" customWidth="1"/>
    <col min="25" max="25" width="3.453125" style="110" customWidth="1"/>
    <col min="26" max="26" width="3" style="110" customWidth="1"/>
    <col min="27" max="16384" width="8.81640625" style="110"/>
  </cols>
  <sheetData>
    <row r="1" spans="1:21" ht="30.75" customHeight="1">
      <c r="A1" s="394"/>
      <c r="B1" s="394"/>
      <c r="C1" s="394"/>
      <c r="D1" s="394"/>
      <c r="E1" s="395"/>
      <c r="F1" s="109"/>
      <c r="G1" s="394" t="s">
        <v>60</v>
      </c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109"/>
      <c r="S1" s="109"/>
      <c r="T1" s="109"/>
    </row>
    <row r="2" spans="1:21" ht="24.75" customHeight="1">
      <c r="A2" s="394"/>
      <c r="B2" s="394"/>
      <c r="C2" s="394"/>
      <c r="D2" s="394"/>
      <c r="E2" s="395"/>
      <c r="G2" s="111"/>
      <c r="H2" s="399" t="s">
        <v>130</v>
      </c>
      <c r="I2" s="400"/>
      <c r="J2" s="400"/>
      <c r="K2" s="400"/>
      <c r="L2" s="400"/>
      <c r="M2" s="400"/>
      <c r="N2" s="400"/>
      <c r="O2" s="400"/>
      <c r="P2" s="400"/>
      <c r="R2" s="401" t="s">
        <v>22</v>
      </c>
      <c r="S2" s="401"/>
      <c r="T2" s="401"/>
      <c r="U2" s="401"/>
    </row>
    <row r="3" spans="1:21" ht="24.75" customHeight="1">
      <c r="A3" s="394"/>
      <c r="B3" s="394"/>
      <c r="C3" s="394"/>
      <c r="D3" s="394"/>
      <c r="E3" s="395"/>
      <c r="G3" s="111"/>
      <c r="H3" s="400"/>
      <c r="I3" s="400"/>
      <c r="J3" s="400"/>
      <c r="K3" s="400"/>
      <c r="L3" s="400"/>
      <c r="M3" s="400"/>
      <c r="N3" s="400"/>
      <c r="O3" s="400"/>
      <c r="P3" s="400"/>
      <c r="Q3" s="112"/>
      <c r="R3" s="401"/>
      <c r="S3" s="401"/>
      <c r="T3" s="401"/>
      <c r="U3" s="401"/>
    </row>
    <row r="4" spans="1:21" ht="24.75" customHeight="1">
      <c r="A4" s="394"/>
      <c r="B4" s="394"/>
      <c r="C4" s="394"/>
      <c r="D4" s="394"/>
      <c r="E4" s="395"/>
      <c r="G4" s="113"/>
      <c r="H4" s="401" t="s">
        <v>57</v>
      </c>
      <c r="I4" s="402"/>
      <c r="J4" s="402"/>
      <c r="K4" s="402"/>
      <c r="L4" s="402"/>
      <c r="M4" s="402"/>
      <c r="N4" s="402"/>
      <c r="O4" s="402"/>
      <c r="P4" s="402"/>
      <c r="S4" s="403">
        <v>2020</v>
      </c>
      <c r="T4" s="403"/>
    </row>
    <row r="5" spans="1:21" ht="24.75" customHeight="1">
      <c r="A5" s="396"/>
      <c r="B5" s="396"/>
      <c r="C5" s="396"/>
      <c r="D5" s="396"/>
      <c r="E5" s="397"/>
    </row>
    <row r="6" spans="1:21" ht="12" customHeight="1">
      <c r="A6" s="404" t="s">
        <v>4</v>
      </c>
      <c r="B6" s="388" t="s">
        <v>14</v>
      </c>
      <c r="C6" s="389"/>
      <c r="D6" s="389"/>
      <c r="E6" s="406"/>
      <c r="F6" s="388" t="s">
        <v>15</v>
      </c>
      <c r="G6" s="389"/>
      <c r="H6" s="389"/>
      <c r="I6" s="406"/>
      <c r="J6" s="388" t="s">
        <v>23</v>
      </c>
      <c r="K6" s="389"/>
      <c r="L6" s="389"/>
      <c r="M6" s="406"/>
      <c r="N6" s="388" t="s">
        <v>24</v>
      </c>
      <c r="O6" s="389"/>
      <c r="P6" s="389"/>
      <c r="Q6" s="406"/>
      <c r="R6" s="388" t="s">
        <v>25</v>
      </c>
      <c r="S6" s="389"/>
      <c r="T6" s="389"/>
      <c r="U6" s="390"/>
    </row>
    <row r="7" spans="1:21" ht="12" customHeight="1">
      <c r="A7" s="405"/>
      <c r="B7" s="391"/>
      <c r="C7" s="392"/>
      <c r="D7" s="392"/>
      <c r="E7" s="407"/>
      <c r="F7" s="391"/>
      <c r="G7" s="392"/>
      <c r="H7" s="392"/>
      <c r="I7" s="407"/>
      <c r="J7" s="391"/>
      <c r="K7" s="392"/>
      <c r="L7" s="392"/>
      <c r="M7" s="407"/>
      <c r="N7" s="391"/>
      <c r="O7" s="392"/>
      <c r="P7" s="392"/>
      <c r="Q7" s="407"/>
      <c r="R7" s="391"/>
      <c r="S7" s="392"/>
      <c r="T7" s="392"/>
      <c r="U7" s="393"/>
    </row>
    <row r="8" spans="1:21">
      <c r="A8" s="377" t="s">
        <v>26</v>
      </c>
      <c r="B8" s="376" t="s">
        <v>7</v>
      </c>
      <c r="C8" s="376" t="s">
        <v>8</v>
      </c>
      <c r="D8" s="376" t="s">
        <v>18</v>
      </c>
      <c r="E8" s="377" t="s">
        <v>2</v>
      </c>
      <c r="F8" s="376" t="s">
        <v>7</v>
      </c>
      <c r="G8" s="376" t="s">
        <v>8</v>
      </c>
      <c r="H8" s="376" t="s">
        <v>18</v>
      </c>
      <c r="I8" s="377" t="s">
        <v>2</v>
      </c>
      <c r="J8" s="376" t="s">
        <v>7</v>
      </c>
      <c r="K8" s="376" t="s">
        <v>8</v>
      </c>
      <c r="L8" s="376" t="s">
        <v>18</v>
      </c>
      <c r="M8" s="377" t="s">
        <v>2</v>
      </c>
      <c r="N8" s="376" t="s">
        <v>7</v>
      </c>
      <c r="O8" s="376" t="s">
        <v>8</v>
      </c>
      <c r="P8" s="376" t="s">
        <v>18</v>
      </c>
      <c r="Q8" s="377" t="s">
        <v>2</v>
      </c>
      <c r="R8" s="376" t="s">
        <v>7</v>
      </c>
      <c r="S8" s="376" t="s">
        <v>8</v>
      </c>
      <c r="T8" s="376" t="s">
        <v>18</v>
      </c>
      <c r="U8" s="377" t="s">
        <v>2</v>
      </c>
    </row>
    <row r="9" spans="1:21">
      <c r="A9" s="378"/>
      <c r="B9" s="376"/>
      <c r="C9" s="376"/>
      <c r="D9" s="376"/>
      <c r="E9" s="378"/>
      <c r="F9" s="376"/>
      <c r="G9" s="376"/>
      <c r="H9" s="376"/>
      <c r="I9" s="378"/>
      <c r="J9" s="376"/>
      <c r="K9" s="376"/>
      <c r="L9" s="376"/>
      <c r="M9" s="378"/>
      <c r="N9" s="376"/>
      <c r="O9" s="376"/>
      <c r="P9" s="376"/>
      <c r="Q9" s="378"/>
      <c r="R9" s="376"/>
      <c r="S9" s="376"/>
      <c r="T9" s="376"/>
      <c r="U9" s="378"/>
    </row>
    <row r="10" spans="1:21" ht="21.75" customHeight="1">
      <c r="A10" s="114" t="s">
        <v>27</v>
      </c>
      <c r="B10" s="115"/>
      <c r="C10" s="272"/>
      <c r="D10" s="116"/>
      <c r="E10" s="273"/>
      <c r="F10" s="115" t="s">
        <v>167</v>
      </c>
      <c r="G10" s="272">
        <v>82120</v>
      </c>
      <c r="H10" s="116" t="s">
        <v>143</v>
      </c>
      <c r="I10" s="273">
        <v>5</v>
      </c>
      <c r="J10" s="115"/>
      <c r="K10" s="276"/>
      <c r="L10" s="116"/>
      <c r="M10" s="273"/>
      <c r="N10" s="115"/>
      <c r="O10" s="276"/>
      <c r="P10" s="116"/>
      <c r="Q10" s="273"/>
      <c r="R10" s="115" t="s">
        <v>197</v>
      </c>
      <c r="S10" s="276">
        <v>83190</v>
      </c>
      <c r="T10" s="116" t="s">
        <v>143</v>
      </c>
      <c r="U10" s="273">
        <v>5</v>
      </c>
    </row>
    <row r="11" spans="1:21" ht="21.75" customHeight="1">
      <c r="A11" s="114" t="s">
        <v>27</v>
      </c>
      <c r="B11" s="115"/>
      <c r="C11" s="171"/>
      <c r="D11" s="116"/>
      <c r="E11" s="117"/>
      <c r="F11" s="115"/>
      <c r="G11" s="272"/>
      <c r="H11" s="116"/>
      <c r="I11" s="273"/>
      <c r="J11" s="115"/>
      <c r="K11" s="276"/>
      <c r="L11" s="116"/>
      <c r="M11" s="273"/>
      <c r="N11" s="115"/>
      <c r="O11" s="276"/>
      <c r="P11" s="116"/>
      <c r="Q11" s="273"/>
      <c r="R11" s="115"/>
      <c r="S11" s="276"/>
      <c r="T11" s="116"/>
      <c r="U11" s="273"/>
    </row>
    <row r="12" spans="1:21" ht="21.75" customHeight="1">
      <c r="A12" s="114" t="s">
        <v>27</v>
      </c>
      <c r="B12" s="115"/>
      <c r="C12" s="171"/>
      <c r="D12" s="116"/>
      <c r="E12" s="117"/>
      <c r="F12" s="115"/>
      <c r="G12" s="272"/>
      <c r="H12" s="116"/>
      <c r="I12" s="273"/>
      <c r="J12" s="115"/>
      <c r="K12" s="276"/>
      <c r="L12" s="116"/>
      <c r="M12" s="273"/>
      <c r="N12" s="115"/>
      <c r="O12" s="276"/>
      <c r="P12" s="116"/>
      <c r="Q12" s="273"/>
      <c r="R12" s="115"/>
      <c r="S12" s="276"/>
      <c r="T12" s="116"/>
      <c r="U12" s="273"/>
    </row>
    <row r="13" spans="1:21" ht="21.75" customHeight="1">
      <c r="A13" s="114" t="s">
        <v>27</v>
      </c>
      <c r="B13" s="115"/>
      <c r="C13" s="272"/>
      <c r="D13" s="116"/>
      <c r="E13" s="273"/>
      <c r="F13" s="115"/>
      <c r="G13" s="272"/>
      <c r="H13" s="116"/>
      <c r="I13" s="273"/>
      <c r="J13" s="115"/>
      <c r="K13" s="276"/>
      <c r="L13" s="116"/>
      <c r="M13" s="273"/>
      <c r="N13" s="115"/>
      <c r="O13" s="276"/>
      <c r="P13" s="116"/>
      <c r="Q13" s="273"/>
      <c r="R13" s="115"/>
      <c r="S13" s="276"/>
      <c r="T13" s="116"/>
      <c r="U13" s="273"/>
    </row>
    <row r="14" spans="1:21" ht="21.75" customHeight="1">
      <c r="A14" s="114" t="s">
        <v>27</v>
      </c>
      <c r="B14" s="115"/>
      <c r="C14" s="272"/>
      <c r="D14" s="116"/>
      <c r="E14" s="273"/>
      <c r="F14" s="115"/>
      <c r="G14" s="272"/>
      <c r="H14" s="116"/>
      <c r="I14" s="273"/>
      <c r="J14" s="115"/>
      <c r="K14" s="276"/>
      <c r="L14" s="116"/>
      <c r="M14" s="273"/>
      <c r="N14" s="115"/>
      <c r="O14" s="276"/>
      <c r="P14" s="116"/>
      <c r="Q14" s="273"/>
      <c r="R14" s="115"/>
      <c r="S14" s="276"/>
      <c r="T14" s="116"/>
      <c r="U14" s="273"/>
    </row>
    <row r="15" spans="1:21" ht="21.75" customHeight="1">
      <c r="A15" s="119" t="s">
        <v>83</v>
      </c>
      <c r="B15" s="120"/>
      <c r="C15" s="287">
        <f>400*(COUNTA(C10:C14))</f>
        <v>0</v>
      </c>
      <c r="D15" s="237">
        <f>COUNTA(D10:D14)</f>
        <v>0</v>
      </c>
      <c r="E15" s="288">
        <f>SUM(E10:E14)</f>
        <v>0</v>
      </c>
      <c r="F15" s="123"/>
      <c r="G15" s="287">
        <f>400*(COUNTA(G10:G14))</f>
        <v>400</v>
      </c>
      <c r="H15" s="237">
        <f>COUNTA(H10:H14)</f>
        <v>1</v>
      </c>
      <c r="I15" s="288">
        <f>SUM(I10:I14)</f>
        <v>5</v>
      </c>
      <c r="J15" s="123"/>
      <c r="K15" s="287">
        <f>400*(COUNTA(K10:K14))</f>
        <v>0</v>
      </c>
      <c r="L15" s="237">
        <f>COUNTA(L10:L14)</f>
        <v>0</v>
      </c>
      <c r="M15" s="288">
        <f>SUM(M10:M14)</f>
        <v>0</v>
      </c>
      <c r="N15" s="123"/>
      <c r="O15" s="287">
        <f>400*(COUNTA(O10:O14))</f>
        <v>0</v>
      </c>
      <c r="P15" s="237">
        <f>COUNTA(P10:P14)</f>
        <v>0</v>
      </c>
      <c r="Q15" s="288">
        <f>SUM(Q10:Q14)</f>
        <v>0</v>
      </c>
      <c r="R15" s="123"/>
      <c r="S15" s="287">
        <f>400*(COUNTA(S10:S14))</f>
        <v>400</v>
      </c>
      <c r="T15" s="237">
        <f>COUNTA(T10:T14)</f>
        <v>1</v>
      </c>
      <c r="U15" s="127">
        <f>SUM(U10:U14)</f>
        <v>5</v>
      </c>
    </row>
    <row r="16" spans="1:21" ht="21.75" customHeight="1">
      <c r="A16" s="379"/>
      <c r="B16" s="408"/>
      <c r="C16" s="408"/>
      <c r="D16" s="408"/>
      <c r="E16" s="408"/>
      <c r="F16" s="408"/>
      <c r="G16" s="408"/>
      <c r="H16" s="408"/>
      <c r="I16" s="408"/>
      <c r="J16" s="408"/>
      <c r="K16" s="408"/>
      <c r="L16" s="408"/>
      <c r="M16" s="408"/>
      <c r="N16" s="408"/>
      <c r="O16" s="408"/>
      <c r="P16" s="408"/>
      <c r="Q16" s="408"/>
      <c r="R16" s="408"/>
      <c r="S16" s="408"/>
      <c r="T16" s="408"/>
      <c r="U16" s="277"/>
    </row>
    <row r="17" spans="1:21" ht="21.75" customHeight="1">
      <c r="A17" s="125" t="s">
        <v>28</v>
      </c>
      <c r="B17" s="115"/>
      <c r="C17" s="272"/>
      <c r="D17" s="116"/>
      <c r="E17" s="273"/>
      <c r="F17" s="115"/>
      <c r="G17" s="272"/>
      <c r="H17" s="116"/>
      <c r="I17" s="273"/>
      <c r="J17" s="115"/>
      <c r="K17" s="272"/>
      <c r="L17" s="116"/>
      <c r="M17" s="273"/>
      <c r="N17" s="115"/>
      <c r="O17" s="272"/>
      <c r="P17" s="126"/>
      <c r="Q17" s="273"/>
      <c r="R17" s="115"/>
      <c r="S17" s="272"/>
      <c r="T17" s="126"/>
      <c r="U17" s="273"/>
    </row>
    <row r="18" spans="1:21" ht="21.75" customHeight="1">
      <c r="A18" s="125" t="s">
        <v>28</v>
      </c>
      <c r="B18" s="115"/>
      <c r="C18" s="171"/>
      <c r="D18" s="116"/>
      <c r="E18" s="117"/>
      <c r="F18" s="115"/>
      <c r="G18" s="272"/>
      <c r="H18" s="116"/>
      <c r="I18" s="273"/>
      <c r="J18" s="115"/>
      <c r="K18" s="272"/>
      <c r="L18" s="116"/>
      <c r="M18" s="273"/>
      <c r="N18" s="115"/>
      <c r="O18" s="272"/>
      <c r="P18" s="116"/>
      <c r="Q18" s="273"/>
      <c r="R18" s="115"/>
      <c r="S18" s="272"/>
      <c r="T18" s="116"/>
      <c r="U18" s="273"/>
    </row>
    <row r="19" spans="1:21" ht="21.75" customHeight="1">
      <c r="A19" s="125" t="s">
        <v>28</v>
      </c>
      <c r="B19" s="115"/>
      <c r="C19" s="272"/>
      <c r="D19" s="116"/>
      <c r="E19" s="273"/>
      <c r="F19" s="115"/>
      <c r="G19" s="272"/>
      <c r="H19" s="116"/>
      <c r="I19" s="273"/>
      <c r="J19" s="115"/>
      <c r="K19" s="272"/>
      <c r="L19" s="116"/>
      <c r="M19" s="273"/>
      <c r="N19" s="115"/>
      <c r="O19" s="272"/>
      <c r="P19" s="116"/>
      <c r="Q19" s="273"/>
      <c r="R19" s="115"/>
      <c r="S19" s="272"/>
      <c r="T19" s="116"/>
      <c r="U19" s="273"/>
    </row>
    <row r="20" spans="1:21" ht="21.75" customHeight="1">
      <c r="A20" s="125" t="s">
        <v>28</v>
      </c>
      <c r="B20" s="115"/>
      <c r="C20" s="272"/>
      <c r="D20" s="116"/>
      <c r="E20" s="273"/>
      <c r="F20" s="115"/>
      <c r="G20" s="272"/>
      <c r="H20" s="116"/>
      <c r="I20" s="273"/>
      <c r="J20" s="115"/>
      <c r="K20" s="272"/>
      <c r="L20" s="116"/>
      <c r="M20" s="273"/>
      <c r="N20" s="115"/>
      <c r="O20" s="272"/>
      <c r="P20" s="116"/>
      <c r="Q20" s="273"/>
      <c r="R20" s="115"/>
      <c r="S20" s="272"/>
      <c r="T20" s="116"/>
      <c r="U20" s="273"/>
    </row>
    <row r="21" spans="1:21" ht="21.75" customHeight="1">
      <c r="A21" s="125" t="s">
        <v>28</v>
      </c>
      <c r="B21" s="115"/>
      <c r="C21" s="272"/>
      <c r="D21" s="116"/>
      <c r="E21" s="273"/>
      <c r="F21" s="115"/>
      <c r="G21" s="272"/>
      <c r="H21" s="116"/>
      <c r="I21" s="273"/>
      <c r="J21" s="115"/>
      <c r="K21" s="272"/>
      <c r="L21" s="116"/>
      <c r="M21" s="273"/>
      <c r="N21" s="115"/>
      <c r="O21" s="272"/>
      <c r="P21" s="116"/>
      <c r="Q21" s="273"/>
      <c r="R21" s="115"/>
      <c r="S21" s="272"/>
      <c r="T21" s="116"/>
      <c r="U21" s="273"/>
    </row>
    <row r="22" spans="1:21" ht="21.75" customHeight="1">
      <c r="A22" s="119" t="s">
        <v>83</v>
      </c>
      <c r="B22" s="127"/>
      <c r="C22" s="287">
        <f>800*(COUNTA(C17:C21))</f>
        <v>0</v>
      </c>
      <c r="D22" s="238">
        <f>COUNTA(D17:D21)</f>
        <v>0</v>
      </c>
      <c r="E22" s="127">
        <f>SUM(E17:E21)</f>
        <v>0</v>
      </c>
      <c r="F22" s="127"/>
      <c r="G22" s="287">
        <f>800*(COUNTA(G17:G21))</f>
        <v>0</v>
      </c>
      <c r="H22" s="238">
        <f>COUNTA(H17:H21)</f>
        <v>0</v>
      </c>
      <c r="I22" s="127">
        <f>SUM(I17:I21)</f>
        <v>0</v>
      </c>
      <c r="J22" s="127"/>
      <c r="K22" s="287">
        <f>800*(COUNTA(K17:K21))</f>
        <v>0</v>
      </c>
      <c r="L22" s="238">
        <f>COUNTA(L17:L21)</f>
        <v>0</v>
      </c>
      <c r="M22" s="127">
        <f>SUM(M17:M21)</f>
        <v>0</v>
      </c>
      <c r="N22" s="127"/>
      <c r="O22" s="287">
        <f>800*(COUNTA(O17:O21))</f>
        <v>0</v>
      </c>
      <c r="P22" s="238">
        <f>COUNTA(P17:P21)</f>
        <v>0</v>
      </c>
      <c r="Q22" s="127">
        <f>SUM(Q17:Q21)</f>
        <v>0</v>
      </c>
      <c r="R22" s="127"/>
      <c r="S22" s="287">
        <f>800*(COUNTA(S17:S21))</f>
        <v>0</v>
      </c>
      <c r="T22" s="238">
        <f>COUNTA(T17:T21)</f>
        <v>0</v>
      </c>
      <c r="U22" s="127">
        <f>SUM(U17:U21)</f>
        <v>0</v>
      </c>
    </row>
    <row r="23" spans="1:21" ht="18.75" customHeight="1">
      <c r="A23" s="128"/>
      <c r="B23" s="277"/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</row>
    <row r="24" spans="1:21" ht="18.75" customHeight="1">
      <c r="A24" s="277"/>
      <c r="B24" s="277"/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381" t="s">
        <v>4</v>
      </c>
      <c r="S24" s="381"/>
      <c r="T24" s="412"/>
      <c r="U24" s="277"/>
    </row>
    <row r="25" spans="1:21" ht="24" customHeight="1">
      <c r="A25" s="129" t="s">
        <v>4</v>
      </c>
      <c r="B25" s="383" t="s">
        <v>14</v>
      </c>
      <c r="C25" s="384"/>
      <c r="D25" s="384"/>
      <c r="E25" s="385"/>
      <c r="F25" s="383" t="s">
        <v>15</v>
      </c>
      <c r="G25" s="413"/>
      <c r="H25" s="384"/>
      <c r="I25" s="385"/>
      <c r="J25" s="383" t="s">
        <v>23</v>
      </c>
      <c r="K25" s="413"/>
      <c r="L25" s="384"/>
      <c r="M25" s="385"/>
      <c r="N25" s="130"/>
      <c r="O25" s="366" t="s">
        <v>29</v>
      </c>
      <c r="P25" s="414"/>
      <c r="Q25" s="414"/>
      <c r="R25" s="131">
        <f>SUM(E15+I15+M15+Q15+U15+E22+I22+M22+Q22+U22+E31+I31+M31)</f>
        <v>10</v>
      </c>
      <c r="S25" s="289"/>
      <c r="T25" s="131" t="s">
        <v>4</v>
      </c>
      <c r="U25" s="277"/>
    </row>
    <row r="26" spans="1:21" ht="24" customHeight="1">
      <c r="A26" s="125" t="s">
        <v>26</v>
      </c>
      <c r="B26" s="114" t="s">
        <v>7</v>
      </c>
      <c r="C26" s="114" t="s">
        <v>30</v>
      </c>
      <c r="D26" s="114" t="s">
        <v>18</v>
      </c>
      <c r="E26" s="114" t="s">
        <v>2</v>
      </c>
      <c r="F26" s="114" t="s">
        <v>7</v>
      </c>
      <c r="G26" s="114" t="s">
        <v>30</v>
      </c>
      <c r="H26" s="114" t="s">
        <v>18</v>
      </c>
      <c r="I26" s="114" t="s">
        <v>2</v>
      </c>
      <c r="J26" s="114" t="s">
        <v>7</v>
      </c>
      <c r="K26" s="114" t="s">
        <v>30</v>
      </c>
      <c r="L26" s="114" t="s">
        <v>18</v>
      </c>
      <c r="M26" s="133" t="s">
        <v>2</v>
      </c>
      <c r="N26" s="134"/>
      <c r="O26" s="366" t="s">
        <v>31</v>
      </c>
      <c r="P26" s="366"/>
      <c r="Q26" s="366"/>
      <c r="R26" s="135">
        <f>SUM((C15+G15+K15+O15+S15+C22+G22+K22+O22+S22+C31+G31+K31)/1000)</f>
        <v>0.8</v>
      </c>
      <c r="S26" s="136"/>
      <c r="T26" s="135" t="s">
        <v>4</v>
      </c>
      <c r="U26" s="277"/>
    </row>
    <row r="27" spans="1:21" ht="21.75" customHeight="1">
      <c r="A27" s="114" t="s">
        <v>32</v>
      </c>
      <c r="B27" s="115"/>
      <c r="C27" s="276"/>
      <c r="D27" s="268"/>
      <c r="E27" s="273"/>
      <c r="F27" s="115"/>
      <c r="G27" s="276"/>
      <c r="H27" s="285"/>
      <c r="I27" s="273"/>
      <c r="J27" s="115"/>
      <c r="K27" s="276"/>
      <c r="L27" s="115"/>
      <c r="M27" s="273"/>
      <c r="N27" s="290"/>
      <c r="O27" s="366"/>
      <c r="P27" s="366"/>
      <c r="Q27" s="366"/>
      <c r="R27" s="140" t="s">
        <v>3</v>
      </c>
      <c r="S27" s="289"/>
      <c r="T27" s="141"/>
      <c r="U27" s="277"/>
    </row>
    <row r="28" spans="1:21" ht="21.75" customHeight="1">
      <c r="A28" s="114" t="s">
        <v>33</v>
      </c>
      <c r="B28" s="115"/>
      <c r="C28" s="269"/>
      <c r="D28" s="268"/>
      <c r="E28" s="273"/>
      <c r="F28" s="115"/>
      <c r="G28" s="269"/>
      <c r="H28" s="269"/>
      <c r="I28" s="273"/>
      <c r="J28" s="115"/>
      <c r="K28" s="269"/>
      <c r="L28" s="115"/>
      <c r="M28" s="273"/>
      <c r="N28" s="291"/>
      <c r="O28" s="292"/>
      <c r="P28" s="293"/>
      <c r="Q28" s="293"/>
      <c r="R28" s="368"/>
      <c r="S28" s="368"/>
      <c r="T28" s="146"/>
      <c r="U28" s="277"/>
    </row>
    <row r="29" spans="1:21" ht="21.75" customHeight="1">
      <c r="A29" s="114" t="s">
        <v>34</v>
      </c>
      <c r="B29" s="115"/>
      <c r="C29" s="269"/>
      <c r="D29" s="267"/>
      <c r="E29" s="273"/>
      <c r="F29" s="115"/>
      <c r="G29" s="269"/>
      <c r="H29" s="269"/>
      <c r="I29" s="273"/>
      <c r="J29" s="115"/>
      <c r="K29" s="269"/>
      <c r="L29" s="115"/>
      <c r="M29" s="273"/>
      <c r="N29" s="291"/>
      <c r="O29" s="277"/>
      <c r="P29" s="294">
        <f>SUM(D15+H15+L15+P15+T15+D22+H22+L22+P22+T22+D31+H31+L31)</f>
        <v>2</v>
      </c>
      <c r="Q29" s="277"/>
      <c r="R29" s="277"/>
      <c r="S29" s="370" t="s">
        <v>4</v>
      </c>
      <c r="T29" s="370"/>
      <c r="U29" s="370"/>
    </row>
    <row r="30" spans="1:21" ht="21.75" customHeight="1">
      <c r="A30" s="114" t="s">
        <v>36</v>
      </c>
      <c r="B30" s="115"/>
      <c r="C30" s="269"/>
      <c r="D30" s="267"/>
      <c r="E30" s="273"/>
      <c r="F30" s="115"/>
      <c r="G30" s="269"/>
      <c r="H30" s="269"/>
      <c r="I30" s="273"/>
      <c r="J30" s="115"/>
      <c r="K30" s="269"/>
      <c r="L30" s="115"/>
      <c r="M30" s="273"/>
      <c r="N30" s="291"/>
      <c r="O30" s="277"/>
      <c r="P30" s="277"/>
      <c r="Q30" s="277"/>
      <c r="R30" s="146"/>
      <c r="S30" s="370"/>
      <c r="T30" s="415"/>
      <c r="U30" s="416"/>
    </row>
    <row r="31" spans="1:21" ht="21.75" customHeight="1">
      <c r="A31" s="119" t="s">
        <v>83</v>
      </c>
      <c r="B31" s="115"/>
      <c r="C31" s="287">
        <f>SUM(C30+C29+C28+(IF(COUNTBLANK(C27),0,1500)))</f>
        <v>0</v>
      </c>
      <c r="D31" s="238">
        <f>COUNTA(D27:D30)</f>
        <v>0</v>
      </c>
      <c r="E31" s="295">
        <f>SUM(E27:E30)</f>
        <v>0</v>
      </c>
      <c r="F31" s="273"/>
      <c r="G31" s="287">
        <f>SUM(G30+G29+G28+(IF(COUNTBLANK(G27),0,1500)))</f>
        <v>0</v>
      </c>
      <c r="H31" s="238">
        <f>COUNTA(H27:H30)</f>
        <v>0</v>
      </c>
      <c r="I31" s="295">
        <f>SUM(I27:I30)</f>
        <v>0</v>
      </c>
      <c r="J31" s="268"/>
      <c r="K31" s="287">
        <f>SUM(K30+K29+K28+(IF(COUNTBLANK(K27),0,1500)))</f>
        <v>0</v>
      </c>
      <c r="L31" s="238">
        <f>COUNTA(L27:L30)</f>
        <v>0</v>
      </c>
      <c r="M31" s="295">
        <f>SUM(M27:M30)</f>
        <v>0</v>
      </c>
      <c r="N31" s="296"/>
      <c r="O31" s="277"/>
      <c r="P31" s="277"/>
      <c r="Q31" s="277"/>
      <c r="R31" s="277"/>
      <c r="S31" s="370" t="s">
        <v>35</v>
      </c>
      <c r="T31" s="415"/>
      <c r="U31" s="416"/>
    </row>
    <row r="32" spans="1:21">
      <c r="R32" s="373"/>
      <c r="S32" s="374"/>
      <c r="T32" s="375"/>
    </row>
  </sheetData>
  <mergeCells count="45">
    <mergeCell ref="R32:T32"/>
    <mergeCell ref="O26:Q27"/>
    <mergeCell ref="R28:S28"/>
    <mergeCell ref="S29:U29"/>
    <mergeCell ref="S30:U30"/>
    <mergeCell ref="S31:U31"/>
    <mergeCell ref="A16:T16"/>
    <mergeCell ref="R24:T24"/>
    <mergeCell ref="B25:E25"/>
    <mergeCell ref="F25:I25"/>
    <mergeCell ref="J25:M25"/>
    <mergeCell ref="O25:Q25"/>
    <mergeCell ref="J8:J9"/>
    <mergeCell ref="K8:K9"/>
    <mergeCell ref="S8:S9"/>
    <mergeCell ref="T8:T9"/>
    <mergeCell ref="U8:U9"/>
    <mergeCell ref="M8:M9"/>
    <mergeCell ref="R6:U7"/>
    <mergeCell ref="L8:L9"/>
    <mergeCell ref="A8:A9"/>
    <mergeCell ref="B8:B9"/>
    <mergeCell ref="C8:C9"/>
    <mergeCell ref="D8:D9"/>
    <mergeCell ref="E8:E9"/>
    <mergeCell ref="F8:F9"/>
    <mergeCell ref="N8:N9"/>
    <mergeCell ref="O8:O9"/>
    <mergeCell ref="P8:P9"/>
    <mergeCell ref="Q8:Q9"/>
    <mergeCell ref="R8:R9"/>
    <mergeCell ref="G8:G9"/>
    <mergeCell ref="H8:H9"/>
    <mergeCell ref="I8:I9"/>
    <mergeCell ref="A6:A7"/>
    <mergeCell ref="B6:E7"/>
    <mergeCell ref="F6:I7"/>
    <mergeCell ref="J6:M7"/>
    <mergeCell ref="N6:Q7"/>
    <mergeCell ref="A1:E5"/>
    <mergeCell ref="G1:Q1"/>
    <mergeCell ref="H2:P3"/>
    <mergeCell ref="R2:U3"/>
    <mergeCell ref="H4:P4"/>
    <mergeCell ref="S4:T4"/>
  </mergeCells>
  <pageMargins left="0.74803149606299213" right="0.74803149606299213" top="0.59055118110236227" bottom="0.59055118110236227" header="0.19685039370078741" footer="0.39370078740157483"/>
  <pageSetup paperSize="9" scale="77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45</vt:i4>
      </vt:variant>
    </vt:vector>
  </HeadingPairs>
  <TitlesOfParts>
    <vt:vector size="45" baseType="lpstr">
      <vt:lpstr>Progress</vt:lpstr>
      <vt:lpstr>Summary</vt:lpstr>
      <vt:lpstr>Results 2012 -2020</vt:lpstr>
      <vt:lpstr>Alexander C</vt:lpstr>
      <vt:lpstr>Bale D</vt:lpstr>
      <vt:lpstr>Burgess Kat</vt:lpstr>
      <vt:lpstr>Byron A</vt:lpstr>
      <vt:lpstr>Campbell D</vt:lpstr>
      <vt:lpstr>Cass L</vt:lpstr>
      <vt:lpstr>Castles M</vt:lpstr>
      <vt:lpstr>Curtis B</vt:lpstr>
      <vt:lpstr>Dunn R</vt:lpstr>
      <vt:lpstr>Gourley G</vt:lpstr>
      <vt:lpstr>Kaye C</vt:lpstr>
      <vt:lpstr>Kennedy K</vt:lpstr>
      <vt:lpstr>Lane K</vt:lpstr>
      <vt:lpstr>Leary C</vt:lpstr>
      <vt:lpstr>Madsen K</vt:lpstr>
      <vt:lpstr>Makin C</vt:lpstr>
      <vt:lpstr>Martin, N</vt:lpstr>
      <vt:lpstr>Murphy K</vt:lpstr>
      <vt:lpstr>O'Neill K</vt:lpstr>
      <vt:lpstr>Phillips R</vt:lpstr>
      <vt:lpstr>Reid A</vt:lpstr>
      <vt:lpstr>Rohan P</vt:lpstr>
      <vt:lpstr>Sims D</vt:lpstr>
      <vt:lpstr>Smith D</vt:lpstr>
      <vt:lpstr>Smyth A</vt:lpstr>
      <vt:lpstr>Stutsel G</vt:lpstr>
      <vt:lpstr>Teunissen A</vt:lpstr>
      <vt:lpstr>Waddleton J</vt:lpstr>
      <vt:lpstr>3000m</vt:lpstr>
      <vt:lpstr>5000m</vt:lpstr>
      <vt:lpstr>Bunbury</vt:lpstr>
      <vt:lpstr>Master sheet</vt:lpstr>
      <vt:lpstr>Sheet1</vt:lpstr>
      <vt:lpstr>Sheet2</vt:lpstr>
      <vt:lpstr>Sheet3</vt:lpstr>
      <vt:lpstr>Sheet4</vt:lpstr>
      <vt:lpstr>Sheet5</vt:lpstr>
      <vt:lpstr>Sheet7</vt:lpstr>
      <vt:lpstr>Sheet8</vt:lpstr>
      <vt:lpstr>Sheet6</vt:lpstr>
      <vt:lpstr>Sheet10</vt:lpstr>
      <vt:lpstr>Sheet9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</dc:creator>
  <cp:lastModifiedBy>Caz Makin</cp:lastModifiedBy>
  <cp:lastPrinted>2020-12-29T03:01:31Z</cp:lastPrinted>
  <dcterms:created xsi:type="dcterms:W3CDTF">2013-09-12T06:24:29Z</dcterms:created>
  <dcterms:modified xsi:type="dcterms:W3CDTF">2021-01-04T07:22:19Z</dcterms:modified>
</cp:coreProperties>
</file>