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44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4885" windowHeight="15345" activeTab="2"/>
  </bookViews>
  <sheets>
    <sheet name="Progress" sheetId="1" r:id="rId1"/>
    <sheet name="Summary" sheetId="2" r:id="rId2"/>
    <sheet name="Results 2003 -2018" sheetId="3" r:id="rId3"/>
    <sheet name="Alexander C" sheetId="4" r:id="rId4"/>
    <sheet name="Bale D" sheetId="5" r:id="rId5"/>
    <sheet name="Boyce T" sheetId="6" r:id="rId6"/>
    <sheet name="Burgess G" sheetId="7" r:id="rId7"/>
    <sheet name="Burgess Kat" sheetId="8" r:id="rId8"/>
    <sheet name="Campbell D" sheetId="9" r:id="rId9"/>
    <sheet name="Carter A" sheetId="10" r:id="rId10"/>
    <sheet name="Cass L" sheetId="11" r:id="rId11"/>
    <sheet name="Castles M" sheetId="12" r:id="rId12"/>
    <sheet name="Curtis B" sheetId="13" r:id="rId13"/>
    <sheet name="Day B" sheetId="14" r:id="rId14"/>
    <sheet name="Droop J" sheetId="15" r:id="rId15"/>
    <sheet name="Druitt Denise " sheetId="16" r:id="rId16"/>
    <sheet name="Duus A" sheetId="17" r:id="rId17"/>
    <sheet name="Gourley G" sheetId="18" r:id="rId18"/>
    <sheet name="Gribble D" sheetId="19" r:id="rId19"/>
    <sheet name="Gunning S" sheetId="20" r:id="rId20"/>
    <sheet name="Ingram T" sheetId="21" r:id="rId21"/>
    <sheet name="Kaye C" sheetId="22" r:id="rId22"/>
    <sheet name="Kennedy K" sheetId="23" r:id="rId23"/>
    <sheet name="Lane K" sheetId="24" r:id="rId24"/>
    <sheet name="Leary C" sheetId="25" r:id="rId25"/>
    <sheet name="Leydon K" sheetId="26" r:id="rId26"/>
    <sheet name="Madsen K" sheetId="27" r:id="rId27"/>
    <sheet name="Makin C" sheetId="28" r:id="rId28"/>
    <sheet name="McGowan A" sheetId="29" r:id="rId29"/>
    <sheet name="Morris H" sheetId="30" r:id="rId30"/>
    <sheet name="Munday P" sheetId="31" r:id="rId31"/>
    <sheet name="Peters L" sheetId="32" r:id="rId32"/>
    <sheet name="Phillips R" sheetId="33" r:id="rId33"/>
    <sheet name="Reid A" sheetId="34" r:id="rId34"/>
    <sheet name="Rohan P" sheetId="35" r:id="rId35"/>
    <sheet name="Safe A " sheetId="36" r:id="rId36"/>
    <sheet name="Sims Donna" sheetId="37" r:id="rId37"/>
    <sheet name="Smith D" sheetId="38" r:id="rId38"/>
    <sheet name="Smyth A" sheetId="39" r:id="rId39"/>
    <sheet name="Stretton G" sheetId="40" r:id="rId40"/>
    <sheet name="Stutsel G" sheetId="41" r:id="rId41"/>
    <sheet name="Teunissen A" sheetId="42" r:id="rId42"/>
    <sheet name="Thorne N" sheetId="43" r:id="rId43"/>
    <sheet name="Waddleton J" sheetId="44" r:id="rId44"/>
    <sheet name="Wines N" sheetId="45" r:id="rId45"/>
    <sheet name="3000m" sheetId="46" r:id="rId46"/>
    <sheet name="5000m" sheetId="47" r:id="rId47"/>
    <sheet name="Bunbury" sheetId="48" r:id="rId48"/>
    <sheet name="Master Sheet " sheetId="49" r:id="rId49"/>
    <sheet name="Sheet1" sheetId="50" r:id="rId50"/>
    <sheet name="Sheet2" sheetId="51" r:id="rId51"/>
    <sheet name="Sheet3" sheetId="52" r:id="rId52"/>
    <sheet name="Sheet4" sheetId="53" r:id="rId53"/>
    <sheet name="Sheet5" sheetId="54" r:id="rId54"/>
    <sheet name="Sheet7" sheetId="55" r:id="rId55"/>
    <sheet name="Sheet8" sheetId="56" r:id="rId56"/>
  </sheets>
  <definedNames/>
  <calcPr fullCalcOnLoad="1"/>
</workbook>
</file>

<file path=xl/comments12.xml><?xml version="1.0" encoding="utf-8"?>
<comments xmlns="http://schemas.openxmlformats.org/spreadsheetml/2006/main">
  <authors>
    <author>Jane Lindsay</author>
  </authors>
  <commentList>
    <comment ref="S31" authorId="0">
      <text>
        <r>
          <rPr>
            <b/>
            <sz val="9"/>
            <rFont val="Arial"/>
            <family val="2"/>
          </rPr>
          <t>Jane Lindsay:</t>
        </r>
        <r>
          <rPr>
            <sz val="9"/>
            <rFont val="Arial"/>
            <family val="2"/>
          </rPr>
          <t xml:space="preserve">
</t>
        </r>
      </text>
    </comment>
    <comment ref="S30" authorId="0">
      <text>
        <r>
          <rPr>
            <b/>
            <sz val="9"/>
            <rFont val="Arial"/>
            <family val="2"/>
          </rPr>
          <t>Jane Lindsay: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<sst xmlns="http://schemas.openxmlformats.org/spreadsheetml/2006/main" count="5877" uniqueCount="456">
  <si>
    <t>Age Group</t>
  </si>
  <si>
    <t>Name</t>
  </si>
  <si>
    <t>Points</t>
  </si>
  <si>
    <t>Km</t>
  </si>
  <si>
    <t xml:space="preserve"> </t>
  </si>
  <si>
    <t>Total points/distance</t>
  </si>
  <si>
    <t>Reg No</t>
  </si>
  <si>
    <t>Date</t>
  </si>
  <si>
    <t>Time</t>
  </si>
  <si>
    <t>Stroke</t>
  </si>
  <si>
    <t>SC/LC</t>
  </si>
  <si>
    <t>Split</t>
  </si>
  <si>
    <t>Catherine Alexander</t>
  </si>
  <si>
    <t>Entry fee $10</t>
  </si>
  <si>
    <t>Freestyle</t>
  </si>
  <si>
    <t>Backstroke</t>
  </si>
  <si>
    <t>Breaststroke/Butterfly</t>
  </si>
  <si>
    <t>Total</t>
  </si>
  <si>
    <t>S/L</t>
  </si>
  <si>
    <t>No</t>
  </si>
  <si>
    <t>Age</t>
  </si>
  <si>
    <t xml:space="preserve">     *    Indicates a split time</t>
  </si>
  <si>
    <t>Award Year</t>
  </si>
  <si>
    <t>Breaststroke</t>
  </si>
  <si>
    <t>Butterfly</t>
  </si>
  <si>
    <t>Individual Medley</t>
  </si>
  <si>
    <t>Event</t>
  </si>
  <si>
    <t>400m</t>
  </si>
  <si>
    <t>800m</t>
  </si>
  <si>
    <t>Total Points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</si>
  <si>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</si>
  <si>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</si>
  <si>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</si>
  <si>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</si>
  <si>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</si>
  <si>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</si>
  <si>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</si>
  <si>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</si>
  <si>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</si>
  <si>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</si>
  <si>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</si>
  <si>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</si>
  <si>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</si>
  <si>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</si>
  <si>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</si>
  <si>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</si>
  <si>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</si>
  <si>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Distance Swum  (Km)</t>
  </si>
  <si>
    <t>TUGGERANONG AEROBIC SWIMS 2003-2011</t>
  </si>
  <si>
    <t>-</t>
  </si>
  <si>
    <t>2007**</t>
  </si>
  <si>
    <t>15</t>
  </si>
  <si>
    <t>6</t>
  </si>
  <si>
    <t>9</t>
  </si>
  <si>
    <t>5</t>
  </si>
  <si>
    <t>7</t>
  </si>
  <si>
    <t>**</t>
  </si>
  <si>
    <t>ENDURANCE 1000 SWIMS</t>
  </si>
  <si>
    <t>60-64</t>
  </si>
  <si>
    <t>Alexander, Catherine</t>
  </si>
  <si>
    <t>TUGGERANONG MASTERS SWIMMING ACT INC</t>
  </si>
  <si>
    <t>Member</t>
  </si>
  <si>
    <t>TUGGERANONG ENDURANCE SWIMS from 2012</t>
  </si>
  <si>
    <t>Teunissen, Andrea</t>
  </si>
  <si>
    <t>Andrea Teunissen</t>
  </si>
  <si>
    <t>55-59</t>
  </si>
  <si>
    <t>Click on your name to go to your sheet</t>
  </si>
  <si>
    <t>These are the correct totals for 2007; next line is official results, where 45 points were "lost" by the national recorder.</t>
  </si>
  <si>
    <t>Note:   Any times recorded in red on your sheet were swum at meets</t>
  </si>
  <si>
    <t>Potential Entries</t>
  </si>
  <si>
    <t>(Old scoring system)</t>
  </si>
  <si>
    <t>Day, Brenda</t>
  </si>
  <si>
    <t>Brenda Day</t>
  </si>
  <si>
    <t>65-69</t>
  </si>
  <si>
    <t>Katrina Burgess</t>
  </si>
  <si>
    <t>Burgess, Katrina</t>
  </si>
  <si>
    <t>Bale, David</t>
  </si>
  <si>
    <t>Makin, Caroline</t>
  </si>
  <si>
    <t>Reid, Ann</t>
  </si>
  <si>
    <t>Waddleton, Jane</t>
  </si>
  <si>
    <t>50-54</t>
  </si>
  <si>
    <t>40-44</t>
  </si>
  <si>
    <t>Jane Waddleton</t>
  </si>
  <si>
    <t>Ann Reid</t>
  </si>
  <si>
    <t>Caroline Makin</t>
  </si>
  <si>
    <t>Maria Castles</t>
  </si>
  <si>
    <t>David Bale</t>
  </si>
  <si>
    <t>Distance</t>
  </si>
  <si>
    <t>Cecelia Kaye</t>
  </si>
  <si>
    <t>Kaye, Cecelia</t>
  </si>
  <si>
    <t>75-79</t>
  </si>
  <si>
    <t>Rohan, Pauline</t>
  </si>
  <si>
    <t>Pauline Rohan</t>
  </si>
  <si>
    <t>Gary Stutsel</t>
  </si>
  <si>
    <t>Stutsel, Gary</t>
  </si>
  <si>
    <t>December</t>
  </si>
  <si>
    <t>November</t>
  </si>
  <si>
    <t>October</t>
  </si>
  <si>
    <t>September</t>
  </si>
  <si>
    <t>July</t>
  </si>
  <si>
    <t>June</t>
  </si>
  <si>
    <t>May</t>
  </si>
  <si>
    <t>April</t>
  </si>
  <si>
    <t>March</t>
  </si>
  <si>
    <t>February</t>
  </si>
  <si>
    <t>January</t>
  </si>
  <si>
    <t>Difference</t>
  </si>
  <si>
    <t>Month</t>
  </si>
  <si>
    <t>✔</t>
  </si>
  <si>
    <t>★</t>
  </si>
  <si>
    <t>Total male points:</t>
  </si>
  <si>
    <t>F</t>
  </si>
  <si>
    <t>M</t>
  </si>
  <si>
    <t>Total female points:</t>
  </si>
  <si>
    <t>✖</t>
  </si>
  <si>
    <t>Keeping up?</t>
  </si>
  <si>
    <t>Campbell, Donna</t>
  </si>
  <si>
    <t>Donna Campbell</t>
  </si>
  <si>
    <t>?</t>
  </si>
  <si>
    <t>August</t>
  </si>
  <si>
    <t>Swims</t>
  </si>
  <si>
    <t>Total Number of Swims</t>
  </si>
  <si>
    <t>Total male swimmers</t>
  </si>
  <si>
    <t>Total female swimmers</t>
  </si>
  <si>
    <t>How are we going?</t>
  </si>
  <si>
    <t>2017</t>
  </si>
  <si>
    <t>- - - - -   Cumulative  - - - - -</t>
  </si>
  <si>
    <t>Druitt, Denise</t>
  </si>
  <si>
    <t>Denise Druitt</t>
  </si>
  <si>
    <t>Donna Sims</t>
  </si>
  <si>
    <t>Sims, Donna</t>
  </si>
  <si>
    <t>50-55</t>
  </si>
  <si>
    <t xml:space="preserve">Kirsten Madsen </t>
  </si>
  <si>
    <t>Madsen Kirsten</t>
  </si>
  <si>
    <t>Alan Duus</t>
  </si>
  <si>
    <t>Duus, Alan</t>
  </si>
  <si>
    <t>70-74</t>
  </si>
  <si>
    <t>Richard Phillips</t>
  </si>
  <si>
    <t xml:space="preserve">Phillips, Richard </t>
  </si>
  <si>
    <t xml:space="preserve">Don Smith </t>
  </si>
  <si>
    <t>Smith, Don</t>
  </si>
  <si>
    <t>Christine Leary</t>
  </si>
  <si>
    <t>Leary, Christine</t>
  </si>
  <si>
    <t>5000m Swims 2018</t>
  </si>
  <si>
    <t>3000m Swims 2018</t>
  </si>
  <si>
    <t>2018</t>
  </si>
  <si>
    <t>2018 Winter 3 X 400m Postal Swim</t>
  </si>
  <si>
    <t xml:space="preserve">Bunbury AUSSI Stingers </t>
  </si>
  <si>
    <t xml:space="preserve">Endurance 2018  -  Points Progress </t>
  </si>
  <si>
    <t>9 JAN</t>
  </si>
  <si>
    <t>SC</t>
  </si>
  <si>
    <t>6 JAN</t>
  </si>
  <si>
    <t>1 JAN</t>
  </si>
  <si>
    <t>3 JAN</t>
  </si>
  <si>
    <t>13 JAN</t>
  </si>
  <si>
    <t xml:space="preserve">13 JAN </t>
  </si>
  <si>
    <t>16 JAN</t>
  </si>
  <si>
    <t xml:space="preserve">Katrina Burgess </t>
  </si>
  <si>
    <t>16 Jan</t>
  </si>
  <si>
    <t>BA</t>
  </si>
  <si>
    <t>*</t>
  </si>
  <si>
    <t>David Gribble</t>
  </si>
  <si>
    <t>Gribble, D</t>
  </si>
  <si>
    <t>23 JAN</t>
  </si>
  <si>
    <t>27 JAN</t>
  </si>
  <si>
    <t>27 Jan</t>
  </si>
  <si>
    <t>FR</t>
  </si>
  <si>
    <t>20 JAN</t>
  </si>
  <si>
    <t>LC</t>
  </si>
  <si>
    <t>Leisa Cass</t>
  </si>
  <si>
    <t>Cass, Leisa</t>
  </si>
  <si>
    <t>Atsuko McGowan</t>
  </si>
  <si>
    <t>35 -39</t>
  </si>
  <si>
    <t>26 JAN</t>
  </si>
  <si>
    <t>28 JAN</t>
  </si>
  <si>
    <t>30 JAN</t>
  </si>
  <si>
    <t>McGowan, Atsuko</t>
  </si>
  <si>
    <t>N</t>
  </si>
  <si>
    <t>3 FEB</t>
  </si>
  <si>
    <t>6 FEB</t>
  </si>
  <si>
    <t>13 FEB</t>
  </si>
  <si>
    <t xml:space="preserve">Kylie Lane </t>
  </si>
  <si>
    <t>Lane, Kylie</t>
  </si>
  <si>
    <t>40-45</t>
  </si>
  <si>
    <t>17 JAN</t>
  </si>
  <si>
    <t>17 FEB</t>
  </si>
  <si>
    <t>Suzie Gunning</t>
  </si>
  <si>
    <t>Gunning, S</t>
  </si>
  <si>
    <t>27 FEB</t>
  </si>
  <si>
    <t>19 FEB</t>
  </si>
  <si>
    <t>24 FEB</t>
  </si>
  <si>
    <t>Terrence Ingram</t>
  </si>
  <si>
    <t xml:space="preserve">Ingram , T </t>
  </si>
  <si>
    <t xml:space="preserve">24 FEB </t>
  </si>
  <si>
    <t>10 FEB</t>
  </si>
  <si>
    <t xml:space="preserve">8 JAN </t>
  </si>
  <si>
    <t>8 JAN</t>
  </si>
  <si>
    <t>11 FEB</t>
  </si>
  <si>
    <t>20 FEB</t>
  </si>
  <si>
    <t>6 MAR</t>
  </si>
  <si>
    <t>3 MAR</t>
  </si>
  <si>
    <t>4 MAR</t>
  </si>
  <si>
    <t xml:space="preserve">Nigel Wines </t>
  </si>
  <si>
    <t>Wines, Nigel</t>
  </si>
  <si>
    <t>10 MAR</t>
  </si>
  <si>
    <t>11 MAR</t>
  </si>
  <si>
    <t>20 MAR</t>
  </si>
  <si>
    <t>8 MAR</t>
  </si>
  <si>
    <t>17 MAR</t>
  </si>
  <si>
    <t>19 MAR</t>
  </si>
  <si>
    <t>13 MAR</t>
  </si>
  <si>
    <t>24 MAR</t>
  </si>
  <si>
    <t>27 MAR</t>
  </si>
  <si>
    <t>31 MAR</t>
  </si>
  <si>
    <t xml:space="preserve">10 MAR </t>
  </si>
  <si>
    <t xml:space="preserve">24 MAR </t>
  </si>
  <si>
    <t>3 APRIL</t>
  </si>
  <si>
    <t>2 APRIL</t>
  </si>
  <si>
    <t>2 April</t>
  </si>
  <si>
    <t>Kristine Kennedy</t>
  </si>
  <si>
    <t>Kennedy, Kristine</t>
  </si>
  <si>
    <t>7 APRIL</t>
  </si>
  <si>
    <t>6 APRIL</t>
  </si>
  <si>
    <t>FREE</t>
  </si>
  <si>
    <t>14 APR</t>
  </si>
  <si>
    <t>14 APRIL</t>
  </si>
  <si>
    <t>10 APRIL</t>
  </si>
  <si>
    <t>8 APRIL</t>
  </si>
  <si>
    <t>10 apr</t>
  </si>
  <si>
    <t>15 APR</t>
  </si>
  <si>
    <t>7 APR</t>
  </si>
  <si>
    <t>17 APR</t>
  </si>
  <si>
    <t>10 APR</t>
  </si>
  <si>
    <t xml:space="preserve">Thomas Boyce </t>
  </si>
  <si>
    <t xml:space="preserve">Boyce, T </t>
  </si>
  <si>
    <t>17 APRIL</t>
  </si>
  <si>
    <t>5.33.53</t>
  </si>
  <si>
    <t>2 FEB</t>
  </si>
  <si>
    <t>21 APR</t>
  </si>
  <si>
    <t>24 APR</t>
  </si>
  <si>
    <t>28 APR</t>
  </si>
  <si>
    <t>21APR</t>
  </si>
  <si>
    <t>18 APR</t>
  </si>
  <si>
    <t>20 APR</t>
  </si>
  <si>
    <t>19 APR</t>
  </si>
  <si>
    <t>13 APR</t>
  </si>
  <si>
    <t>1 MAY</t>
  </si>
  <si>
    <t>8 MAY</t>
  </si>
  <si>
    <t>8 May</t>
  </si>
  <si>
    <t xml:space="preserve">Liesl Peters </t>
  </si>
  <si>
    <t>Peters, Leisl</t>
  </si>
  <si>
    <t>45-49</t>
  </si>
  <si>
    <t>12 MAY</t>
  </si>
  <si>
    <t>15 MAY</t>
  </si>
  <si>
    <t xml:space="preserve">12 May </t>
  </si>
  <si>
    <t>BR</t>
  </si>
  <si>
    <t xml:space="preserve">Annika Safe </t>
  </si>
  <si>
    <t>Safe, Annika</t>
  </si>
  <si>
    <t xml:space="preserve">Gregory Burgess </t>
  </si>
  <si>
    <t xml:space="preserve">Maria Castles </t>
  </si>
  <si>
    <t>S</t>
  </si>
  <si>
    <t>1 May</t>
  </si>
  <si>
    <t>s</t>
  </si>
  <si>
    <t>Br</t>
  </si>
  <si>
    <t xml:space="preserve">Gary Stutsel </t>
  </si>
  <si>
    <t>5 MAY</t>
  </si>
  <si>
    <t>19 MAY</t>
  </si>
  <si>
    <t>29 MAY</t>
  </si>
  <si>
    <t>26 MAY</t>
  </si>
  <si>
    <t>22 MAY</t>
  </si>
  <si>
    <t>7 MAY</t>
  </si>
  <si>
    <t>20 MAY</t>
  </si>
  <si>
    <t>12 NAY</t>
  </si>
  <si>
    <t xml:space="preserve">Caroline Makin </t>
  </si>
  <si>
    <t>22 Mau</t>
  </si>
  <si>
    <t>13 MAY</t>
  </si>
  <si>
    <t>4 MAY</t>
  </si>
  <si>
    <t>11 MAY</t>
  </si>
  <si>
    <t>18 MAY</t>
  </si>
  <si>
    <t>2 MAY</t>
  </si>
  <si>
    <t>6 MAY</t>
  </si>
  <si>
    <t>Kristen Leydon</t>
  </si>
  <si>
    <t>Nick Thorne</t>
  </si>
  <si>
    <t>Thorne, Nick</t>
  </si>
  <si>
    <t>Leydon, Kristen</t>
  </si>
  <si>
    <t>25-29</t>
  </si>
  <si>
    <t>2 JUNE</t>
  </si>
  <si>
    <t>5 JUNE</t>
  </si>
  <si>
    <t>12 JUNE</t>
  </si>
  <si>
    <t>sc</t>
  </si>
  <si>
    <t>9 JUNE</t>
  </si>
  <si>
    <t>16 JUNE</t>
  </si>
  <si>
    <t>23 JUNE</t>
  </si>
  <si>
    <t>26 JUNE</t>
  </si>
  <si>
    <t>19 JUNE</t>
  </si>
  <si>
    <t>18 JUNE</t>
  </si>
  <si>
    <t>24 JUNE</t>
  </si>
  <si>
    <t xml:space="preserve">Morris, H </t>
  </si>
  <si>
    <t xml:space="preserve">Helen Morris </t>
  </si>
  <si>
    <t>1 FEB</t>
  </si>
  <si>
    <t>8 FEB</t>
  </si>
  <si>
    <t>15 FEB</t>
  </si>
  <si>
    <t>22 FEB</t>
  </si>
  <si>
    <t>1 MAR</t>
  </si>
  <si>
    <t>15 MAR</t>
  </si>
  <si>
    <t>5 APRIL</t>
  </si>
  <si>
    <t>12 APRIL</t>
  </si>
  <si>
    <t>3 MAY</t>
  </si>
  <si>
    <t>17 MAY</t>
  </si>
  <si>
    <t>30 JUNE</t>
  </si>
  <si>
    <t>15 JUNE</t>
  </si>
  <si>
    <t>29 JUNE</t>
  </si>
  <si>
    <t>Kylie Lane</t>
  </si>
  <si>
    <t xml:space="preserve">Donna Sims </t>
  </si>
  <si>
    <t>3 JULY</t>
  </si>
  <si>
    <t>Glen Stretton</t>
  </si>
  <si>
    <t>Stretton,Glen</t>
  </si>
  <si>
    <t>7 JULY</t>
  </si>
  <si>
    <t>10 JULY</t>
  </si>
  <si>
    <t>5.35.21</t>
  </si>
  <si>
    <t>14 JULY</t>
  </si>
  <si>
    <t>14 July</t>
  </si>
  <si>
    <t>17 JULY</t>
  </si>
  <si>
    <t>24 JULY</t>
  </si>
  <si>
    <t>21 JULY</t>
  </si>
  <si>
    <t>22 JULY</t>
  </si>
  <si>
    <t>28 JULY</t>
  </si>
  <si>
    <t>27 JULY</t>
  </si>
  <si>
    <t>31 JULY</t>
  </si>
  <si>
    <t>26 JULY</t>
  </si>
  <si>
    <t>19 JULY</t>
  </si>
  <si>
    <t>13 JULY</t>
  </si>
  <si>
    <t>25 JULY</t>
  </si>
  <si>
    <t>4 AUG</t>
  </si>
  <si>
    <t>7 AUG</t>
  </si>
  <si>
    <t>7 Aug</t>
  </si>
  <si>
    <t>Kristina Kennedy</t>
  </si>
  <si>
    <t>1 AUG</t>
  </si>
  <si>
    <t>11 AUG</t>
  </si>
  <si>
    <t>14 AUG</t>
  </si>
  <si>
    <t>29 JULY</t>
  </si>
  <si>
    <t>11 JUL</t>
  </si>
  <si>
    <t>11 JULY</t>
  </si>
  <si>
    <t>18 AUG</t>
  </si>
  <si>
    <t>21 AUG</t>
  </si>
  <si>
    <t>28 AUG</t>
  </si>
  <si>
    <t>25 Aug</t>
  </si>
  <si>
    <t>25 AUG</t>
  </si>
  <si>
    <t>19 AUG</t>
  </si>
  <si>
    <t>12 AUG</t>
  </si>
  <si>
    <t>Carter, Aimee</t>
  </si>
  <si>
    <t>18-24</t>
  </si>
  <si>
    <t xml:space="preserve">Aimee Carter </t>
  </si>
  <si>
    <t>23.14.00</t>
  </si>
  <si>
    <t>22 AUG</t>
  </si>
  <si>
    <t>31 AUG</t>
  </si>
  <si>
    <t>1 SEPT</t>
  </si>
  <si>
    <t>4 SEPT</t>
  </si>
  <si>
    <t>8 SEPT</t>
  </si>
  <si>
    <t>11 SEPT</t>
  </si>
  <si>
    <t>9 SEPT</t>
  </si>
  <si>
    <t>8 SEPT`</t>
  </si>
  <si>
    <t>24 AUG</t>
  </si>
  <si>
    <t>18 SEPT</t>
  </si>
  <si>
    <t>28 SEPT</t>
  </si>
  <si>
    <t>25 SEPT</t>
  </si>
  <si>
    <t>22 SEPT</t>
  </si>
  <si>
    <t>29 SEPT</t>
  </si>
  <si>
    <t>12 SEPT</t>
  </si>
  <si>
    <t>26 SEPT</t>
  </si>
  <si>
    <t>30 SEPT</t>
  </si>
  <si>
    <t>30 Sept</t>
  </si>
  <si>
    <t>23 SEPT</t>
  </si>
  <si>
    <t>23 AUG</t>
  </si>
  <si>
    <t>7 SEPT</t>
  </si>
  <si>
    <t>14 SEPT</t>
  </si>
  <si>
    <t>1 OCT</t>
  </si>
  <si>
    <t>2 OCT</t>
  </si>
  <si>
    <t>9 OCT</t>
  </si>
  <si>
    <t xml:space="preserve">6 OCT </t>
  </si>
  <si>
    <t>6 OCT</t>
  </si>
  <si>
    <t>9 0CT</t>
  </si>
  <si>
    <t>6 Oct</t>
  </si>
  <si>
    <t>13 OCT</t>
  </si>
  <si>
    <t>23 OCT</t>
  </si>
  <si>
    <t>16 OCT</t>
  </si>
  <si>
    <t>20 OCT</t>
  </si>
  <si>
    <t>Jeanette Droop</t>
  </si>
  <si>
    <t>Droop, Jeanette</t>
  </si>
  <si>
    <t>17 OCT</t>
  </si>
  <si>
    <t>Greg Gourley</t>
  </si>
  <si>
    <t xml:space="preserve">Gourley, Greg </t>
  </si>
  <si>
    <t>60-65</t>
  </si>
  <si>
    <t>27 OCT</t>
  </si>
  <si>
    <t>14 OCT</t>
  </si>
  <si>
    <t>30 OCT</t>
  </si>
  <si>
    <t>30 Oct</t>
  </si>
  <si>
    <t>Y</t>
  </si>
  <si>
    <t>28 OCT</t>
  </si>
  <si>
    <t>3 NOV</t>
  </si>
  <si>
    <t>6 NOV</t>
  </si>
  <si>
    <t>6 Nov</t>
  </si>
  <si>
    <t>04 NOV</t>
  </si>
  <si>
    <t>10 NOV</t>
  </si>
  <si>
    <t>17 NOV</t>
  </si>
  <si>
    <t>13 NOV</t>
  </si>
  <si>
    <t>20 NOV</t>
  </si>
  <si>
    <t>12 NOV</t>
  </si>
  <si>
    <t>12 Nov</t>
  </si>
  <si>
    <t>9  OCT</t>
  </si>
  <si>
    <t>22 OCT</t>
  </si>
  <si>
    <t>35.04.75</t>
  </si>
  <si>
    <t>4 NOV</t>
  </si>
  <si>
    <t>24 OCT</t>
  </si>
  <si>
    <t>8 NOV</t>
  </si>
  <si>
    <t>7 NOV</t>
  </si>
  <si>
    <t>Brian Curtis</t>
  </si>
  <si>
    <t>Curtis, Brian</t>
  </si>
  <si>
    <t>Pam Munday</t>
  </si>
  <si>
    <t>18 NOV</t>
  </si>
  <si>
    <t>Munday, P</t>
  </si>
  <si>
    <t>24 NOV</t>
  </si>
  <si>
    <t>27 NOV</t>
  </si>
  <si>
    <t xml:space="preserve">Anne Smyth </t>
  </si>
  <si>
    <t>Smyth, Anne</t>
  </si>
  <si>
    <t>25 NOV</t>
  </si>
  <si>
    <t>22.27.57</t>
  </si>
  <si>
    <t>17.56.35</t>
  </si>
  <si>
    <t>30 NOV</t>
  </si>
  <si>
    <t>30 Nov</t>
  </si>
  <si>
    <t>11 NOV</t>
  </si>
  <si>
    <t>1  DEC</t>
  </si>
  <si>
    <t>1 DEC</t>
  </si>
  <si>
    <t>4 DEC</t>
  </si>
  <si>
    <t>8 DEC</t>
  </si>
  <si>
    <t>2 DEC</t>
  </si>
  <si>
    <t>1 Dec</t>
  </si>
  <si>
    <t>49.24.38</t>
  </si>
  <si>
    <t>11 DEC</t>
  </si>
  <si>
    <t>21 NOV</t>
  </si>
  <si>
    <t xml:space="preserve">8 DEC </t>
  </si>
  <si>
    <t>7 DEC</t>
  </si>
  <si>
    <t>15 DEC</t>
  </si>
  <si>
    <t>18 DEC</t>
  </si>
  <si>
    <t>22 DEC</t>
  </si>
  <si>
    <t>POINTS AND DISTANCE SUMMARY to 31 Dec 2018</t>
  </si>
  <si>
    <t>783586</t>
  </si>
  <si>
    <t>793909</t>
  </si>
  <si>
    <t>793186</t>
  </si>
  <si>
    <t>Castles , Maria</t>
  </si>
  <si>
    <t>20 0CT</t>
  </si>
  <si>
    <t>30 0CT</t>
  </si>
  <si>
    <t xml:space="preserve">16 OCT </t>
  </si>
  <si>
    <t xml:space="preserve">14 OCT </t>
  </si>
  <si>
    <t xml:space="preserve">29 SEPT </t>
  </si>
  <si>
    <t>10.23.36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</si>
</sst>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#,##0.000"/>
    <numFmt numFmtId="174" formatCode="mm:ss.00"/>
    <numFmt numFmtId="175" formatCode="0.0"/>
    <numFmt numFmtId="176" formatCode="[$-C09]h:mm:ss\ AM/PM"/>
    <numFmt numFmtId="177" formatCode="00&quot;:&quot;00&quot;:&quot;00"/>
    <numFmt numFmtId="178" formatCode="[$-C09]dddd\,\ d\ mmmm\ yyyy"/>
    <numFmt numFmtId="179" formatCode="00&quot;:&quot;00&quot;.&quot;00"/>
    <numFmt numFmtId="180" formatCode="#,##0_ ;[Red]\-#,##0\ "/>
    <numFmt numFmtId="181" formatCode=";;;"/>
    <numFmt numFmtId="182" formatCode="dd/mm/yyyy"/>
  </numFmts>
  <fonts count="1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1"/>
      <name val="Arial"/>
      <family val="2"/>
    </font>
    <font>
      <b/>
      <sz val="16"/>
      <color indexed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2"/>
      <name val="Wingdings"/>
      <family val="0"/>
    </font>
    <font>
      <sz val="10"/>
      <name val="Apple Chancery"/>
      <family val="0"/>
    </font>
    <font>
      <sz val="10"/>
      <color indexed="10"/>
      <name val="Arial"/>
      <family val="2"/>
    </font>
    <font>
      <sz val="12"/>
      <name val="Zapf Dingbats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39"/>
      <name val="Arial"/>
      <family val="2"/>
    </font>
    <font>
      <sz val="12"/>
      <color indexed="39"/>
      <name val="Zapf Dingbats"/>
      <family val="0"/>
    </font>
    <font>
      <sz val="10"/>
      <color indexed="17"/>
      <name val="Arial"/>
      <family val="2"/>
    </font>
    <font>
      <sz val="10"/>
      <color indexed="47"/>
      <name val="Zapf Dingbats"/>
      <family val="0"/>
    </font>
    <font>
      <sz val="12"/>
      <color indexed="47"/>
      <name val="Libian SC Regular"/>
      <family val="0"/>
    </font>
    <font>
      <sz val="12"/>
      <color indexed="39"/>
      <name val="Arial"/>
      <family val="2"/>
    </font>
    <font>
      <b/>
      <sz val="12"/>
      <color indexed="53"/>
      <name val="Arial"/>
      <family val="2"/>
    </font>
    <font>
      <sz val="10"/>
      <color indexed="49"/>
      <name val="Arial"/>
      <family val="2"/>
    </font>
    <font>
      <sz val="12"/>
      <color indexed="10"/>
      <name val="Zapf Dingbats"/>
      <family val="0"/>
    </font>
    <font>
      <b/>
      <sz val="14"/>
      <color indexed="25"/>
      <name val="Apple Chancery"/>
      <family val="0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14"/>
      <color indexed="10"/>
      <name val="Apple Chancery"/>
      <family val="0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sz val="10"/>
      <color indexed="52"/>
      <name val="Zapf Dingbats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Arial"/>
      <family val="2"/>
    </font>
    <font>
      <sz val="12"/>
      <color indexed="11"/>
      <name val="Arial"/>
      <family val="2"/>
    </font>
    <font>
      <b/>
      <sz val="11"/>
      <color indexed="11"/>
      <name val="Arial"/>
      <family val="2"/>
    </font>
    <font>
      <sz val="20"/>
      <color indexed="10"/>
      <name val="Lucida Calligraphy"/>
      <family val="4"/>
    </font>
    <font>
      <sz val="16"/>
      <color indexed="10"/>
      <name val="Algerian"/>
      <family val="5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rgb="FF0000FF"/>
      <name val="Zapf Dingbats"/>
      <family val="0"/>
    </font>
    <font>
      <sz val="10"/>
      <color rgb="FF008000"/>
      <name val="Arial"/>
      <family val="2"/>
    </font>
    <font>
      <sz val="10"/>
      <color rgb="FFFABB73"/>
      <name val="Zapf Dingbats"/>
      <family val="0"/>
    </font>
    <font>
      <sz val="12"/>
      <color rgb="FFFABB73"/>
      <name val="Libian SC Regular"/>
      <family val="0"/>
    </font>
    <font>
      <sz val="12"/>
      <color rgb="FF0000FF"/>
      <name val="Arial"/>
      <family val="2"/>
    </font>
    <font>
      <b/>
      <sz val="12"/>
      <color rgb="FFFF770C"/>
      <name val="Arial"/>
      <family val="2"/>
    </font>
    <font>
      <sz val="10"/>
      <color theme="8" tint="0.39998000860214233"/>
      <name val="Arial"/>
      <family val="2"/>
    </font>
    <font>
      <sz val="12"/>
      <color rgb="FFFF0000"/>
      <name val="Zapf Dingbats"/>
      <family val="0"/>
    </font>
    <font>
      <b/>
      <sz val="14"/>
      <color rgb="FF8F4999"/>
      <name val="Apple Chancery"/>
      <family val="0"/>
    </font>
    <font>
      <b/>
      <sz val="10"/>
      <color rgb="FF8F4999"/>
      <name val="Arial"/>
      <family val="2"/>
    </font>
    <font>
      <sz val="10"/>
      <color rgb="FF8F4999"/>
      <name val="Arial"/>
      <family val="2"/>
    </font>
    <font>
      <b/>
      <sz val="14"/>
      <color rgb="FFFF0000"/>
      <name val="Apple Chancery"/>
      <family val="0"/>
    </font>
    <font>
      <sz val="14"/>
      <color rgb="FFFF0000"/>
      <name val="Arial"/>
      <family val="2"/>
    </font>
    <font>
      <b/>
      <sz val="12"/>
      <color rgb="FF008000"/>
      <name val="Arial"/>
      <family val="2"/>
    </font>
    <font>
      <sz val="10"/>
      <color rgb="FFFFAD2E"/>
      <name val="Zapf Dingbats"/>
      <family val="0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8000"/>
      <name val="Arial"/>
      <family val="2"/>
    </font>
    <font>
      <sz val="12"/>
      <color rgb="FF39AD12"/>
      <name val="Arial"/>
      <family val="2"/>
    </font>
    <font>
      <b/>
      <sz val="10"/>
      <color rgb="FFFF0000"/>
      <name val="Arial"/>
      <family val="2"/>
    </font>
    <font>
      <b/>
      <sz val="11"/>
      <color rgb="FF4EB913"/>
      <name val="Arial"/>
      <family val="2"/>
    </font>
    <font>
      <sz val="20"/>
      <color rgb="FFC00000"/>
      <name val="Lucida Calligraphy"/>
      <family val="4"/>
    </font>
    <font>
      <sz val="16"/>
      <color rgb="FFC00000"/>
      <name val="Algerian"/>
      <family val="5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6" fillId="0" borderId="0" xfId="53" applyAlignment="1" applyProtection="1">
      <alignment/>
      <protection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14" xfId="0" applyNumberFormat="1" applyFont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4" fontId="0" fillId="0" borderId="0" xfId="0" applyNumberForma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74" fontId="0" fillId="0" borderId="0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0" borderId="0" xfId="0" applyFont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20" fillId="0" borderId="29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0" fontId="11" fillId="0" borderId="0" xfId="58" applyFont="1" applyAlignment="1">
      <alignment horizontal="left" vertical="center"/>
      <protection/>
    </xf>
    <xf numFmtId="0" fontId="0" fillId="0" borderId="0" xfId="58">
      <alignment/>
      <protection/>
    </xf>
    <xf numFmtId="0" fontId="12" fillId="0" borderId="0" xfId="58" applyFont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13" fillId="0" borderId="0" xfId="58" applyFont="1" applyAlignment="1">
      <alignment horizontal="center" vertical="center"/>
      <protection/>
    </xf>
    <xf numFmtId="0" fontId="16" fillId="0" borderId="33" xfId="58" applyFont="1" applyBorder="1" applyAlignment="1">
      <alignment horizontal="center" vertical="center" wrapText="1"/>
      <protection/>
    </xf>
    <xf numFmtId="49" fontId="10" fillId="0" borderId="33" xfId="58" applyNumberFormat="1" applyFont="1" applyBorder="1" applyAlignment="1">
      <alignment horizontal="center" vertical="center" wrapText="1"/>
      <protection/>
    </xf>
    <xf numFmtId="0" fontId="10" fillId="0" borderId="33" xfId="58" applyFont="1" applyBorder="1" applyAlignment="1">
      <alignment horizontal="center" vertical="center" wrapText="1"/>
      <protection/>
    </xf>
    <xf numFmtId="1" fontId="0" fillId="0" borderId="33" xfId="58" applyNumberFormat="1" applyFont="1" applyBorder="1" applyAlignment="1">
      <alignment horizontal="center" vertical="center" wrapText="1"/>
      <protection/>
    </xf>
    <xf numFmtId="174" fontId="0" fillId="0" borderId="33" xfId="58" applyNumberFormat="1" applyFont="1" applyBorder="1" applyAlignment="1">
      <alignment horizontal="center" vertical="center" wrapText="1"/>
      <protection/>
    </xf>
    <xf numFmtId="0" fontId="14" fillId="0" borderId="33" xfId="58" applyFont="1" applyBorder="1" applyAlignment="1">
      <alignment horizontal="center" vertical="center" wrapText="1"/>
      <protection/>
    </xf>
    <xf numFmtId="1" fontId="17" fillId="0" borderId="11" xfId="58" applyNumberFormat="1" applyFont="1" applyBorder="1" applyAlignment="1">
      <alignment horizontal="left" vertical="center" wrapText="1"/>
      <protection/>
    </xf>
    <xf numFmtId="3" fontId="0" fillId="0" borderId="33" xfId="58" applyNumberFormat="1" applyFont="1" applyFill="1" applyBorder="1" applyAlignment="1">
      <alignment horizontal="center" vertical="center"/>
      <protection/>
    </xf>
    <xf numFmtId="1" fontId="91" fillId="0" borderId="12" xfId="58" applyNumberFormat="1" applyFont="1" applyBorder="1" applyAlignment="1">
      <alignment vertical="center" wrapText="1"/>
      <protection/>
    </xf>
    <xf numFmtId="1" fontId="17" fillId="0" borderId="10" xfId="58" applyNumberFormat="1" applyFont="1" applyBorder="1" applyAlignment="1">
      <alignment vertical="center" wrapText="1"/>
      <protection/>
    </xf>
    <xf numFmtId="1" fontId="91" fillId="0" borderId="33" xfId="58" applyNumberFormat="1" applyFont="1" applyBorder="1" applyAlignment="1">
      <alignment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1" fontId="17" fillId="0" borderId="33" xfId="58" applyNumberFormat="1" applyFont="1" applyBorder="1" applyAlignment="1">
      <alignment vertical="center" wrapText="1"/>
      <protection/>
    </xf>
    <xf numFmtId="0" fontId="10" fillId="0" borderId="0" xfId="58" applyFo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5" fillId="0" borderId="14" xfId="58" applyFont="1" applyBorder="1" applyAlignment="1">
      <alignment horizontal="center" vertical="center" wrapText="1"/>
      <protection/>
    </xf>
    <xf numFmtId="1" fontId="15" fillId="0" borderId="0" xfId="58" applyNumberFormat="1" applyFont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16" fillId="0" borderId="34" xfId="58" applyFont="1" applyBorder="1" applyAlignment="1">
      <alignment horizontal="center" vertical="center" wrapText="1"/>
      <protection/>
    </xf>
    <xf numFmtId="0" fontId="16" fillId="0" borderId="14" xfId="58" applyFont="1" applyBorder="1" applyAlignment="1">
      <alignment horizontal="center" vertical="center" wrapText="1"/>
      <protection/>
    </xf>
    <xf numFmtId="2" fontId="15" fillId="0" borderId="0" xfId="58" applyNumberFormat="1" applyFont="1" applyBorder="1" applyAlignment="1">
      <alignment horizontal="center" wrapText="1"/>
      <protection/>
    </xf>
    <xf numFmtId="0" fontId="10" fillId="0" borderId="0" xfId="58" applyFont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49" fontId="0" fillId="0" borderId="33" xfId="58" applyNumberFormat="1" applyFont="1" applyBorder="1" applyAlignment="1">
      <alignment horizontal="center" vertical="center" wrapText="1"/>
      <protection/>
    </xf>
    <xf numFmtId="174" fontId="0" fillId="0" borderId="14" xfId="58" applyNumberFormat="1" applyFont="1" applyBorder="1" applyAlignment="1">
      <alignment horizontal="center" vertical="center" wrapText="1"/>
      <protection/>
    </xf>
    <xf numFmtId="0" fontId="10" fillId="0" borderId="0" xfId="58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center" vertical="top" wrapText="1"/>
      <protection/>
    </xf>
    <xf numFmtId="3" fontId="0" fillId="0" borderId="33" xfId="58" applyNumberFormat="1" applyFont="1" applyBorder="1" applyAlignment="1">
      <alignment horizontal="center" vertical="center" wrapText="1"/>
      <protection/>
    </xf>
    <xf numFmtId="3" fontId="0" fillId="0" borderId="14" xfId="58" applyNumberFormat="1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 vertical="center" wrapText="1"/>
      <protection/>
    </xf>
    <xf numFmtId="1" fontId="0" fillId="0" borderId="0" xfId="58" applyNumberFormat="1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wrapText="1"/>
      <protection/>
    </xf>
    <xf numFmtId="1" fontId="92" fillId="0" borderId="33" xfId="58" applyNumberFormat="1" applyFont="1" applyBorder="1" applyAlignment="1">
      <alignment horizontal="center" vertical="center" wrapText="1"/>
      <protection/>
    </xf>
    <xf numFmtId="3" fontId="0" fillId="0" borderId="14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93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10" fillId="0" borderId="14" xfId="58" applyNumberFormat="1" applyFont="1" applyBorder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174" fontId="0" fillId="0" borderId="0" xfId="58" applyNumberFormat="1" applyFont="1" applyFill="1" applyBorder="1" applyAlignment="1">
      <alignment horizontal="center" vertical="center"/>
      <protection/>
    </xf>
    <xf numFmtId="174" fontId="0" fillId="0" borderId="0" xfId="58" applyNumberFormat="1" applyFill="1" applyBorder="1" applyAlignment="1">
      <alignment horizontal="center" vertical="center"/>
      <protection/>
    </xf>
    <xf numFmtId="174" fontId="0" fillId="0" borderId="0" xfId="58" applyNumberFormat="1" applyFont="1" applyBorder="1" applyAlignment="1">
      <alignment horizontal="center" vertical="center" wrapText="1"/>
      <protection/>
    </xf>
    <xf numFmtId="1" fontId="0" fillId="0" borderId="14" xfId="58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174" fontId="10" fillId="0" borderId="15" xfId="58" applyNumberFormat="1" applyFont="1" applyFill="1" applyBorder="1" applyAlignment="1">
      <alignment horizontal="center" vertical="center"/>
      <protection/>
    </xf>
    <xf numFmtId="49" fontId="10" fillId="0" borderId="15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 vertical="center" wrapText="1"/>
    </xf>
    <xf numFmtId="179" fontId="0" fillId="0" borderId="33" xfId="58" applyNumberFormat="1" applyFont="1" applyFill="1" applyBorder="1" applyAlignment="1">
      <alignment horizontal="center" vertical="center"/>
      <protection/>
    </xf>
    <xf numFmtId="179" fontId="0" fillId="0" borderId="33" xfId="58" applyNumberFormat="1" applyFill="1" applyBorder="1" applyAlignment="1">
      <alignment horizontal="center" vertical="center"/>
      <protection/>
    </xf>
    <xf numFmtId="179" fontId="0" fillId="0" borderId="33" xfId="58" applyNumberFormat="1" applyFont="1" applyBorder="1" applyAlignment="1">
      <alignment horizontal="center" vertical="center" wrapText="1"/>
      <protection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7" fontId="0" fillId="0" borderId="33" xfId="58" applyNumberFormat="1" applyFont="1" applyFill="1" applyBorder="1" applyAlignment="1">
      <alignment horizontal="center" vertical="center"/>
      <protection/>
    </xf>
    <xf numFmtId="177" fontId="0" fillId="0" borderId="33" xfId="58" applyNumberFormat="1" applyFill="1" applyBorder="1" applyAlignment="1">
      <alignment horizontal="center" vertical="center"/>
      <protection/>
    </xf>
    <xf numFmtId="177" fontId="0" fillId="0" borderId="33" xfId="58" applyNumberFormat="1" applyFont="1" applyBorder="1" applyAlignment="1">
      <alignment horizontal="center" vertical="center" wrapText="1"/>
      <protection/>
    </xf>
    <xf numFmtId="3" fontId="0" fillId="0" borderId="33" xfId="58" applyNumberFormat="1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174" fontId="0" fillId="0" borderId="33" xfId="58" applyNumberFormat="1" applyFont="1" applyBorder="1" applyAlignment="1">
      <alignment horizontal="center" vertical="center" wrapText="1"/>
      <protection/>
    </xf>
    <xf numFmtId="49" fontId="0" fillId="0" borderId="33" xfId="58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25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9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95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0" fontId="96" fillId="0" borderId="0" xfId="0" applyNumberFormat="1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99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10" fillId="0" borderId="0" xfId="58" applyNumberFormat="1" applyFont="1" applyBorder="1" applyAlignment="1">
      <alignment horizontal="center" vertical="center" wrapText="1"/>
      <protection/>
    </xf>
    <xf numFmtId="174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49" fontId="0" fillId="0" borderId="14" xfId="58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01" fillId="0" borderId="0" xfId="0" applyFont="1" applyAlignment="1">
      <alignment/>
    </xf>
    <xf numFmtId="0" fontId="18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49" fontId="103" fillId="0" borderId="0" xfId="0" applyNumberFormat="1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106" fillId="0" borderId="0" xfId="0" applyFont="1" applyAlignment="1">
      <alignment horizontal="center" vertical="center" wrapText="1"/>
    </xf>
    <xf numFmtId="0" fontId="93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53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6" fillId="0" borderId="0" xfId="53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09" fillId="0" borderId="0" xfId="0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81" fontId="17" fillId="0" borderId="12" xfId="58" applyNumberFormat="1" applyFont="1" applyBorder="1" applyAlignment="1">
      <alignment vertical="center" wrapText="1"/>
      <protection/>
    </xf>
    <xf numFmtId="181" fontId="17" fillId="0" borderId="33" xfId="58" applyNumberFormat="1" applyFont="1" applyBorder="1" applyAlignment="1">
      <alignment vertical="center" wrapText="1"/>
      <protection/>
    </xf>
    <xf numFmtId="181" fontId="0" fillId="0" borderId="0" xfId="58" applyNumberFormat="1">
      <alignment/>
      <protection/>
    </xf>
    <xf numFmtId="49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180" fontId="93" fillId="0" borderId="0" xfId="0" applyNumberFormat="1" applyFont="1" applyAlignment="1">
      <alignment/>
    </xf>
    <xf numFmtId="49" fontId="10" fillId="0" borderId="33" xfId="58" applyNumberFormat="1" applyFont="1" applyFill="1" applyBorder="1" applyAlignment="1">
      <alignment horizontal="center" vertical="center" wrapText="1"/>
      <protection/>
    </xf>
    <xf numFmtId="0" fontId="10" fillId="0" borderId="33" xfId="58" applyFont="1" applyFill="1" applyBorder="1" applyAlignment="1">
      <alignment horizontal="center" vertical="center" wrapText="1"/>
      <protection/>
    </xf>
    <xf numFmtId="1" fontId="0" fillId="0" borderId="33" xfId="58" applyNumberFormat="1" applyFont="1" applyFill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181" fontId="0" fillId="0" borderId="0" xfId="58" applyNumberFormat="1" applyFont="1">
      <alignment/>
      <protection/>
    </xf>
    <xf numFmtId="2" fontId="0" fillId="0" borderId="29" xfId="0" applyNumberFormat="1" applyFont="1" applyBorder="1" applyAlignment="1">
      <alignment horizontal="center"/>
    </xf>
    <xf numFmtId="1" fontId="0" fillId="0" borderId="33" xfId="58" applyNumberFormat="1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179" fontId="0" fillId="0" borderId="33" xfId="58" applyNumberFormat="1" applyFont="1" applyBorder="1" applyAlignment="1">
      <alignment horizontal="center" vertical="center" wrapText="1"/>
      <protection/>
    </xf>
    <xf numFmtId="1" fontId="0" fillId="0" borderId="33" xfId="58" applyNumberFormat="1" applyFont="1" applyBorder="1" applyAlignment="1">
      <alignment horizontal="center" vertical="center" wrapText="1"/>
      <protection/>
    </xf>
    <xf numFmtId="177" fontId="0" fillId="0" borderId="33" xfId="58" applyNumberFormat="1" applyFont="1" applyBorder="1" applyAlignment="1">
      <alignment horizontal="center" vertical="center" wrapText="1"/>
      <protection/>
    </xf>
    <xf numFmtId="179" fontId="0" fillId="0" borderId="33" xfId="58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177" fontId="0" fillId="0" borderId="33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79" fontId="0" fillId="0" borderId="33" xfId="58" applyNumberFormat="1" applyFont="1" applyFill="1" applyBorder="1" applyAlignment="1">
      <alignment horizontal="center" vertical="center"/>
      <protection/>
    </xf>
    <xf numFmtId="179" fontId="0" fillId="0" borderId="33" xfId="58" applyNumberFormat="1" applyFont="1" applyFill="1" applyBorder="1" applyAlignment="1">
      <alignment horizontal="center" vertical="center"/>
      <protection/>
    </xf>
    <xf numFmtId="49" fontId="0" fillId="0" borderId="33" xfId="58" applyNumberFormat="1" applyFont="1" applyBorder="1" applyAlignment="1">
      <alignment horizontal="center" vertical="center" wrapText="1"/>
      <protection/>
    </xf>
    <xf numFmtId="49" fontId="0" fillId="0" borderId="33" xfId="58" applyNumberFormat="1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3" fontId="0" fillId="0" borderId="33" xfId="58" applyNumberFormat="1" applyFont="1" applyBorder="1" applyAlignment="1">
      <alignment horizontal="center" vertical="center" wrapText="1"/>
      <protection/>
    </xf>
    <xf numFmtId="18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177" fontId="0" fillId="0" borderId="33" xfId="58" applyNumberFormat="1" applyFont="1" applyFill="1" applyBorder="1" applyAlignment="1">
      <alignment horizontal="center" vertical="center"/>
      <protection/>
    </xf>
    <xf numFmtId="1" fontId="0" fillId="0" borderId="33" xfId="58" applyNumberFormat="1" applyFont="1" applyBorder="1" applyAlignment="1">
      <alignment horizontal="center" vertical="center" wrapText="1"/>
      <protection/>
    </xf>
    <xf numFmtId="179" fontId="0" fillId="0" borderId="33" xfId="58" applyNumberFormat="1" applyFont="1" applyBorder="1" applyAlignment="1">
      <alignment horizontal="center" vertical="center" wrapText="1"/>
      <protection/>
    </xf>
    <xf numFmtId="179" fontId="0" fillId="0" borderId="33" xfId="58" applyNumberFormat="1" applyFont="1" applyFill="1" applyBorder="1" applyAlignment="1">
      <alignment horizontal="center" vertical="center"/>
      <protection/>
    </xf>
    <xf numFmtId="177" fontId="0" fillId="0" borderId="33" xfId="58" applyNumberFormat="1" applyFont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179" fontId="0" fillId="0" borderId="37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49" fontId="110" fillId="0" borderId="33" xfId="58" applyNumberFormat="1" applyFont="1" applyBorder="1" applyAlignment="1">
      <alignment horizontal="center" vertical="center" wrapText="1"/>
      <protection/>
    </xf>
    <xf numFmtId="177" fontId="93" fillId="0" borderId="33" xfId="58" applyNumberFormat="1" applyFont="1" applyFill="1" applyBorder="1" applyAlignment="1">
      <alignment horizontal="center" vertical="center"/>
      <protection/>
    </xf>
    <xf numFmtId="0" fontId="110" fillId="0" borderId="33" xfId="58" applyFont="1" applyBorder="1" applyAlignment="1">
      <alignment horizontal="center" vertical="center" wrapText="1"/>
      <protection/>
    </xf>
    <xf numFmtId="1" fontId="93" fillId="0" borderId="33" xfId="58" applyNumberFormat="1" applyFont="1" applyBorder="1" applyAlignment="1">
      <alignment horizontal="center" vertical="center" wrapText="1"/>
      <protection/>
    </xf>
    <xf numFmtId="174" fontId="0" fillId="0" borderId="33" xfId="58" applyNumberFormat="1" applyFont="1" applyBorder="1" applyAlignment="1">
      <alignment horizontal="center" vertical="center" wrapText="1"/>
      <protection/>
    </xf>
    <xf numFmtId="179" fontId="93" fillId="0" borderId="33" xfId="58" applyNumberFormat="1" applyFont="1" applyFill="1" applyBorder="1" applyAlignment="1">
      <alignment horizontal="center" vertical="center"/>
      <protection/>
    </xf>
    <xf numFmtId="0" fontId="111" fillId="0" borderId="33" xfId="58" applyFont="1" applyBorder="1" applyAlignment="1">
      <alignment horizontal="center" vertical="center" wrapText="1"/>
      <protection/>
    </xf>
    <xf numFmtId="179" fontId="93" fillId="0" borderId="33" xfId="58" applyNumberFormat="1" applyFont="1" applyBorder="1" applyAlignment="1">
      <alignment horizontal="center" vertical="center" wrapText="1"/>
      <protection/>
    </xf>
    <xf numFmtId="0" fontId="0" fillId="0" borderId="0" xfId="0" applyAlignment="1" quotePrefix="1">
      <alignment/>
    </xf>
    <xf numFmtId="174" fontId="93" fillId="0" borderId="33" xfId="58" applyNumberFormat="1" applyFont="1" applyBorder="1" applyAlignment="1">
      <alignment horizontal="center" vertical="center" wrapText="1"/>
      <protection/>
    </xf>
    <xf numFmtId="177" fontId="93" fillId="0" borderId="33" xfId="58" applyNumberFormat="1" applyFont="1" applyBorder="1" applyAlignment="1">
      <alignment horizontal="center" vertical="center" wrapText="1"/>
      <protection/>
    </xf>
    <xf numFmtId="0" fontId="93" fillId="0" borderId="33" xfId="58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/>
    </xf>
    <xf numFmtId="180" fontId="112" fillId="0" borderId="0" xfId="0" applyNumberFormat="1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180" fontId="113" fillId="0" borderId="0" xfId="0" applyNumberFormat="1" applyFont="1" applyFill="1" applyAlignment="1">
      <alignment horizontal="center" vertical="center"/>
    </xf>
    <xf numFmtId="0" fontId="113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4" fillId="0" borderId="0" xfId="0" applyFont="1" applyAlignment="1">
      <alignment horizontal="center" vertical="center"/>
    </xf>
    <xf numFmtId="49" fontId="115" fillId="0" borderId="0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5" fillId="0" borderId="0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17" fillId="0" borderId="0" xfId="58" applyFont="1" applyBorder="1" applyAlignment="1">
      <alignment horizontal="left" wrapText="1"/>
      <protection/>
    </xf>
    <xf numFmtId="0" fontId="0" fillId="0" borderId="0" xfId="58" applyAlignment="1">
      <alignment horizontal="left" wrapText="1"/>
      <protection/>
    </xf>
    <xf numFmtId="0" fontId="10" fillId="0" borderId="0" xfId="58" applyFont="1" applyBorder="1" applyAlignment="1">
      <alignment horizontal="left" wrapText="1"/>
      <protection/>
    </xf>
    <xf numFmtId="0" fontId="0" fillId="0" borderId="0" xfId="58" applyFont="1" applyAlignment="1">
      <alignment horizontal="left" wrapText="1"/>
      <protection/>
    </xf>
    <xf numFmtId="0" fontId="0" fillId="0" borderId="0" xfId="58" applyFont="1" applyAlignment="1">
      <alignment wrapText="1"/>
      <protection/>
    </xf>
    <xf numFmtId="0" fontId="14" fillId="0" borderId="15" xfId="58" applyFont="1" applyBorder="1" applyAlignment="1">
      <alignment horizontal="left" wrapText="1"/>
      <protection/>
    </xf>
    <xf numFmtId="0" fontId="14" fillId="0" borderId="13" xfId="58" applyFont="1" applyBorder="1" applyAlignment="1">
      <alignment horizontal="left" wrapText="1"/>
      <protection/>
    </xf>
    <xf numFmtId="0" fontId="0" fillId="0" borderId="14" xfId="58" applyBorder="1" applyAlignment="1">
      <alignment wrapText="1"/>
      <protection/>
    </xf>
    <xf numFmtId="0" fontId="16" fillId="0" borderId="33" xfId="58" applyFont="1" applyBorder="1" applyAlignment="1">
      <alignment horizontal="center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7" fillId="0" borderId="38" xfId="58" applyFont="1" applyBorder="1" applyAlignment="1">
      <alignment horizontal="center" vertical="center" wrapText="1"/>
      <protection/>
    </xf>
    <xf numFmtId="0" fontId="0" fillId="0" borderId="38" xfId="58" applyBorder="1" applyAlignment="1">
      <alignment vertical="center"/>
      <protection/>
    </xf>
    <xf numFmtId="0" fontId="10" fillId="0" borderId="0" xfId="58" applyFont="1" applyBorder="1" applyAlignment="1">
      <alignment horizontal="center" wrapText="1"/>
      <protection/>
    </xf>
    <xf numFmtId="0" fontId="0" fillId="0" borderId="0" xfId="58" applyBorder="1" applyAlignment="1">
      <alignment wrapText="1"/>
      <protection/>
    </xf>
    <xf numFmtId="0" fontId="15" fillId="0" borderId="34" xfId="58" applyFont="1" applyBorder="1" applyAlignment="1">
      <alignment horizontal="center" vertical="center" wrapText="1"/>
      <protection/>
    </xf>
    <xf numFmtId="0" fontId="15" fillId="0" borderId="38" xfId="58" applyFont="1" applyBorder="1" applyAlignment="1">
      <alignment horizontal="center" vertical="center" wrapText="1"/>
      <protection/>
    </xf>
    <xf numFmtId="0" fontId="15" fillId="0" borderId="37" xfId="58" applyFont="1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14" fillId="0" borderId="10" xfId="58" applyFont="1" applyBorder="1" applyAlignment="1">
      <alignment horizontal="center" wrapText="1"/>
      <protection/>
    </xf>
    <xf numFmtId="0" fontId="14" fillId="0" borderId="16" xfId="58" applyFont="1" applyBorder="1" applyAlignment="1">
      <alignment horizontal="center" wrapText="1"/>
      <protection/>
    </xf>
    <xf numFmtId="0" fontId="15" fillId="0" borderId="11" xfId="58" applyFont="1" applyBorder="1" applyAlignment="1">
      <alignment horizontal="center" vertical="center" wrapText="1"/>
      <protection/>
    </xf>
    <xf numFmtId="0" fontId="15" fillId="0" borderId="18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 wrapText="1"/>
      <protection/>
    </xf>
    <xf numFmtId="0" fontId="15" fillId="0" borderId="36" xfId="58" applyFont="1" applyBorder="1" applyAlignment="1">
      <alignment horizontal="center" vertical="center" wrapText="1"/>
      <protection/>
    </xf>
    <xf numFmtId="0" fontId="15" fillId="0" borderId="35" xfId="58" applyFont="1" applyBorder="1" applyAlignment="1">
      <alignment horizontal="center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0" fontId="0" fillId="0" borderId="12" xfId="58" applyBorder="1" applyAlignment="1">
      <alignment/>
      <protection/>
    </xf>
    <xf numFmtId="0" fontId="0" fillId="0" borderId="17" xfId="58" applyBorder="1" applyAlignment="1">
      <alignment/>
      <protection/>
    </xf>
    <xf numFmtId="0" fontId="11" fillId="0" borderId="0" xfId="58" applyFont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11" fillId="0" borderId="35" xfId="58" applyFont="1" applyBorder="1" applyAlignment="1">
      <alignment horizontal="center" vertical="center"/>
      <protection/>
    </xf>
    <xf numFmtId="0" fontId="0" fillId="0" borderId="35" xfId="58" applyBorder="1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116" fillId="0" borderId="0" xfId="58" applyFont="1" applyAlignment="1">
      <alignment horizontal="center" vertical="center"/>
      <protection/>
    </xf>
    <xf numFmtId="0" fontId="116" fillId="0" borderId="0" xfId="58" applyFont="1" applyAlignment="1">
      <alignment/>
      <protection/>
    </xf>
    <xf numFmtId="0" fontId="13" fillId="0" borderId="0" xfId="58" applyFont="1" applyAlignment="1">
      <alignment horizontal="center" vertical="center"/>
      <protection/>
    </xf>
    <xf numFmtId="0" fontId="0" fillId="0" borderId="0" xfId="58" applyAlignment="1">
      <alignment/>
      <protection/>
    </xf>
    <xf numFmtId="0" fontId="117" fillId="0" borderId="0" xfId="58" applyFont="1" applyAlignment="1">
      <alignment horizontal="center" vertical="center"/>
      <protection/>
    </xf>
    <xf numFmtId="0" fontId="0" fillId="0" borderId="38" xfId="58" applyFont="1" applyBorder="1" applyAlignment="1">
      <alignment vertical="center"/>
      <protection/>
    </xf>
    <xf numFmtId="0" fontId="0" fillId="0" borderId="0" xfId="58" applyFont="1" applyBorder="1" applyAlignment="1">
      <alignment wrapText="1"/>
      <protection/>
    </xf>
    <xf numFmtId="0" fontId="0" fillId="0" borderId="38" xfId="58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38" xfId="58" applyFont="1" applyBorder="1" applyAlignment="1">
      <alignment vertical="center"/>
      <protection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18" fillId="0" borderId="0" xfId="0" applyFont="1" applyAlignment="1">
      <alignment horizontal="center"/>
    </xf>
    <xf numFmtId="0" fontId="9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31</xdr:row>
      <xdr:rowOff>57150</xdr:rowOff>
    </xdr:from>
    <xdr:to>
      <xdr:col>15</xdr:col>
      <xdr:colOff>600075</xdr:colOff>
      <xdr:row>35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5915025"/>
          <a:ext cx="514350" cy="742950"/>
        </a:xfrm>
        <a:prstGeom prst="rect">
          <a:avLst/>
        </a:prstGeom>
        <a:solidFill>
          <a:srgbClr val="FCD5B5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180975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52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06FA9"/>
  </sheetPr>
  <dimension ref="A1:Q23"/>
  <sheetViews>
    <sheetView zoomScale="150" zoomScaleNormal="150" zoomScalePageLayoutView="0" workbookViewId="0" topLeftCell="A1">
      <selection activeCell="D19" sqref="D19:E19"/>
    </sheetView>
  </sheetViews>
  <sheetFormatPr defaultColWidth="11.421875" defaultRowHeight="12.75"/>
  <cols>
    <col min="1" max="1" width="2.28125" style="0" customWidth="1"/>
    <col min="2" max="2" width="12.421875" style="188" customWidth="1"/>
    <col min="3" max="6" width="10.8515625" style="187" customWidth="1"/>
    <col min="7" max="8" width="11.421875" style="0" customWidth="1"/>
    <col min="9" max="10" width="11.140625" style="0" customWidth="1"/>
    <col min="11" max="11" width="10.00390625" style="0" customWidth="1"/>
    <col min="12" max="12" width="8.8515625" style="0" customWidth="1"/>
  </cols>
  <sheetData>
    <row r="1" spans="1:12" ht="34.5" customHeight="1">
      <c r="A1" s="234"/>
      <c r="B1" s="312" t="s">
        <v>148</v>
      </c>
      <c r="C1" s="313"/>
      <c r="D1" s="313"/>
      <c r="E1" s="313"/>
      <c r="F1" s="313"/>
      <c r="G1" s="313"/>
      <c r="H1" s="1"/>
      <c r="K1" s="203"/>
      <c r="L1" s="235"/>
    </row>
    <row r="2" spans="1:8" ht="12.75">
      <c r="A2" s="194"/>
      <c r="B2" s="195"/>
      <c r="C2" s="196"/>
      <c r="D2" s="196"/>
      <c r="E2" s="196"/>
      <c r="F2" s="196"/>
      <c r="G2" s="194"/>
      <c r="H2" s="194"/>
    </row>
    <row r="3" spans="1:10" ht="21" customHeight="1">
      <c r="A3" s="194"/>
      <c r="B3" s="309" t="s">
        <v>124</v>
      </c>
      <c r="C3" s="310"/>
      <c r="D3" s="310"/>
      <c r="E3" s="310"/>
      <c r="F3" s="310"/>
      <c r="G3" s="311"/>
      <c r="H3" s="1"/>
      <c r="I3" s="221"/>
      <c r="J3" s="221"/>
    </row>
    <row r="4" ht="13.5" customHeight="1"/>
    <row r="5" spans="3:5" ht="13.5" customHeight="1">
      <c r="C5" s="314" t="s">
        <v>126</v>
      </c>
      <c r="D5" s="314"/>
      <c r="E5" s="315"/>
    </row>
    <row r="6" spans="2:11" ht="12.75">
      <c r="B6" s="189" t="s">
        <v>107</v>
      </c>
      <c r="C6" s="5">
        <v>2016</v>
      </c>
      <c r="D6" s="5" t="s">
        <v>125</v>
      </c>
      <c r="E6" s="289" t="s">
        <v>145</v>
      </c>
      <c r="F6" s="187" t="s">
        <v>106</v>
      </c>
      <c r="G6" s="187" t="s">
        <v>115</v>
      </c>
      <c r="H6" s="187"/>
      <c r="I6" s="1"/>
      <c r="J6" s="1"/>
      <c r="K6" s="190"/>
    </row>
    <row r="7" spans="2:11" ht="12.75">
      <c r="B7" s="189"/>
      <c r="G7" s="1"/>
      <c r="H7" s="1"/>
      <c r="I7" s="1"/>
      <c r="J7" s="1"/>
      <c r="K7" s="6"/>
    </row>
    <row r="8" spans="2:15" ht="15" customHeight="1">
      <c r="B8" s="189" t="s">
        <v>105</v>
      </c>
      <c r="C8" s="187">
        <v>994</v>
      </c>
      <c r="D8" s="187">
        <v>2563</v>
      </c>
      <c r="E8" s="187">
        <v>815</v>
      </c>
      <c r="F8" s="187">
        <f aca="true" t="shared" si="0" ref="F8:F19">E8-D8</f>
        <v>-1748</v>
      </c>
      <c r="G8" s="224" t="s">
        <v>177</v>
      </c>
      <c r="H8" s="193"/>
      <c r="I8" s="1"/>
      <c r="J8" s="1"/>
      <c r="K8" s="230"/>
      <c r="L8" s="230"/>
      <c r="M8" s="230"/>
      <c r="N8" s="220"/>
      <c r="O8" s="220"/>
    </row>
    <row r="9" spans="2:15" ht="15" customHeight="1">
      <c r="B9" s="189" t="s">
        <v>104</v>
      </c>
      <c r="C9" s="187">
        <v>1862</v>
      </c>
      <c r="D9" s="187">
        <v>3684</v>
      </c>
      <c r="E9" s="187">
        <v>1947</v>
      </c>
      <c r="F9" s="187">
        <f t="shared" si="0"/>
        <v>-1737</v>
      </c>
      <c r="G9" s="224" t="s">
        <v>177</v>
      </c>
      <c r="H9" s="193"/>
      <c r="I9" s="1"/>
      <c r="J9" s="1"/>
      <c r="K9" s="230"/>
      <c r="L9" s="230"/>
      <c r="M9" s="230"/>
      <c r="N9" s="220"/>
      <c r="O9" s="220"/>
    </row>
    <row r="10" spans="2:15" ht="15" customHeight="1">
      <c r="B10" s="189" t="s">
        <v>103</v>
      </c>
      <c r="C10" s="187">
        <v>2525</v>
      </c>
      <c r="D10" s="187">
        <v>5003</v>
      </c>
      <c r="E10" s="187">
        <v>3572</v>
      </c>
      <c r="F10" s="187">
        <f t="shared" si="0"/>
        <v>-1431</v>
      </c>
      <c r="G10" s="224" t="s">
        <v>177</v>
      </c>
      <c r="H10" s="193"/>
      <c r="I10" s="1"/>
      <c r="J10" s="1"/>
      <c r="K10" s="230"/>
      <c r="L10" s="230"/>
      <c r="M10" s="230"/>
      <c r="N10" s="220"/>
      <c r="O10" s="220"/>
    </row>
    <row r="11" spans="2:13" ht="15" customHeight="1">
      <c r="B11" s="189" t="s">
        <v>102</v>
      </c>
      <c r="C11" s="187">
        <v>3576</v>
      </c>
      <c r="D11" s="187">
        <v>6043</v>
      </c>
      <c r="E11" s="187">
        <v>5055</v>
      </c>
      <c r="F11" s="187">
        <f t="shared" si="0"/>
        <v>-988</v>
      </c>
      <c r="G11" s="224" t="s">
        <v>177</v>
      </c>
      <c r="H11" s="193"/>
      <c r="I11" s="1"/>
      <c r="J11" s="1"/>
      <c r="K11" s="231"/>
      <c r="L11" s="231"/>
      <c r="M11" s="231"/>
    </row>
    <row r="12" spans="2:13" ht="15" customHeight="1">
      <c r="B12" s="189" t="s">
        <v>101</v>
      </c>
      <c r="C12" s="187">
        <v>4782</v>
      </c>
      <c r="D12" s="187">
        <v>7859</v>
      </c>
      <c r="E12" s="187">
        <v>6762</v>
      </c>
      <c r="F12" s="187">
        <f t="shared" si="0"/>
        <v>-1097</v>
      </c>
      <c r="G12" s="224" t="s">
        <v>177</v>
      </c>
      <c r="H12" s="193"/>
      <c r="I12" s="192"/>
      <c r="J12" s="192"/>
      <c r="K12" s="255" t="s">
        <v>4</v>
      </c>
      <c r="L12" s="231"/>
      <c r="M12" s="231"/>
    </row>
    <row r="13" spans="2:13" ht="15" customHeight="1">
      <c r="B13" s="189" t="s">
        <v>100</v>
      </c>
      <c r="C13" s="187">
        <v>5503</v>
      </c>
      <c r="D13" s="187">
        <v>8780</v>
      </c>
      <c r="E13" s="187">
        <v>8199</v>
      </c>
      <c r="F13" s="187">
        <f t="shared" si="0"/>
        <v>-581</v>
      </c>
      <c r="G13" s="224" t="s">
        <v>177</v>
      </c>
      <c r="H13" s="192"/>
      <c r="I13" s="192"/>
      <c r="J13" s="192"/>
      <c r="K13" s="231"/>
      <c r="L13" s="231"/>
      <c r="M13" s="231"/>
    </row>
    <row r="14" spans="2:13" ht="15" customHeight="1">
      <c r="B14" s="189" t="s">
        <v>99</v>
      </c>
      <c r="C14" s="187">
        <v>6138</v>
      </c>
      <c r="D14" s="187">
        <v>9886</v>
      </c>
      <c r="E14" s="187">
        <v>9628</v>
      </c>
      <c r="F14" s="187">
        <f t="shared" si="0"/>
        <v>-258</v>
      </c>
      <c r="G14" s="224" t="s">
        <v>177</v>
      </c>
      <c r="H14" s="204"/>
      <c r="I14" s="192"/>
      <c r="J14" s="192"/>
      <c r="K14" s="231"/>
      <c r="L14" s="231"/>
      <c r="M14" s="231"/>
    </row>
    <row r="15" spans="2:17" ht="15" customHeight="1">
      <c r="B15" s="189" t="s">
        <v>119</v>
      </c>
      <c r="C15" s="187">
        <v>6876</v>
      </c>
      <c r="D15" s="187">
        <v>11666</v>
      </c>
      <c r="E15" s="187">
        <v>11190</v>
      </c>
      <c r="F15" s="187">
        <f>E15-D15</f>
        <v>-476</v>
      </c>
      <c r="G15" s="224" t="s">
        <v>177</v>
      </c>
      <c r="H15" s="192"/>
      <c r="I15" s="192"/>
      <c r="J15" s="192"/>
      <c r="K15" s="231"/>
      <c r="L15" s="231"/>
      <c r="M15" s="231"/>
      <c r="N15" s="307"/>
      <c r="O15" s="308"/>
      <c r="P15" s="308"/>
      <c r="Q15" s="308"/>
    </row>
    <row r="16" spans="2:17" ht="15" customHeight="1">
      <c r="B16" s="189" t="s">
        <v>98</v>
      </c>
      <c r="C16" s="187">
        <v>7625</v>
      </c>
      <c r="D16" s="187">
        <v>13069</v>
      </c>
      <c r="E16" s="187">
        <v>12632</v>
      </c>
      <c r="F16" s="187">
        <f t="shared" si="0"/>
        <v>-437</v>
      </c>
      <c r="G16" s="224" t="s">
        <v>177</v>
      </c>
      <c r="H16" s="192"/>
      <c r="I16" s="192"/>
      <c r="J16" s="192"/>
      <c r="K16" s="225"/>
      <c r="L16" s="226"/>
      <c r="M16" s="226"/>
      <c r="N16" s="307"/>
      <c r="O16" s="308"/>
      <c r="P16" s="308"/>
      <c r="Q16" s="308"/>
    </row>
    <row r="17" spans="2:15" ht="15" customHeight="1">
      <c r="B17" s="189" t="s">
        <v>97</v>
      </c>
      <c r="C17" s="187">
        <v>8556</v>
      </c>
      <c r="D17" s="187">
        <v>14050</v>
      </c>
      <c r="E17" s="187">
        <v>14318</v>
      </c>
      <c r="F17" s="187">
        <f t="shared" si="0"/>
        <v>268</v>
      </c>
      <c r="G17" s="306" t="s">
        <v>397</v>
      </c>
      <c r="H17" s="192"/>
      <c r="I17" s="192"/>
      <c r="J17" s="192"/>
      <c r="K17" s="226"/>
      <c r="L17" s="226"/>
      <c r="M17" s="226"/>
      <c r="N17" s="220"/>
      <c r="O17" s="220"/>
    </row>
    <row r="18" spans="2:15" ht="15" customHeight="1">
      <c r="B18" s="189" t="s">
        <v>96</v>
      </c>
      <c r="C18" s="187">
        <v>9301</v>
      </c>
      <c r="D18" s="187">
        <v>15203</v>
      </c>
      <c r="E18" s="187">
        <v>16129</v>
      </c>
      <c r="F18" s="187">
        <f t="shared" si="0"/>
        <v>926</v>
      </c>
      <c r="G18" s="306" t="s">
        <v>397</v>
      </c>
      <c r="H18" s="192"/>
      <c r="I18" s="192"/>
      <c r="J18" s="192"/>
      <c r="K18" s="227"/>
      <c r="L18" s="227"/>
      <c r="M18" s="227"/>
      <c r="N18" s="220"/>
      <c r="O18" s="220"/>
    </row>
    <row r="19" spans="2:15" ht="15" customHeight="1">
      <c r="B19" s="189" t="s">
        <v>95</v>
      </c>
      <c r="C19" s="187">
        <v>10115</v>
      </c>
      <c r="D19" s="278">
        <v>15641</v>
      </c>
      <c r="E19" s="278">
        <f>Summary!D49</f>
        <v>16911</v>
      </c>
      <c r="F19" s="187">
        <f t="shared" si="0"/>
        <v>1270</v>
      </c>
      <c r="G19" s="306" t="s">
        <v>397</v>
      </c>
      <c r="H19" s="192"/>
      <c r="I19" s="192"/>
      <c r="J19" s="192"/>
      <c r="K19" s="228"/>
      <c r="L19" s="228"/>
      <c r="M19" s="228"/>
      <c r="N19" s="220"/>
      <c r="O19" s="220"/>
    </row>
    <row r="20" spans="2:13" ht="12.75">
      <c r="B20" s="189"/>
      <c r="G20" s="1"/>
      <c r="H20" s="1"/>
      <c r="I20" s="1"/>
      <c r="J20" s="1"/>
      <c r="K20" s="229"/>
      <c r="L20" s="229"/>
      <c r="M20" s="229"/>
    </row>
    <row r="21" ht="15">
      <c r="Q21" s="193" t="s">
        <v>108</v>
      </c>
    </row>
    <row r="22" ht="15">
      <c r="Q22" s="224" t="s">
        <v>114</v>
      </c>
    </row>
    <row r="23" ht="15.75">
      <c r="Q23" s="233" t="s">
        <v>118</v>
      </c>
    </row>
    <row r="33" ht="12.75"/>
    <row r="34" ht="12.75"/>
    <row r="35" ht="12.75"/>
  </sheetData>
  <sheetProtection/>
  <mergeCells count="5">
    <mergeCell ref="N16:Q16"/>
    <mergeCell ref="N15:Q15"/>
    <mergeCell ref="B3:G3"/>
    <mergeCell ref="B1:G1"/>
    <mergeCell ref="C5:E5"/>
  </mergeCells>
  <printOptions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D12" sqref="D12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352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294" t="s">
        <v>349</v>
      </c>
      <c r="C10" s="295">
        <v>45278</v>
      </c>
      <c r="D10" s="296" t="s">
        <v>150</v>
      </c>
      <c r="E10" s="297">
        <v>5</v>
      </c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5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0.4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1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169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164</v>
      </c>
      <c r="C10" s="173">
        <v>65431</v>
      </c>
      <c r="D10" s="118" t="s">
        <v>150</v>
      </c>
      <c r="E10" s="119">
        <v>5</v>
      </c>
      <c r="F10" s="117" t="s">
        <v>208</v>
      </c>
      <c r="G10" s="174">
        <v>81526</v>
      </c>
      <c r="H10" s="118" t="s">
        <v>150</v>
      </c>
      <c r="I10" s="119">
        <v>5</v>
      </c>
      <c r="J10" s="117" t="s">
        <v>164</v>
      </c>
      <c r="K10" s="175">
        <v>90770</v>
      </c>
      <c r="L10" s="118" t="s">
        <v>150</v>
      </c>
      <c r="M10" s="119">
        <v>5</v>
      </c>
      <c r="N10" s="117"/>
      <c r="O10" s="175"/>
      <c r="P10" s="118"/>
      <c r="Q10" s="119"/>
      <c r="R10" s="117" t="s">
        <v>216</v>
      </c>
      <c r="S10" s="175">
        <v>83634</v>
      </c>
      <c r="T10" s="118" t="s">
        <v>150</v>
      </c>
      <c r="U10" s="119">
        <v>5</v>
      </c>
    </row>
    <row r="11" spans="1:21" ht="21.75" customHeight="1">
      <c r="A11" s="300" t="s">
        <v>27</v>
      </c>
      <c r="B11" s="294" t="s">
        <v>178</v>
      </c>
      <c r="C11" s="295">
        <v>63569</v>
      </c>
      <c r="D11" s="296" t="s">
        <v>168</v>
      </c>
      <c r="E11" s="297">
        <v>5</v>
      </c>
      <c r="F11" s="117" t="s">
        <v>221</v>
      </c>
      <c r="G11" s="174">
        <v>81823</v>
      </c>
      <c r="H11" s="118" t="s">
        <v>150</v>
      </c>
      <c r="I11" s="119">
        <v>5</v>
      </c>
      <c r="J11" s="117" t="s">
        <v>211</v>
      </c>
      <c r="K11" s="175">
        <v>84159</v>
      </c>
      <c r="L11" s="118" t="s">
        <v>150</v>
      </c>
      <c r="M11" s="119">
        <v>5</v>
      </c>
      <c r="N11" s="117"/>
      <c r="O11" s="175"/>
      <c r="P11" s="118"/>
      <c r="Q11" s="119"/>
      <c r="R11" s="117" t="s">
        <v>366</v>
      </c>
      <c r="S11" s="175">
        <v>81726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347</v>
      </c>
      <c r="C12" s="173">
        <v>71178</v>
      </c>
      <c r="D12" s="118" t="s">
        <v>150</v>
      </c>
      <c r="E12" s="119">
        <v>5</v>
      </c>
      <c r="F12" s="294" t="s">
        <v>414</v>
      </c>
      <c r="G12" s="295">
        <v>82297</v>
      </c>
      <c r="H12" s="296" t="s">
        <v>168</v>
      </c>
      <c r="I12" s="297">
        <v>5</v>
      </c>
      <c r="J12" s="117" t="s">
        <v>358</v>
      </c>
      <c r="K12" s="175">
        <v>85022</v>
      </c>
      <c r="L12" s="118" t="s">
        <v>150</v>
      </c>
      <c r="M12" s="119">
        <v>5</v>
      </c>
      <c r="N12" s="117"/>
      <c r="O12" s="175"/>
      <c r="P12" s="118"/>
      <c r="Q12" s="119"/>
      <c r="R12" s="117" t="s">
        <v>386</v>
      </c>
      <c r="S12" s="175">
        <v>80873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386</v>
      </c>
      <c r="C13" s="173">
        <v>64805</v>
      </c>
      <c r="D13" s="118" t="s">
        <v>150</v>
      </c>
      <c r="E13" s="119">
        <v>5</v>
      </c>
      <c r="F13" s="117" t="s">
        <v>358</v>
      </c>
      <c r="G13" s="174">
        <v>81691</v>
      </c>
      <c r="H13" s="118" t="s">
        <v>150</v>
      </c>
      <c r="I13" s="119">
        <v>5</v>
      </c>
      <c r="J13" s="117" t="s">
        <v>380</v>
      </c>
      <c r="K13" s="175">
        <v>84059</v>
      </c>
      <c r="L13" s="118" t="s">
        <v>150</v>
      </c>
      <c r="M13" s="119">
        <v>5</v>
      </c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300" t="s">
        <v>27</v>
      </c>
      <c r="B14" s="294" t="s">
        <v>403</v>
      </c>
      <c r="C14" s="295">
        <v>64414</v>
      </c>
      <c r="D14" s="296" t="s">
        <v>168</v>
      </c>
      <c r="E14" s="297">
        <v>5</v>
      </c>
      <c r="F14" s="117" t="s">
        <v>380</v>
      </c>
      <c r="G14" s="174">
        <v>80623</v>
      </c>
      <c r="H14" s="118" t="s">
        <v>150</v>
      </c>
      <c r="I14" s="119">
        <v>5</v>
      </c>
      <c r="J14" s="294" t="s">
        <v>403</v>
      </c>
      <c r="K14" s="304">
        <v>85002</v>
      </c>
      <c r="L14" s="296" t="s">
        <v>168</v>
      </c>
      <c r="M14" s="297">
        <v>5</v>
      </c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1200</v>
      </c>
      <c r="T15" s="242">
        <f>COUNTA(T10:T14)</f>
        <v>3</v>
      </c>
      <c r="U15" s="126">
        <f>SUM(U10:U14)</f>
        <v>15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208</v>
      </c>
      <c r="C17" s="174">
        <v>140947</v>
      </c>
      <c r="D17" s="118" t="s">
        <v>150</v>
      </c>
      <c r="E17" s="119">
        <v>10</v>
      </c>
      <c r="F17" s="117" t="s">
        <v>216</v>
      </c>
      <c r="G17" s="174">
        <v>170384</v>
      </c>
      <c r="H17" s="118" t="s">
        <v>150</v>
      </c>
      <c r="I17" s="119">
        <v>10</v>
      </c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366</v>
      </c>
      <c r="C18" s="174">
        <v>142110</v>
      </c>
      <c r="D18" s="118" t="s">
        <v>150</v>
      </c>
      <c r="E18" s="119">
        <v>10</v>
      </c>
      <c r="F18" s="117" t="s">
        <v>383</v>
      </c>
      <c r="G18" s="174">
        <v>164505</v>
      </c>
      <c r="H18" s="118" t="s">
        <v>150</v>
      </c>
      <c r="I18" s="119">
        <v>10</v>
      </c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1600</v>
      </c>
      <c r="D22" s="243">
        <f>COUNTA(D17:D21)</f>
        <v>2</v>
      </c>
      <c r="E22" s="126">
        <f>SUM(E17:E21)</f>
        <v>20</v>
      </c>
      <c r="F22" s="129"/>
      <c r="G22" s="123">
        <f>800*(COUNTA(G17:G21))</f>
        <v>1600</v>
      </c>
      <c r="H22" s="243">
        <f>COUNTA(H17:H21)</f>
        <v>2</v>
      </c>
      <c r="I22" s="126">
        <f>SUM(I17:I21)</f>
        <v>20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210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13.25</v>
      </c>
      <c r="S26" s="138"/>
      <c r="T26" s="137" t="s">
        <v>4</v>
      </c>
    </row>
    <row r="27" spans="1:20" ht="21.75" customHeight="1">
      <c r="A27" s="116" t="s">
        <v>32</v>
      </c>
      <c r="B27" s="294" t="s">
        <v>430</v>
      </c>
      <c r="C27" s="304">
        <v>260292</v>
      </c>
      <c r="D27" s="305" t="s">
        <v>168</v>
      </c>
      <c r="E27" s="297">
        <v>40</v>
      </c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 t="s">
        <v>405</v>
      </c>
      <c r="G28" s="144">
        <v>1350</v>
      </c>
      <c r="H28" s="176" t="s">
        <v>150</v>
      </c>
      <c r="I28" s="119">
        <v>40</v>
      </c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24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1500</v>
      </c>
      <c r="D31" s="243">
        <f>COUNTA(D27:D30)</f>
        <v>1</v>
      </c>
      <c r="E31" s="149">
        <f>SUM(E27:E30)</f>
        <v>40</v>
      </c>
      <c r="F31" s="119"/>
      <c r="G31" s="123">
        <f>SUM(G30+G29+G28+(IF(COUNTBLANK(G27),0,1500)))</f>
        <v>1350</v>
      </c>
      <c r="H31" s="243">
        <f>COUNTA(H27:H30)</f>
        <v>1</v>
      </c>
      <c r="I31" s="149">
        <f>SUM(I27:I30)</f>
        <v>40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 t="s">
        <v>4</v>
      </c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85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164</v>
      </c>
      <c r="C10" s="173">
        <v>101187</v>
      </c>
      <c r="D10" s="118" t="s">
        <v>150</v>
      </c>
      <c r="E10" s="119">
        <v>3</v>
      </c>
      <c r="F10" s="117" t="s">
        <v>164</v>
      </c>
      <c r="G10" s="174">
        <v>115485</v>
      </c>
      <c r="H10" s="118" t="s">
        <v>150</v>
      </c>
      <c r="I10" s="119">
        <v>3</v>
      </c>
      <c r="J10" s="117" t="s">
        <v>149</v>
      </c>
      <c r="K10" s="174">
        <v>130613</v>
      </c>
      <c r="L10" s="118" t="s">
        <v>150</v>
      </c>
      <c r="M10" s="119">
        <v>3</v>
      </c>
      <c r="N10" s="117"/>
      <c r="O10" s="175"/>
      <c r="P10" s="118"/>
      <c r="Q10" s="119"/>
      <c r="R10" s="117" t="s">
        <v>180</v>
      </c>
      <c r="S10" s="175">
        <v>141074</v>
      </c>
      <c r="T10" s="118" t="s">
        <v>150</v>
      </c>
      <c r="U10" s="119">
        <v>2</v>
      </c>
    </row>
    <row r="11" spans="1:21" ht="21.75" customHeight="1">
      <c r="A11" s="116" t="s">
        <v>27</v>
      </c>
      <c r="B11" s="117" t="s">
        <v>178</v>
      </c>
      <c r="C11" s="173">
        <v>95281</v>
      </c>
      <c r="D11" s="118" t="s">
        <v>150</v>
      </c>
      <c r="E11" s="119">
        <v>3</v>
      </c>
      <c r="F11" s="117" t="s">
        <v>178</v>
      </c>
      <c r="G11" s="270">
        <v>113453</v>
      </c>
      <c r="H11" s="118" t="s">
        <v>150</v>
      </c>
      <c r="I11" s="119">
        <v>3</v>
      </c>
      <c r="J11" s="117" t="s">
        <v>180</v>
      </c>
      <c r="K11" s="175">
        <v>125902</v>
      </c>
      <c r="L11" s="118" t="s">
        <v>150</v>
      </c>
      <c r="M11" s="119">
        <v>3</v>
      </c>
      <c r="N11" s="117"/>
      <c r="O11" s="175"/>
      <c r="P11" s="118"/>
      <c r="Q11" s="119"/>
      <c r="R11" s="117" t="s">
        <v>206</v>
      </c>
      <c r="S11" s="175">
        <v>113359</v>
      </c>
      <c r="T11" s="118" t="s">
        <v>150</v>
      </c>
      <c r="U11" s="119">
        <v>3</v>
      </c>
    </row>
    <row r="12" spans="1:21" ht="21.75" customHeight="1">
      <c r="A12" s="116" t="s">
        <v>27</v>
      </c>
      <c r="B12" s="117" t="s">
        <v>211</v>
      </c>
      <c r="C12" s="173">
        <v>93837</v>
      </c>
      <c r="D12" s="118" t="s">
        <v>150</v>
      </c>
      <c r="E12" s="119">
        <v>3</v>
      </c>
      <c r="F12" s="117" t="s">
        <v>211</v>
      </c>
      <c r="G12" s="174">
        <v>105298</v>
      </c>
      <c r="H12" s="118" t="s">
        <v>150</v>
      </c>
      <c r="I12" s="119">
        <v>3</v>
      </c>
      <c r="J12" s="117" t="s">
        <v>211</v>
      </c>
      <c r="K12" s="175">
        <v>122310</v>
      </c>
      <c r="L12" s="118" t="s">
        <v>150</v>
      </c>
      <c r="M12" s="119">
        <v>3</v>
      </c>
      <c r="N12" s="117"/>
      <c r="O12" s="175"/>
      <c r="P12" s="118"/>
      <c r="Q12" s="119"/>
      <c r="R12" s="117" t="s">
        <v>216</v>
      </c>
      <c r="S12" s="175">
        <v>115796</v>
      </c>
      <c r="T12" s="118" t="s">
        <v>150</v>
      </c>
      <c r="U12" s="119">
        <v>3</v>
      </c>
    </row>
    <row r="13" spans="1:21" ht="21.75" customHeight="1">
      <c r="A13" s="116" t="s">
        <v>27</v>
      </c>
      <c r="B13" s="117" t="s">
        <v>247</v>
      </c>
      <c r="C13" s="173">
        <v>93647</v>
      </c>
      <c r="D13" s="118" t="s">
        <v>150</v>
      </c>
      <c r="E13" s="119">
        <v>3</v>
      </c>
      <c r="F13" s="117" t="s">
        <v>247</v>
      </c>
      <c r="G13" s="174">
        <v>113222</v>
      </c>
      <c r="H13" s="118" t="s">
        <v>150</v>
      </c>
      <c r="I13" s="119">
        <v>3</v>
      </c>
      <c r="J13" s="117" t="s">
        <v>246</v>
      </c>
      <c r="K13" s="175">
        <v>122084</v>
      </c>
      <c r="L13" s="118" t="s">
        <v>150</v>
      </c>
      <c r="M13" s="119">
        <v>3</v>
      </c>
      <c r="N13" s="117"/>
      <c r="O13" s="175"/>
      <c r="P13" s="118"/>
      <c r="Q13" s="119"/>
      <c r="R13" s="117" t="s">
        <v>246</v>
      </c>
      <c r="S13" s="175">
        <v>113809</v>
      </c>
      <c r="T13" s="118" t="s">
        <v>150</v>
      </c>
      <c r="U13" s="119">
        <v>3</v>
      </c>
    </row>
    <row r="14" spans="1:21" ht="21.75" customHeight="1">
      <c r="A14" s="116" t="s">
        <v>27</v>
      </c>
      <c r="B14" s="256" t="s">
        <v>318</v>
      </c>
      <c r="C14" s="173">
        <v>92889</v>
      </c>
      <c r="D14" s="257" t="s">
        <v>150</v>
      </c>
      <c r="E14" s="258">
        <v>3</v>
      </c>
      <c r="F14" s="117" t="s">
        <v>287</v>
      </c>
      <c r="G14" s="174">
        <v>110325</v>
      </c>
      <c r="H14" s="118" t="s">
        <v>150</v>
      </c>
      <c r="I14" s="119">
        <v>3</v>
      </c>
      <c r="J14" s="117" t="s">
        <v>364</v>
      </c>
      <c r="K14" s="175">
        <v>120864</v>
      </c>
      <c r="L14" s="118" t="s">
        <v>150</v>
      </c>
      <c r="M14" s="119">
        <v>3</v>
      </c>
      <c r="N14" s="117"/>
      <c r="O14" s="175"/>
      <c r="P14" s="118"/>
      <c r="Q14" s="119"/>
      <c r="R14" s="117" t="s">
        <v>287</v>
      </c>
      <c r="S14" s="175">
        <v>115038</v>
      </c>
      <c r="T14" s="118" t="s">
        <v>150</v>
      </c>
      <c r="U14" s="119">
        <v>3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15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15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15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14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149</v>
      </c>
      <c r="C17" s="174">
        <v>211648</v>
      </c>
      <c r="D17" s="118" t="s">
        <v>150</v>
      </c>
      <c r="E17" s="119">
        <v>6</v>
      </c>
      <c r="F17" s="117" t="s">
        <v>206</v>
      </c>
      <c r="G17" s="174">
        <v>222046</v>
      </c>
      <c r="H17" s="118" t="s">
        <v>150</v>
      </c>
      <c r="I17" s="119">
        <v>6</v>
      </c>
      <c r="J17" s="117" t="s">
        <v>175</v>
      </c>
      <c r="K17" s="174">
        <v>264402</v>
      </c>
      <c r="L17" s="118" t="s">
        <v>150</v>
      </c>
      <c r="M17" s="119">
        <v>6</v>
      </c>
      <c r="N17" s="117"/>
      <c r="O17" s="174"/>
      <c r="P17" s="128"/>
      <c r="Q17" s="119"/>
      <c r="R17" s="117" t="s">
        <v>334</v>
      </c>
      <c r="S17" s="174">
        <v>242765</v>
      </c>
      <c r="T17" s="128" t="s">
        <v>150</v>
      </c>
      <c r="U17" s="119">
        <v>6</v>
      </c>
    </row>
    <row r="18" spans="1:21" ht="21.75" customHeight="1">
      <c r="A18" s="127" t="s">
        <v>28</v>
      </c>
      <c r="B18" s="117" t="s">
        <v>185</v>
      </c>
      <c r="C18" s="174">
        <v>215030</v>
      </c>
      <c r="D18" s="118" t="s">
        <v>168</v>
      </c>
      <c r="E18" s="119">
        <v>6</v>
      </c>
      <c r="F18" s="117" t="s">
        <v>288</v>
      </c>
      <c r="G18" s="174">
        <v>233169</v>
      </c>
      <c r="H18" s="118" t="s">
        <v>150</v>
      </c>
      <c r="I18" s="119">
        <v>6</v>
      </c>
      <c r="J18" s="117" t="s">
        <v>199</v>
      </c>
      <c r="K18" s="174">
        <v>282349</v>
      </c>
      <c r="L18" s="118" t="s">
        <v>150</v>
      </c>
      <c r="M18" s="119">
        <v>6</v>
      </c>
      <c r="N18" s="117"/>
      <c r="O18" s="174"/>
      <c r="P18" s="118"/>
      <c r="Q18" s="119"/>
      <c r="R18" s="117" t="s">
        <v>363</v>
      </c>
      <c r="S18" s="174">
        <v>242645</v>
      </c>
      <c r="T18" s="118" t="s">
        <v>150</v>
      </c>
      <c r="U18" s="119">
        <v>6</v>
      </c>
    </row>
    <row r="19" spans="1:21" ht="21.75" customHeight="1">
      <c r="A19" s="127" t="s">
        <v>28</v>
      </c>
      <c r="B19" s="117" t="s">
        <v>216</v>
      </c>
      <c r="C19" s="174">
        <v>194322</v>
      </c>
      <c r="D19" s="118" t="s">
        <v>150</v>
      </c>
      <c r="E19" s="119">
        <v>6</v>
      </c>
      <c r="F19" s="117" t="s">
        <v>329</v>
      </c>
      <c r="G19" s="174">
        <v>224102</v>
      </c>
      <c r="H19" s="118" t="s">
        <v>150</v>
      </c>
      <c r="I19" s="119">
        <v>6</v>
      </c>
      <c r="J19" s="117" t="s">
        <v>293</v>
      </c>
      <c r="K19" s="174">
        <v>261128</v>
      </c>
      <c r="L19" s="118" t="s">
        <v>150</v>
      </c>
      <c r="M19" s="119">
        <v>6</v>
      </c>
      <c r="N19" s="117"/>
      <c r="O19" s="174"/>
      <c r="P19" s="118"/>
      <c r="Q19" s="119"/>
      <c r="R19" s="117" t="s">
        <v>385</v>
      </c>
      <c r="S19" s="174">
        <v>231748</v>
      </c>
      <c r="T19" s="118" t="s">
        <v>150</v>
      </c>
      <c r="U19" s="119">
        <v>6</v>
      </c>
    </row>
    <row r="20" spans="1:21" ht="21.75" customHeight="1">
      <c r="A20" s="127" t="s">
        <v>28</v>
      </c>
      <c r="B20" s="117" t="s">
        <v>253</v>
      </c>
      <c r="C20" s="174">
        <v>195221</v>
      </c>
      <c r="D20" s="118" t="s">
        <v>150</v>
      </c>
      <c r="E20" s="119">
        <v>6</v>
      </c>
      <c r="F20" s="117" t="s">
        <v>378</v>
      </c>
      <c r="G20" s="174">
        <v>251248</v>
      </c>
      <c r="H20" s="118" t="s">
        <v>150</v>
      </c>
      <c r="I20" s="119">
        <v>6</v>
      </c>
      <c r="J20" s="117" t="s">
        <v>345</v>
      </c>
      <c r="K20" s="174">
        <v>245065</v>
      </c>
      <c r="L20" s="118" t="s">
        <v>150</v>
      </c>
      <c r="M20" s="119">
        <v>6</v>
      </c>
      <c r="N20" s="117"/>
      <c r="O20" s="174"/>
      <c r="P20" s="118"/>
      <c r="Q20" s="119"/>
      <c r="R20" s="117" t="s">
        <v>400</v>
      </c>
      <c r="S20" s="174">
        <v>233831</v>
      </c>
      <c r="T20" s="118" t="s">
        <v>150</v>
      </c>
      <c r="U20" s="119">
        <v>6</v>
      </c>
    </row>
    <row r="21" spans="1:21" ht="21.75" customHeight="1">
      <c r="A21" s="127" t="s">
        <v>28</v>
      </c>
      <c r="B21" s="117" t="s">
        <v>339</v>
      </c>
      <c r="C21" s="173">
        <v>190318</v>
      </c>
      <c r="D21" s="118" t="s">
        <v>150</v>
      </c>
      <c r="E21" s="119">
        <v>6</v>
      </c>
      <c r="F21" s="117" t="s">
        <v>444</v>
      </c>
      <c r="G21" s="174">
        <v>221747</v>
      </c>
      <c r="H21" s="118" t="s">
        <v>150</v>
      </c>
      <c r="I21" s="119">
        <v>6</v>
      </c>
      <c r="J21" s="117" t="s">
        <v>359</v>
      </c>
      <c r="K21" s="174">
        <v>254012</v>
      </c>
      <c r="L21" s="118" t="s">
        <v>150</v>
      </c>
      <c r="M21" s="119">
        <v>6</v>
      </c>
      <c r="N21" s="117"/>
      <c r="O21" s="174"/>
      <c r="P21" s="118"/>
      <c r="Q21" s="119"/>
      <c r="R21" s="117" t="s">
        <v>433</v>
      </c>
      <c r="S21" s="174">
        <v>231672</v>
      </c>
      <c r="T21" s="118" t="s">
        <v>150</v>
      </c>
      <c r="U21" s="119">
        <v>6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30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30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30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30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634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41.9</v>
      </c>
      <c r="S26" s="138"/>
      <c r="T26" s="137" t="s">
        <v>4</v>
      </c>
    </row>
    <row r="27" spans="1:20" ht="21.75" customHeight="1">
      <c r="A27" s="116" t="s">
        <v>32</v>
      </c>
      <c r="B27" s="117" t="s">
        <v>267</v>
      </c>
      <c r="C27" s="175">
        <v>393931</v>
      </c>
      <c r="D27" s="177" t="s">
        <v>150</v>
      </c>
      <c r="E27" s="119">
        <v>20</v>
      </c>
      <c r="F27" s="117" t="s">
        <v>438</v>
      </c>
      <c r="G27" s="175">
        <v>474720</v>
      </c>
      <c r="H27" s="178" t="s">
        <v>168</v>
      </c>
      <c r="I27" s="119">
        <v>30</v>
      </c>
      <c r="J27" s="117" t="s">
        <v>422</v>
      </c>
      <c r="K27" s="175">
        <v>482664</v>
      </c>
      <c r="L27" s="117" t="s">
        <v>150</v>
      </c>
      <c r="M27" s="119">
        <v>30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188</v>
      </c>
      <c r="C28" s="144">
        <v>1100</v>
      </c>
      <c r="D28" s="177" t="s">
        <v>168</v>
      </c>
      <c r="E28" s="119">
        <v>30</v>
      </c>
      <c r="F28" s="117" t="s">
        <v>384</v>
      </c>
      <c r="G28" s="144">
        <v>1000</v>
      </c>
      <c r="H28" s="176" t="s">
        <v>150</v>
      </c>
      <c r="I28" s="119">
        <v>30</v>
      </c>
      <c r="J28" s="117" t="s">
        <v>314</v>
      </c>
      <c r="K28" s="144">
        <v>925</v>
      </c>
      <c r="L28" s="117" t="s">
        <v>150</v>
      </c>
      <c r="M28" s="119">
        <v>30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357</v>
      </c>
      <c r="C29" s="144">
        <v>1725</v>
      </c>
      <c r="D29" s="179" t="s">
        <v>150</v>
      </c>
      <c r="E29" s="119">
        <v>35</v>
      </c>
      <c r="F29" s="117" t="s">
        <v>406</v>
      </c>
      <c r="G29" s="144">
        <v>1500</v>
      </c>
      <c r="H29" s="176" t="s">
        <v>150</v>
      </c>
      <c r="I29" s="263">
        <v>35</v>
      </c>
      <c r="J29" s="117" t="s">
        <v>395</v>
      </c>
      <c r="K29" s="144">
        <v>1325</v>
      </c>
      <c r="L29" s="117" t="s">
        <v>150</v>
      </c>
      <c r="M29" s="119">
        <v>35</v>
      </c>
      <c r="N29" s="145"/>
      <c r="P29" s="244">
        <f>SUM(D15+H15+L15+P15+T15+D22+H22+L22+P22+T22+D31+H31+L31)</f>
        <v>52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383</v>
      </c>
      <c r="C30" s="144">
        <v>2250</v>
      </c>
      <c r="D30" s="179" t="s">
        <v>150</v>
      </c>
      <c r="E30" s="119">
        <v>60</v>
      </c>
      <c r="F30" s="117" t="s">
        <v>443</v>
      </c>
      <c r="G30" s="144">
        <v>1925</v>
      </c>
      <c r="H30" s="176" t="s">
        <v>150</v>
      </c>
      <c r="I30" s="119">
        <v>60</v>
      </c>
      <c r="J30" s="117" t="s">
        <v>434</v>
      </c>
      <c r="K30" s="144">
        <v>1650</v>
      </c>
      <c r="L30" s="117" t="s">
        <v>168</v>
      </c>
      <c r="M30" s="119">
        <v>60</v>
      </c>
      <c r="N30" s="145"/>
      <c r="R30" s="148"/>
      <c r="S30" s="380" t="s">
        <v>35</v>
      </c>
      <c r="T30" s="380"/>
      <c r="U30" s="320"/>
    </row>
    <row r="31" spans="1:21" ht="24" customHeight="1">
      <c r="A31" s="121" t="s">
        <v>87</v>
      </c>
      <c r="B31" s="117"/>
      <c r="C31" s="123">
        <f>SUM(C30+C29+C28+(IF(COUNTBLANK(C27),0,1500)))</f>
        <v>6575</v>
      </c>
      <c r="D31" s="243">
        <f>COUNTA(D27:D30)</f>
        <v>4</v>
      </c>
      <c r="E31" s="149">
        <f>SUM(E27:E30)</f>
        <v>145</v>
      </c>
      <c r="F31" s="119"/>
      <c r="G31" s="123">
        <f>SUM(G30+G29+G28+(IF(COUNTBLANK(G27),0,1500)))</f>
        <v>5925</v>
      </c>
      <c r="H31" s="243">
        <f>COUNTA(H27:H30)</f>
        <v>4</v>
      </c>
      <c r="I31" s="149">
        <f>SUM(I27:I30)</f>
        <v>155</v>
      </c>
      <c r="J31" s="139"/>
      <c r="K31" s="123">
        <f>SUM(K30+K29+K28+(IF(COUNTBLANK(K27),0,1500)))</f>
        <v>5400</v>
      </c>
      <c r="L31" s="243">
        <f>COUNTA(L27:L30)</f>
        <v>4</v>
      </c>
      <c r="M31" s="149">
        <f>SUM(M27:M30)</f>
        <v>155</v>
      </c>
      <c r="N31" s="150"/>
      <c r="S31" s="380" t="s">
        <v>4</v>
      </c>
      <c r="T31" s="380"/>
      <c r="U31" s="320"/>
    </row>
    <row r="32" spans="18:20" ht="12.75">
      <c r="R32" s="340"/>
      <c r="S32" s="341"/>
      <c r="T32" s="342"/>
    </row>
    <row r="33" ht="12.75"/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R32:T32"/>
    <mergeCell ref="S31:U31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T10" sqref="T1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416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/>
      <c r="C10" s="173"/>
      <c r="D10" s="118"/>
      <c r="E10" s="119"/>
      <c r="F10" s="294" t="s">
        <v>414</v>
      </c>
      <c r="G10" s="295">
        <v>53905</v>
      </c>
      <c r="H10" s="296" t="s">
        <v>168</v>
      </c>
      <c r="I10" s="297">
        <v>5</v>
      </c>
      <c r="J10" s="117"/>
      <c r="K10" s="175"/>
      <c r="L10" s="118"/>
      <c r="M10" s="119"/>
      <c r="N10" s="117"/>
      <c r="O10" s="175"/>
      <c r="P10" s="118"/>
      <c r="Q10" s="119"/>
      <c r="R10" s="294" t="s">
        <v>414</v>
      </c>
      <c r="S10" s="304">
        <v>53350</v>
      </c>
      <c r="T10" s="296" t="s">
        <v>168</v>
      </c>
      <c r="U10" s="297">
        <v>5</v>
      </c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400</v>
      </c>
      <c r="H15" s="242">
        <f>COUNTA(H10:H14)</f>
        <v>1</v>
      </c>
      <c r="I15" s="124">
        <f>SUM(I10:I14)</f>
        <v>5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400</v>
      </c>
      <c r="T15" s="242">
        <f>COUNTA(T10:T14)</f>
        <v>1</v>
      </c>
      <c r="U15" s="126">
        <f>SUM(U10:U14)</f>
        <v>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0.8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7">
      <selection activeCell="L14" sqref="L14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72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199</v>
      </c>
      <c r="C10" s="283">
        <v>80953</v>
      </c>
      <c r="D10" s="118" t="s">
        <v>168</v>
      </c>
      <c r="E10" s="281">
        <v>5</v>
      </c>
      <c r="F10" s="117" t="s">
        <v>200</v>
      </c>
      <c r="G10" s="283">
        <v>83843</v>
      </c>
      <c r="H10" s="118" t="s">
        <v>150</v>
      </c>
      <c r="I10" s="281">
        <v>5</v>
      </c>
      <c r="J10" s="117" t="s">
        <v>201</v>
      </c>
      <c r="K10" s="282">
        <v>111528</v>
      </c>
      <c r="L10" s="118" t="s">
        <v>150</v>
      </c>
      <c r="M10" s="281">
        <v>5</v>
      </c>
      <c r="N10" s="117" t="s">
        <v>207</v>
      </c>
      <c r="O10" s="282">
        <v>102957</v>
      </c>
      <c r="P10" s="118" t="s">
        <v>150</v>
      </c>
      <c r="Q10" s="281">
        <v>5</v>
      </c>
      <c r="R10" s="117" t="s">
        <v>180</v>
      </c>
      <c r="S10" s="282">
        <v>94455</v>
      </c>
      <c r="T10" s="118" t="s">
        <v>150</v>
      </c>
      <c r="U10" s="281">
        <v>5</v>
      </c>
    </row>
    <row r="11" spans="1:21" ht="21.75" customHeight="1">
      <c r="A11" s="116" t="s">
        <v>27</v>
      </c>
      <c r="B11" s="117" t="s">
        <v>216</v>
      </c>
      <c r="C11" s="283">
        <v>80413</v>
      </c>
      <c r="D11" s="118" t="s">
        <v>150</v>
      </c>
      <c r="E11" s="281">
        <v>5</v>
      </c>
      <c r="F11" s="117" t="s">
        <v>224</v>
      </c>
      <c r="G11" s="283">
        <v>83570</v>
      </c>
      <c r="H11" s="118" t="s">
        <v>150</v>
      </c>
      <c r="I11" s="281">
        <v>5</v>
      </c>
      <c r="J11" s="117" t="s">
        <v>229</v>
      </c>
      <c r="K11" s="282">
        <v>110478</v>
      </c>
      <c r="L11" s="118" t="s">
        <v>150</v>
      </c>
      <c r="M11" s="281">
        <v>5</v>
      </c>
      <c r="N11" s="117" t="s">
        <v>224</v>
      </c>
      <c r="O11" s="282">
        <v>102167</v>
      </c>
      <c r="P11" s="118" t="s">
        <v>150</v>
      </c>
      <c r="Q11" s="281">
        <v>5</v>
      </c>
      <c r="R11" s="117" t="s">
        <v>204</v>
      </c>
      <c r="S11" s="282">
        <v>92416</v>
      </c>
      <c r="T11" s="118" t="s">
        <v>150</v>
      </c>
      <c r="U11" s="281">
        <v>5</v>
      </c>
    </row>
    <row r="12" spans="1:21" ht="21.75" customHeight="1">
      <c r="A12" s="116" t="s">
        <v>27</v>
      </c>
      <c r="B12" s="117" t="s">
        <v>265</v>
      </c>
      <c r="C12" s="283">
        <v>74955</v>
      </c>
      <c r="D12" s="118" t="s">
        <v>150</v>
      </c>
      <c r="E12" s="281">
        <v>5</v>
      </c>
      <c r="F12" s="117" t="s">
        <v>265</v>
      </c>
      <c r="G12" s="283">
        <v>82726</v>
      </c>
      <c r="H12" s="118" t="s">
        <v>150</v>
      </c>
      <c r="I12" s="281">
        <v>5</v>
      </c>
      <c r="J12" s="117" t="s">
        <v>270</v>
      </c>
      <c r="K12" s="283">
        <v>103424</v>
      </c>
      <c r="L12" s="118" t="s">
        <v>150</v>
      </c>
      <c r="M12" s="281">
        <v>5</v>
      </c>
      <c r="N12" s="117" t="s">
        <v>247</v>
      </c>
      <c r="O12" s="282">
        <v>103722</v>
      </c>
      <c r="P12" s="118" t="s">
        <v>150</v>
      </c>
      <c r="Q12" s="281">
        <v>5</v>
      </c>
      <c r="R12" s="117" t="s">
        <v>224</v>
      </c>
      <c r="S12" s="282">
        <v>91314</v>
      </c>
      <c r="T12" s="118" t="s">
        <v>150</v>
      </c>
      <c r="U12" s="281">
        <v>5</v>
      </c>
    </row>
    <row r="13" spans="1:21" ht="21.75" customHeight="1">
      <c r="A13" s="116" t="s">
        <v>27</v>
      </c>
      <c r="B13" s="250" t="s">
        <v>287</v>
      </c>
      <c r="C13" s="286">
        <v>75055</v>
      </c>
      <c r="D13" s="251" t="s">
        <v>150</v>
      </c>
      <c r="E13" s="287">
        <v>5</v>
      </c>
      <c r="F13" s="117" t="s">
        <v>286</v>
      </c>
      <c r="G13" s="283">
        <v>83095</v>
      </c>
      <c r="H13" s="118" t="s">
        <v>150</v>
      </c>
      <c r="I13" s="281">
        <v>5</v>
      </c>
      <c r="J13" s="117" t="s">
        <v>290</v>
      </c>
      <c r="K13" s="282">
        <v>104771</v>
      </c>
      <c r="L13" s="118" t="s">
        <v>150</v>
      </c>
      <c r="M13" s="281">
        <v>5</v>
      </c>
      <c r="N13" s="117" t="s">
        <v>295</v>
      </c>
      <c r="O13" s="282">
        <v>105663</v>
      </c>
      <c r="P13" s="118" t="s">
        <v>150</v>
      </c>
      <c r="Q13" s="281">
        <v>5</v>
      </c>
      <c r="R13" s="117" t="s">
        <v>247</v>
      </c>
      <c r="S13" s="284">
        <v>91281</v>
      </c>
      <c r="T13" s="118" t="s">
        <v>150</v>
      </c>
      <c r="U13" s="281">
        <v>5</v>
      </c>
    </row>
    <row r="14" spans="1:21" ht="21.75" customHeight="1">
      <c r="A14" s="116" t="s">
        <v>27</v>
      </c>
      <c r="B14" s="117" t="s">
        <v>317</v>
      </c>
      <c r="C14" s="283">
        <v>74335</v>
      </c>
      <c r="D14" s="118" t="s">
        <v>150</v>
      </c>
      <c r="E14" s="281">
        <v>5</v>
      </c>
      <c r="F14" s="117" t="s">
        <v>314</v>
      </c>
      <c r="G14" s="283">
        <v>84922</v>
      </c>
      <c r="H14" s="118" t="s">
        <v>150</v>
      </c>
      <c r="I14" s="281">
        <v>5</v>
      </c>
      <c r="J14" s="117" t="s">
        <v>317</v>
      </c>
      <c r="K14" s="282">
        <v>104447</v>
      </c>
      <c r="L14" s="118" t="s">
        <v>150</v>
      </c>
      <c r="M14" s="281">
        <v>5</v>
      </c>
      <c r="N14" s="117" t="s">
        <v>317</v>
      </c>
      <c r="O14" s="282">
        <v>104576</v>
      </c>
      <c r="P14" s="118" t="s">
        <v>150</v>
      </c>
      <c r="Q14" s="281">
        <v>5</v>
      </c>
      <c r="R14" s="117" t="s">
        <v>287</v>
      </c>
      <c r="S14" s="282">
        <v>92029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1" ht="21.75" customHeight="1">
      <c r="A16" s="346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259"/>
    </row>
    <row r="17" spans="1:21" ht="21.75" customHeight="1">
      <c r="A17" s="127" t="s">
        <v>28</v>
      </c>
      <c r="B17" s="117" t="s">
        <v>175</v>
      </c>
      <c r="C17" s="283">
        <v>163281</v>
      </c>
      <c r="D17" s="118" t="s">
        <v>150</v>
      </c>
      <c r="E17" s="281">
        <v>10</v>
      </c>
      <c r="F17" s="117" t="s">
        <v>174</v>
      </c>
      <c r="G17" s="283">
        <v>181037</v>
      </c>
      <c r="H17" s="118" t="s">
        <v>150</v>
      </c>
      <c r="I17" s="281">
        <v>10</v>
      </c>
      <c r="J17" s="117" t="s">
        <v>199</v>
      </c>
      <c r="K17" s="283">
        <v>241359</v>
      </c>
      <c r="L17" s="118" t="s">
        <v>168</v>
      </c>
      <c r="M17" s="281">
        <v>10</v>
      </c>
      <c r="N17" s="117" t="s">
        <v>175</v>
      </c>
      <c r="O17" s="283">
        <v>220053</v>
      </c>
      <c r="P17" s="128" t="s">
        <v>150</v>
      </c>
      <c r="Q17" s="281">
        <v>10</v>
      </c>
      <c r="R17" s="117" t="s">
        <v>188</v>
      </c>
      <c r="S17" s="283">
        <v>195533</v>
      </c>
      <c r="T17" s="118" t="s">
        <v>168</v>
      </c>
      <c r="U17" s="119">
        <v>10</v>
      </c>
    </row>
    <row r="18" spans="1:21" ht="21.75" customHeight="1">
      <c r="A18" s="127" t="s">
        <v>28</v>
      </c>
      <c r="B18" s="117" t="s">
        <v>179</v>
      </c>
      <c r="C18" s="283">
        <v>161937</v>
      </c>
      <c r="D18" s="118" t="s">
        <v>150</v>
      </c>
      <c r="E18" s="281">
        <v>10</v>
      </c>
      <c r="F18" s="117" t="s">
        <v>179</v>
      </c>
      <c r="G18" s="283">
        <v>175442</v>
      </c>
      <c r="H18" s="118" t="s">
        <v>150</v>
      </c>
      <c r="I18" s="281">
        <v>10</v>
      </c>
      <c r="J18" s="117" t="s">
        <v>227</v>
      </c>
      <c r="K18" s="283">
        <v>213600</v>
      </c>
      <c r="L18" s="118" t="s">
        <v>150</v>
      </c>
      <c r="M18" s="281">
        <v>10</v>
      </c>
      <c r="N18" s="117" t="s">
        <v>200</v>
      </c>
      <c r="O18" s="283">
        <v>213826</v>
      </c>
      <c r="P18" s="118" t="s">
        <v>150</v>
      </c>
      <c r="Q18" s="281">
        <v>10</v>
      </c>
      <c r="R18" s="117" t="s">
        <v>209</v>
      </c>
      <c r="S18" s="283">
        <v>190993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207</v>
      </c>
      <c r="C19" s="283">
        <v>155844</v>
      </c>
      <c r="D19" s="118" t="s">
        <v>150</v>
      </c>
      <c r="E19" s="281">
        <v>10</v>
      </c>
      <c r="F19" s="117" t="s">
        <v>201</v>
      </c>
      <c r="G19" s="283">
        <v>173262</v>
      </c>
      <c r="H19" s="118" t="s">
        <v>150</v>
      </c>
      <c r="I19" s="281">
        <v>10</v>
      </c>
      <c r="J19" s="117" t="s">
        <v>246</v>
      </c>
      <c r="K19" s="283">
        <v>214644</v>
      </c>
      <c r="L19" s="118" t="s">
        <v>150</v>
      </c>
      <c r="M19" s="281">
        <v>10</v>
      </c>
      <c r="N19" s="117" t="s">
        <v>216</v>
      </c>
      <c r="O19" s="283">
        <v>212694</v>
      </c>
      <c r="P19" s="118" t="s">
        <v>150</v>
      </c>
      <c r="Q19" s="281">
        <v>10</v>
      </c>
      <c r="R19" s="117" t="s">
        <v>230</v>
      </c>
      <c r="S19" s="283">
        <v>190706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230</v>
      </c>
      <c r="C20" s="283">
        <v>160987</v>
      </c>
      <c r="D20" s="118" t="s">
        <v>150</v>
      </c>
      <c r="E20" s="281">
        <v>10</v>
      </c>
      <c r="F20" s="117" t="s">
        <v>216</v>
      </c>
      <c r="G20" s="283">
        <v>174625</v>
      </c>
      <c r="H20" s="118" t="s">
        <v>150</v>
      </c>
      <c r="I20" s="281">
        <v>10</v>
      </c>
      <c r="J20" s="117" t="s">
        <v>287</v>
      </c>
      <c r="K20" s="283">
        <v>213378</v>
      </c>
      <c r="L20" s="118" t="s">
        <v>150</v>
      </c>
      <c r="M20" s="281">
        <v>10</v>
      </c>
      <c r="N20" s="117" t="s">
        <v>265</v>
      </c>
      <c r="O20" s="283">
        <v>213516</v>
      </c>
      <c r="P20" s="118" t="s">
        <v>150</v>
      </c>
      <c r="Q20" s="281">
        <v>10</v>
      </c>
      <c r="R20" s="117" t="s">
        <v>270</v>
      </c>
      <c r="S20" s="283">
        <v>185504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252</v>
      </c>
      <c r="C21" s="283">
        <v>160073</v>
      </c>
      <c r="D21" s="118" t="s">
        <v>150</v>
      </c>
      <c r="E21" s="281">
        <v>10</v>
      </c>
      <c r="F21" s="117" t="s">
        <v>246</v>
      </c>
      <c r="G21" s="283">
        <v>172539</v>
      </c>
      <c r="H21" s="118" t="s">
        <v>150</v>
      </c>
      <c r="I21" s="281">
        <v>10</v>
      </c>
      <c r="J21" s="117" t="s">
        <v>314</v>
      </c>
      <c r="K21" s="283">
        <v>221630</v>
      </c>
      <c r="L21" s="118" t="s">
        <v>150</v>
      </c>
      <c r="M21" s="281">
        <v>10</v>
      </c>
      <c r="N21" s="117" t="s">
        <v>286</v>
      </c>
      <c r="O21" s="283">
        <v>214394</v>
      </c>
      <c r="P21" s="118" t="s">
        <v>150</v>
      </c>
      <c r="Q21" s="281">
        <v>10</v>
      </c>
      <c r="R21" s="117" t="s">
        <v>290</v>
      </c>
      <c r="S21" s="283">
        <v>192777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1005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51.425</v>
      </c>
      <c r="S26" s="138"/>
      <c r="T26" s="137" t="s">
        <v>4</v>
      </c>
    </row>
    <row r="27" spans="1:20" ht="21.75" customHeight="1">
      <c r="A27" s="116" t="s">
        <v>32</v>
      </c>
      <c r="B27" s="117" t="s">
        <v>180</v>
      </c>
      <c r="C27" s="170">
        <v>310520</v>
      </c>
      <c r="D27" s="177" t="s">
        <v>150</v>
      </c>
      <c r="E27" s="119">
        <v>40</v>
      </c>
      <c r="F27" s="117" t="s">
        <v>210</v>
      </c>
      <c r="G27" s="170">
        <v>334492</v>
      </c>
      <c r="H27" s="178" t="s">
        <v>150</v>
      </c>
      <c r="I27" s="119">
        <v>40</v>
      </c>
      <c r="J27" s="117" t="s">
        <v>228</v>
      </c>
      <c r="K27" s="170">
        <v>433162</v>
      </c>
      <c r="L27" s="117" t="s">
        <v>150</v>
      </c>
      <c r="M27" s="119">
        <v>40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188</v>
      </c>
      <c r="C28" s="144">
        <v>1375</v>
      </c>
      <c r="D28" s="177" t="s">
        <v>150</v>
      </c>
      <c r="E28" s="119">
        <v>40</v>
      </c>
      <c r="F28" s="117" t="s">
        <v>204</v>
      </c>
      <c r="G28" s="144">
        <v>1325</v>
      </c>
      <c r="H28" s="176" t="s">
        <v>150</v>
      </c>
      <c r="I28" s="119">
        <v>40</v>
      </c>
      <c r="J28" s="117" t="s">
        <v>209</v>
      </c>
      <c r="K28" s="144">
        <v>1050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206</v>
      </c>
      <c r="C29" s="144">
        <v>2125</v>
      </c>
      <c r="D29" s="179" t="s">
        <v>150</v>
      </c>
      <c r="E29" s="119">
        <v>50</v>
      </c>
      <c r="F29" s="117" t="s">
        <v>213</v>
      </c>
      <c r="G29" s="144">
        <v>1975</v>
      </c>
      <c r="H29" s="176" t="s">
        <v>150</v>
      </c>
      <c r="I29" s="119">
        <v>50</v>
      </c>
      <c r="J29" s="117" t="s">
        <v>212</v>
      </c>
      <c r="K29" s="144">
        <v>1525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185</v>
      </c>
      <c r="C30" s="144">
        <v>2850</v>
      </c>
      <c r="D30" s="179" t="s">
        <v>150</v>
      </c>
      <c r="E30" s="119">
        <v>80</v>
      </c>
      <c r="F30" s="117" t="s">
        <v>208</v>
      </c>
      <c r="G30" s="144">
        <v>2650</v>
      </c>
      <c r="H30" s="176" t="s">
        <v>150</v>
      </c>
      <c r="I30" s="119">
        <v>80</v>
      </c>
      <c r="J30" s="117" t="s">
        <v>211</v>
      </c>
      <c r="K30" s="144">
        <v>2050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7850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7450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6125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387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/>
      <c r="C10" s="173"/>
      <c r="D10" s="118"/>
      <c r="E10" s="119"/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386</v>
      </c>
      <c r="C17" s="174">
        <v>134331</v>
      </c>
      <c r="D17" s="118" t="s">
        <v>150</v>
      </c>
      <c r="E17" s="119">
        <v>10</v>
      </c>
      <c r="F17" s="117" t="s">
        <v>386</v>
      </c>
      <c r="G17" s="174">
        <v>160677</v>
      </c>
      <c r="H17" s="118" t="s">
        <v>150</v>
      </c>
      <c r="I17" s="119">
        <v>10</v>
      </c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800</v>
      </c>
      <c r="D22" s="243">
        <f>COUNTA(D17:D21)</f>
        <v>1</v>
      </c>
      <c r="E22" s="126">
        <f>SUM(E17:E21)</f>
        <v>10</v>
      </c>
      <c r="F22" s="129"/>
      <c r="G22" s="123">
        <f>800*(COUNTA(G17:G21))</f>
        <v>800</v>
      </c>
      <c r="H22" s="243">
        <f>COUNTA(H17:H21)</f>
        <v>1</v>
      </c>
      <c r="I22" s="126">
        <f>SUM(I17:I21)</f>
        <v>10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180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7.525</v>
      </c>
      <c r="S26" s="138"/>
      <c r="T26" s="137" t="s">
        <v>4</v>
      </c>
    </row>
    <row r="27" spans="1:20" ht="21.75" customHeight="1">
      <c r="A27" s="116" t="s">
        <v>32</v>
      </c>
      <c r="B27" s="117" t="s">
        <v>393</v>
      </c>
      <c r="C27" s="175">
        <v>254969</v>
      </c>
      <c r="D27" s="177" t="s">
        <v>150</v>
      </c>
      <c r="E27" s="119">
        <v>40</v>
      </c>
      <c r="F27" s="117" t="s">
        <v>393</v>
      </c>
      <c r="G27" s="175">
        <v>301604</v>
      </c>
      <c r="H27" s="178" t="s">
        <v>150</v>
      </c>
      <c r="I27" s="119">
        <v>40</v>
      </c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5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 t="s">
        <v>399</v>
      </c>
      <c r="G30" s="144">
        <v>2925</v>
      </c>
      <c r="H30" s="176" t="s">
        <v>150</v>
      </c>
      <c r="I30" s="119">
        <v>80</v>
      </c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1500</v>
      </c>
      <c r="D31" s="243">
        <f>COUNTA(D27:D30)</f>
        <v>1</v>
      </c>
      <c r="E31" s="149">
        <f>SUM(E27:E30)</f>
        <v>40</v>
      </c>
      <c r="F31" s="119"/>
      <c r="G31" s="123">
        <f>SUM(G30+G29+G28+(IF(COUNTBLANK(G27),0,1500)))</f>
        <v>4425</v>
      </c>
      <c r="H31" s="243">
        <f>COUNTA(H27:H30)</f>
        <v>2</v>
      </c>
      <c r="I31" s="149">
        <f>SUM(I27:I30)</f>
        <v>120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I20" sqref="I2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128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149</v>
      </c>
      <c r="C10" s="173">
        <v>105550</v>
      </c>
      <c r="D10" s="118" t="s">
        <v>150</v>
      </c>
      <c r="E10" s="119">
        <v>2</v>
      </c>
      <c r="F10" s="117" t="s">
        <v>163</v>
      </c>
      <c r="G10" s="174">
        <v>191682</v>
      </c>
      <c r="H10" s="118" t="s">
        <v>150</v>
      </c>
      <c r="I10" s="119">
        <v>2</v>
      </c>
      <c r="J10" s="117" t="s">
        <v>149</v>
      </c>
      <c r="K10" s="175">
        <v>193509</v>
      </c>
      <c r="L10" s="118" t="s">
        <v>150</v>
      </c>
      <c r="M10" s="119">
        <v>2</v>
      </c>
      <c r="N10" s="117"/>
      <c r="O10" s="175"/>
      <c r="P10" s="118"/>
      <c r="Q10" s="119"/>
      <c r="R10" s="117" t="s">
        <v>180</v>
      </c>
      <c r="S10" s="175">
        <v>194276</v>
      </c>
      <c r="T10" s="118" t="s">
        <v>150</v>
      </c>
      <c r="U10" s="119">
        <v>2</v>
      </c>
    </row>
    <row r="11" spans="1:21" ht="21.75" customHeight="1">
      <c r="A11" s="116" t="s">
        <v>27</v>
      </c>
      <c r="B11" s="117" t="s">
        <v>179</v>
      </c>
      <c r="C11" s="173">
        <v>110438</v>
      </c>
      <c r="D11" s="118" t="s">
        <v>150</v>
      </c>
      <c r="E11" s="119">
        <v>2</v>
      </c>
      <c r="F11" s="117" t="s">
        <v>179</v>
      </c>
      <c r="G11" s="174">
        <v>171437</v>
      </c>
      <c r="H11" s="118" t="s">
        <v>150</v>
      </c>
      <c r="I11" s="119">
        <v>2</v>
      </c>
      <c r="J11" s="117" t="s">
        <v>180</v>
      </c>
      <c r="K11" s="175">
        <v>173659</v>
      </c>
      <c r="L11" s="118" t="s">
        <v>150</v>
      </c>
      <c r="M11" s="119">
        <v>2</v>
      </c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 t="s">
        <v>199</v>
      </c>
      <c r="C12" s="173">
        <v>113488</v>
      </c>
      <c r="D12" s="118" t="s">
        <v>168</v>
      </c>
      <c r="E12" s="119">
        <v>2</v>
      </c>
      <c r="F12" s="117" t="s">
        <v>206</v>
      </c>
      <c r="G12" s="174">
        <v>174653</v>
      </c>
      <c r="H12" s="118" t="s">
        <v>150</v>
      </c>
      <c r="I12" s="119">
        <v>2</v>
      </c>
      <c r="J12" s="117" t="s">
        <v>206</v>
      </c>
      <c r="K12" s="175">
        <v>184180</v>
      </c>
      <c r="L12" s="118" t="s">
        <v>150</v>
      </c>
      <c r="M12" s="119">
        <v>2</v>
      </c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 t="s">
        <v>216</v>
      </c>
      <c r="C13" s="173">
        <v>111919</v>
      </c>
      <c r="D13" s="118" t="s">
        <v>150</v>
      </c>
      <c r="E13" s="119">
        <v>2</v>
      </c>
      <c r="F13" s="117" t="s">
        <v>216</v>
      </c>
      <c r="G13" s="174">
        <v>195864</v>
      </c>
      <c r="H13" s="118" t="s">
        <v>150</v>
      </c>
      <c r="I13" s="119">
        <v>2</v>
      </c>
      <c r="J13" s="117" t="s">
        <v>232</v>
      </c>
      <c r="K13" s="175">
        <v>184437</v>
      </c>
      <c r="L13" s="118" t="s">
        <v>150</v>
      </c>
      <c r="M13" s="119">
        <v>2</v>
      </c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 t="s">
        <v>269</v>
      </c>
      <c r="C14" s="173">
        <v>115469</v>
      </c>
      <c r="D14" s="118" t="s">
        <v>150</v>
      </c>
      <c r="E14" s="119">
        <v>2</v>
      </c>
      <c r="F14" s="117" t="s">
        <v>246</v>
      </c>
      <c r="G14" s="174">
        <v>174656</v>
      </c>
      <c r="H14" s="118" t="s">
        <v>150</v>
      </c>
      <c r="I14" s="119">
        <v>2</v>
      </c>
      <c r="J14" s="117" t="s">
        <v>269</v>
      </c>
      <c r="K14" s="175">
        <v>174702</v>
      </c>
      <c r="L14" s="118" t="s">
        <v>150</v>
      </c>
      <c r="M14" s="119">
        <v>2</v>
      </c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10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10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10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400</v>
      </c>
      <c r="T15" s="242">
        <f>COUNTA(T10:T14)</f>
        <v>1</v>
      </c>
      <c r="U15" s="126">
        <f>SUM(U10:U14)</f>
        <v>2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163</v>
      </c>
      <c r="C17" s="174">
        <v>220805</v>
      </c>
      <c r="D17" s="118" t="s">
        <v>150</v>
      </c>
      <c r="E17" s="119">
        <v>6</v>
      </c>
      <c r="F17" s="117" t="s">
        <v>231</v>
      </c>
      <c r="G17" s="174">
        <v>403478</v>
      </c>
      <c r="H17" s="118" t="s">
        <v>150</v>
      </c>
      <c r="I17" s="119">
        <v>4</v>
      </c>
      <c r="J17" s="117" t="s">
        <v>156</v>
      </c>
      <c r="K17" s="174">
        <v>372700</v>
      </c>
      <c r="L17" s="118" t="s">
        <v>150</v>
      </c>
      <c r="M17" s="119">
        <v>4</v>
      </c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232</v>
      </c>
      <c r="C18" s="174">
        <v>242925</v>
      </c>
      <c r="D18" s="118" t="s">
        <v>150</v>
      </c>
      <c r="E18" s="119">
        <v>4</v>
      </c>
      <c r="F18" s="117" t="s">
        <v>246</v>
      </c>
      <c r="G18" s="174">
        <v>355660</v>
      </c>
      <c r="H18" s="118" t="s">
        <v>150</v>
      </c>
      <c r="I18" s="119">
        <v>4</v>
      </c>
      <c r="J18" s="117" t="s">
        <v>239</v>
      </c>
      <c r="K18" s="174">
        <v>383130</v>
      </c>
      <c r="L18" s="118" t="s">
        <v>150</v>
      </c>
      <c r="M18" s="119">
        <v>4</v>
      </c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 t="s">
        <v>267</v>
      </c>
      <c r="C19" s="174">
        <v>233056</v>
      </c>
      <c r="D19" s="118" t="s">
        <v>150</v>
      </c>
      <c r="E19" s="119">
        <v>4</v>
      </c>
      <c r="F19" s="117" t="s">
        <v>288</v>
      </c>
      <c r="G19" s="174">
        <v>374265</v>
      </c>
      <c r="H19" s="118" t="s">
        <v>150</v>
      </c>
      <c r="I19" s="119">
        <v>4</v>
      </c>
      <c r="J19" s="117" t="s">
        <v>246</v>
      </c>
      <c r="K19" s="174">
        <v>355660</v>
      </c>
      <c r="L19" s="118" t="s">
        <v>150</v>
      </c>
      <c r="M19" s="119">
        <v>4</v>
      </c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 t="s">
        <v>314</v>
      </c>
      <c r="G20" s="174">
        <v>405585</v>
      </c>
      <c r="H20" s="118" t="s">
        <v>150</v>
      </c>
      <c r="I20" s="119">
        <v>4</v>
      </c>
      <c r="J20" s="117" t="s">
        <v>294</v>
      </c>
      <c r="K20" s="174">
        <v>373081</v>
      </c>
      <c r="L20" s="118" t="s">
        <v>150</v>
      </c>
      <c r="M20" s="119">
        <v>4</v>
      </c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2400</v>
      </c>
      <c r="D22" s="243">
        <f>COUNTA(D17:D21)</f>
        <v>3</v>
      </c>
      <c r="E22" s="126">
        <f>SUM(E17:E21)</f>
        <v>14</v>
      </c>
      <c r="F22" s="129"/>
      <c r="G22" s="123">
        <f>800*(COUNTA(G17:G21))</f>
        <v>3200</v>
      </c>
      <c r="H22" s="243">
        <f>COUNTA(H17:H21)</f>
        <v>4</v>
      </c>
      <c r="I22" s="126">
        <f>SUM(I17:I21)</f>
        <v>16</v>
      </c>
      <c r="J22" s="129"/>
      <c r="K22" s="123">
        <f>800*(COUNTA(K17:K21))</f>
        <v>3200</v>
      </c>
      <c r="L22" s="243">
        <f>COUNTA(L17:L21)</f>
        <v>4</v>
      </c>
      <c r="M22" s="126">
        <f>SUM(M17:M21)</f>
        <v>16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208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20.425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6"/>
      <c r="D27" s="177"/>
      <c r="E27" s="119"/>
      <c r="F27" s="117"/>
      <c r="G27" s="175"/>
      <c r="H27" s="178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189</v>
      </c>
      <c r="C28" s="144">
        <v>1000</v>
      </c>
      <c r="D28" s="177" t="s">
        <v>150</v>
      </c>
      <c r="E28" s="119">
        <v>20</v>
      </c>
      <c r="F28" s="117" t="s">
        <v>212</v>
      </c>
      <c r="G28" s="144">
        <v>625</v>
      </c>
      <c r="H28" s="176" t="s">
        <v>150</v>
      </c>
      <c r="I28" s="119">
        <v>20</v>
      </c>
      <c r="J28" s="117" t="s">
        <v>175</v>
      </c>
      <c r="K28" s="144">
        <v>1225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 t="s">
        <v>271</v>
      </c>
      <c r="C29" s="144">
        <v>1400</v>
      </c>
      <c r="D29" s="179" t="s">
        <v>168</v>
      </c>
      <c r="E29" s="119">
        <v>25</v>
      </c>
      <c r="F29" s="117"/>
      <c r="G29" s="144"/>
      <c r="H29" s="176"/>
      <c r="I29" s="119"/>
      <c r="J29" s="117" t="s">
        <v>293</v>
      </c>
      <c r="K29" s="144">
        <v>975</v>
      </c>
      <c r="L29" s="117" t="s">
        <v>150</v>
      </c>
      <c r="M29" s="119">
        <v>25</v>
      </c>
      <c r="N29" s="145"/>
      <c r="P29" s="244">
        <f>SUM(D15+H15+L15+P15+T15+D22+H22+L22+P22+T22+D31+H31+L31)</f>
        <v>32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76"/>
      <c r="D30" s="179"/>
      <c r="E30" s="119"/>
      <c r="F30" s="117"/>
      <c r="G30" s="144"/>
      <c r="H30" s="176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2400</v>
      </c>
      <c r="D31" s="243">
        <f>COUNTA(D27:D30)</f>
        <v>2</v>
      </c>
      <c r="E31" s="149">
        <f>SUM(E27:E30)</f>
        <v>45</v>
      </c>
      <c r="F31" s="119"/>
      <c r="G31" s="123">
        <f>SUM(G30+G29+G28+(IF(COUNTBLANK(G27),0,1500)))</f>
        <v>625</v>
      </c>
      <c r="H31" s="243">
        <f>COUNTA(H27:H30)</f>
        <v>1</v>
      </c>
      <c r="I31" s="149">
        <f>SUM(I27:I30)</f>
        <v>20</v>
      </c>
      <c r="J31" s="139"/>
      <c r="K31" s="123">
        <f>SUM(K30+K29+K28+(IF(COUNTBLANK(K27),0,1500)))</f>
        <v>2200</v>
      </c>
      <c r="L31" s="243">
        <f>COUNTA(L27:L30)</f>
        <v>2</v>
      </c>
      <c r="M31" s="149">
        <f>SUM(M27:M30)</f>
        <v>65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I13" sqref="I13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134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151</v>
      </c>
      <c r="C10" s="173">
        <v>113802</v>
      </c>
      <c r="D10" s="118" t="s">
        <v>150</v>
      </c>
      <c r="E10" s="119">
        <v>2</v>
      </c>
      <c r="F10" s="117" t="s">
        <v>151</v>
      </c>
      <c r="G10" s="174">
        <v>123205</v>
      </c>
      <c r="H10" s="118" t="s">
        <v>150</v>
      </c>
      <c r="I10" s="119">
        <v>3</v>
      </c>
      <c r="J10" s="117" t="s">
        <v>151</v>
      </c>
      <c r="K10" s="175">
        <v>131092</v>
      </c>
      <c r="L10" s="118" t="s">
        <v>150</v>
      </c>
      <c r="M10" s="119">
        <v>3</v>
      </c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 t="s">
        <v>213</v>
      </c>
      <c r="C11" s="173">
        <v>111751</v>
      </c>
      <c r="D11" s="118" t="s">
        <v>150</v>
      </c>
      <c r="E11" s="119">
        <v>3</v>
      </c>
      <c r="F11" s="117" t="s">
        <v>190</v>
      </c>
      <c r="G11" s="174">
        <v>124550</v>
      </c>
      <c r="H11" s="118" t="s">
        <v>150</v>
      </c>
      <c r="I11" s="119">
        <v>3</v>
      </c>
      <c r="J11" s="117" t="s">
        <v>178</v>
      </c>
      <c r="K11" s="175">
        <v>133628</v>
      </c>
      <c r="L11" s="118" t="s">
        <v>150</v>
      </c>
      <c r="M11" s="119">
        <v>3</v>
      </c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 t="s">
        <v>252</v>
      </c>
      <c r="C12" s="173">
        <v>132617</v>
      </c>
      <c r="D12" s="118" t="s">
        <v>150</v>
      </c>
      <c r="E12" s="119">
        <v>2</v>
      </c>
      <c r="F12" s="117" t="s">
        <v>208</v>
      </c>
      <c r="G12" s="174">
        <v>122194</v>
      </c>
      <c r="H12" s="118" t="s">
        <v>150</v>
      </c>
      <c r="I12" s="119">
        <v>3</v>
      </c>
      <c r="J12" s="117" t="s">
        <v>213</v>
      </c>
      <c r="K12" s="175">
        <v>130270</v>
      </c>
      <c r="L12" s="118" t="s">
        <v>150</v>
      </c>
      <c r="M12" s="263">
        <v>3</v>
      </c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 t="s">
        <v>272</v>
      </c>
      <c r="G13" s="174">
        <v>143156</v>
      </c>
      <c r="H13" s="118" t="s">
        <v>150</v>
      </c>
      <c r="I13" s="119">
        <v>2</v>
      </c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1200</v>
      </c>
      <c r="D15" s="242">
        <f>COUNTA(D10:D14)</f>
        <v>3</v>
      </c>
      <c r="E15" s="124">
        <f>SUM(E10:E14)</f>
        <v>7</v>
      </c>
      <c r="F15" s="125"/>
      <c r="G15" s="123">
        <f>400*(COUNTA(G10:G14))</f>
        <v>1600</v>
      </c>
      <c r="H15" s="242">
        <f>COUNTA(H10:H14)</f>
        <v>4</v>
      </c>
      <c r="I15" s="124">
        <f>SUM(I10:I14)</f>
        <v>11</v>
      </c>
      <c r="J15" s="125"/>
      <c r="K15" s="123">
        <f>400*(COUNTA(K10:K14))</f>
        <v>1200</v>
      </c>
      <c r="L15" s="242">
        <f>COUNTA(L10:L14)</f>
        <v>3</v>
      </c>
      <c r="M15" s="124">
        <f>SUM(M10:M14)</f>
        <v>9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211</v>
      </c>
      <c r="C17" s="174">
        <v>241309</v>
      </c>
      <c r="D17" s="118" t="s">
        <v>150</v>
      </c>
      <c r="E17" s="119">
        <v>6</v>
      </c>
      <c r="F17" s="117" t="s">
        <v>208</v>
      </c>
      <c r="G17" s="174">
        <v>243989</v>
      </c>
      <c r="H17" s="118" t="s">
        <v>150</v>
      </c>
      <c r="I17" s="119">
        <v>10</v>
      </c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230</v>
      </c>
      <c r="C18" s="174">
        <v>242128</v>
      </c>
      <c r="D18" s="118" t="s">
        <v>150</v>
      </c>
      <c r="E18" s="119">
        <v>6</v>
      </c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1600</v>
      </c>
      <c r="D22" s="243">
        <f>COUNTA(D17:D21)</f>
        <v>2</v>
      </c>
      <c r="E22" s="126">
        <f>SUM(E17:E21)</f>
        <v>12</v>
      </c>
      <c r="F22" s="129"/>
      <c r="G22" s="123">
        <f>800*(COUNTA(G17:G21))</f>
        <v>800</v>
      </c>
      <c r="H22" s="243">
        <f>COUNTA(H17:H21)</f>
        <v>1</v>
      </c>
      <c r="I22" s="126">
        <f>SUM(I17:I21)</f>
        <v>10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224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12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77"/>
      <c r="E27" s="119"/>
      <c r="F27" s="117" t="s">
        <v>178</v>
      </c>
      <c r="G27" s="175">
        <v>493509</v>
      </c>
      <c r="H27" s="298" t="s">
        <v>150</v>
      </c>
      <c r="I27" s="119">
        <v>30</v>
      </c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77"/>
      <c r="E28" s="119"/>
      <c r="F28" s="117" t="s">
        <v>190</v>
      </c>
      <c r="G28" s="144">
        <v>900</v>
      </c>
      <c r="H28" s="176" t="s">
        <v>150</v>
      </c>
      <c r="I28" s="119">
        <v>30</v>
      </c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79"/>
      <c r="E29" s="119"/>
      <c r="F29" s="117" t="s">
        <v>164</v>
      </c>
      <c r="G29" s="144">
        <v>1325</v>
      </c>
      <c r="H29" s="277" t="s">
        <v>150</v>
      </c>
      <c r="I29" s="119">
        <v>35</v>
      </c>
      <c r="J29" s="117"/>
      <c r="K29" s="144"/>
      <c r="L29" s="117"/>
      <c r="M29" s="119"/>
      <c r="N29" s="145"/>
      <c r="P29" s="244">
        <f>SUM(D15+H15+L15+P15+T15+D22+H22+L22+P22+T22+D31+H31+L31)</f>
        <v>17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79"/>
      <c r="E30" s="119"/>
      <c r="F30" s="117" t="s">
        <v>204</v>
      </c>
      <c r="G30" s="144">
        <v>1875</v>
      </c>
      <c r="H30" s="277" t="s">
        <v>150</v>
      </c>
      <c r="I30" s="119">
        <v>80</v>
      </c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5600</v>
      </c>
      <c r="H31" s="243">
        <f>COUNTA(H27:H30)</f>
        <v>4</v>
      </c>
      <c r="I31" s="149">
        <f>SUM(I27:I30)</f>
        <v>175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7">
      <selection activeCell="I18" sqref="I18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390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384</v>
      </c>
      <c r="C10" s="173">
        <v>61521</v>
      </c>
      <c r="D10" s="118" t="s">
        <v>150</v>
      </c>
      <c r="E10" s="119">
        <v>5</v>
      </c>
      <c r="F10" s="117"/>
      <c r="G10" s="174"/>
      <c r="H10" s="118"/>
      <c r="I10" s="119"/>
      <c r="J10" s="117" t="s">
        <v>438</v>
      </c>
      <c r="K10" s="175">
        <v>83988</v>
      </c>
      <c r="L10" s="118" t="s">
        <v>168</v>
      </c>
      <c r="M10" s="119">
        <v>5</v>
      </c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5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400</v>
      </c>
      <c r="L15" s="242">
        <f>COUNTA(L10:L14)</f>
        <v>1</v>
      </c>
      <c r="M15" s="124">
        <f>SUM(M10:M14)</f>
        <v>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 t="s">
        <v>384</v>
      </c>
      <c r="G17" s="174">
        <v>150069</v>
      </c>
      <c r="H17" s="118" t="s">
        <v>150</v>
      </c>
      <c r="I17" s="119">
        <v>10</v>
      </c>
      <c r="J17" s="117" t="s">
        <v>443</v>
      </c>
      <c r="K17" s="174">
        <v>165653</v>
      </c>
      <c r="L17" s="118" t="s">
        <v>150</v>
      </c>
      <c r="M17" s="119">
        <v>10</v>
      </c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 t="s">
        <v>443</v>
      </c>
      <c r="G18" s="174">
        <v>144321</v>
      </c>
      <c r="H18" s="118" t="s">
        <v>150</v>
      </c>
      <c r="I18" s="119">
        <v>10</v>
      </c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1600</v>
      </c>
      <c r="H22" s="243">
        <f>COUNTA(H17:H21)</f>
        <v>2</v>
      </c>
      <c r="I22" s="126">
        <f>SUM(I17:I21)</f>
        <v>20</v>
      </c>
      <c r="J22" s="129"/>
      <c r="K22" s="123">
        <f>800*(COUNTA(K17:K21))</f>
        <v>800</v>
      </c>
      <c r="L22" s="243">
        <f>COUNTA(L17:L21)</f>
        <v>1</v>
      </c>
      <c r="M22" s="126">
        <f>SUM(M17:M21)</f>
        <v>10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330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15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 t="s">
        <v>422</v>
      </c>
      <c r="G27" s="175">
        <v>275255</v>
      </c>
      <c r="H27" s="298" t="s">
        <v>150</v>
      </c>
      <c r="I27" s="119">
        <v>40</v>
      </c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 t="s">
        <v>406</v>
      </c>
      <c r="G28" s="144">
        <v>1475</v>
      </c>
      <c r="H28" s="277" t="s">
        <v>150</v>
      </c>
      <c r="I28" s="119">
        <v>40</v>
      </c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 t="s">
        <v>405</v>
      </c>
      <c r="G29" s="144">
        <v>2375</v>
      </c>
      <c r="H29" s="176" t="s">
        <v>150</v>
      </c>
      <c r="I29" s="119">
        <v>50</v>
      </c>
      <c r="J29" s="117"/>
      <c r="K29" s="144"/>
      <c r="L29" s="117"/>
      <c r="M29" s="119"/>
      <c r="N29" s="145"/>
      <c r="P29" s="244">
        <f>SUM(D15+H15+L15+P15+T15+D22+H22+L22+P22+T22+D31+H31+L31)</f>
        <v>10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 t="s">
        <v>395</v>
      </c>
      <c r="C30" s="144">
        <v>3400</v>
      </c>
      <c r="D30" s="179" t="s">
        <v>150</v>
      </c>
      <c r="E30" s="119">
        <v>80</v>
      </c>
      <c r="F30" s="117" t="s">
        <v>400</v>
      </c>
      <c r="G30" s="144">
        <v>3050</v>
      </c>
      <c r="H30" s="176" t="s">
        <v>150</v>
      </c>
      <c r="I30" s="119">
        <v>80</v>
      </c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3400</v>
      </c>
      <c r="D31" s="243">
        <f>COUNTA(D27:D30)</f>
        <v>1</v>
      </c>
      <c r="E31" s="149">
        <f>SUM(E27:E30)</f>
        <v>80</v>
      </c>
      <c r="F31" s="119"/>
      <c r="G31" s="123">
        <f>SUM(G30+G29+G28+(IF(COUNTBLANK(G27),0,1500)))</f>
        <v>8400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161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154</v>
      </c>
      <c r="C10" s="173">
        <v>74470</v>
      </c>
      <c r="D10" s="118" t="s">
        <v>150</v>
      </c>
      <c r="E10" s="119">
        <v>5</v>
      </c>
      <c r="F10" s="117" t="s">
        <v>211</v>
      </c>
      <c r="G10" s="174">
        <v>94514</v>
      </c>
      <c r="H10" s="118" t="s">
        <v>150</v>
      </c>
      <c r="I10" s="119">
        <v>5</v>
      </c>
      <c r="J10" s="117" t="s">
        <v>164</v>
      </c>
      <c r="K10" s="175">
        <v>110641</v>
      </c>
      <c r="L10" s="118" t="s">
        <v>150</v>
      </c>
      <c r="M10" s="119">
        <v>3</v>
      </c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 t="s">
        <v>178</v>
      </c>
      <c r="C11" s="173">
        <v>74523</v>
      </c>
      <c r="D11" s="118" t="s">
        <v>150</v>
      </c>
      <c r="E11" s="119">
        <v>5</v>
      </c>
      <c r="F11" s="117" t="s">
        <v>367</v>
      </c>
      <c r="G11" s="174">
        <v>95071</v>
      </c>
      <c r="H11" s="118" t="s">
        <v>150</v>
      </c>
      <c r="I11" s="119">
        <v>5</v>
      </c>
      <c r="J11" s="117" t="s">
        <v>211</v>
      </c>
      <c r="K11" s="175">
        <v>113755</v>
      </c>
      <c r="L11" s="118" t="s">
        <v>150</v>
      </c>
      <c r="M11" s="119">
        <v>3</v>
      </c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 t="s">
        <v>230</v>
      </c>
      <c r="C12" s="173">
        <v>75627</v>
      </c>
      <c r="D12" s="118" t="s">
        <v>150</v>
      </c>
      <c r="E12" s="119">
        <v>5</v>
      </c>
      <c r="F12" s="117"/>
      <c r="G12" s="174"/>
      <c r="H12" s="118"/>
      <c r="I12" s="119"/>
      <c r="J12" s="117" t="s">
        <v>224</v>
      </c>
      <c r="K12" s="175">
        <v>120157</v>
      </c>
      <c r="L12" s="118" t="s">
        <v>150</v>
      </c>
      <c r="M12" s="119">
        <v>3</v>
      </c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 t="s">
        <v>317</v>
      </c>
      <c r="C13" s="173">
        <v>74974</v>
      </c>
      <c r="D13" s="118" t="s">
        <v>150</v>
      </c>
      <c r="E13" s="119">
        <v>5</v>
      </c>
      <c r="F13" s="117"/>
      <c r="G13" s="174"/>
      <c r="H13" s="118"/>
      <c r="I13" s="119"/>
      <c r="J13" s="117" t="s">
        <v>324</v>
      </c>
      <c r="K13" s="175">
        <v>112237</v>
      </c>
      <c r="L13" s="118" t="s">
        <v>150</v>
      </c>
      <c r="M13" s="119">
        <v>3</v>
      </c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1600</v>
      </c>
      <c r="D15" s="242">
        <f>COUNTA(D10:D14)</f>
        <v>4</v>
      </c>
      <c r="E15" s="124">
        <f>SUM(E10:E14)</f>
        <v>20</v>
      </c>
      <c r="F15" s="125"/>
      <c r="G15" s="123">
        <f>400*(COUNTA(G10:G14))</f>
        <v>800</v>
      </c>
      <c r="H15" s="242">
        <f>COUNTA(H10:H14)</f>
        <v>2</v>
      </c>
      <c r="I15" s="124">
        <f>SUM(I10:I14)</f>
        <v>10</v>
      </c>
      <c r="J15" s="125"/>
      <c r="K15" s="123">
        <f>400*(COUNTA(K10:K14))</f>
        <v>1600</v>
      </c>
      <c r="L15" s="242">
        <f>COUNTA(L10:L14)</f>
        <v>4</v>
      </c>
      <c r="M15" s="124">
        <f>SUM(M10:M14)</f>
        <v>12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42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4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10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D867"/>
  </sheetPr>
  <dimension ref="A2:N92"/>
  <sheetViews>
    <sheetView zoomScale="150" zoomScaleNormal="150" zoomScalePageLayoutView="0" workbookViewId="0" topLeftCell="A37">
      <selection activeCell="C11" sqref="C11"/>
    </sheetView>
  </sheetViews>
  <sheetFormatPr defaultColWidth="8.8515625" defaultRowHeight="12.75"/>
  <cols>
    <col min="1" max="1" width="2.28125" style="0" customWidth="1"/>
    <col min="2" max="2" width="10.00390625" style="5" customWidth="1"/>
    <col min="3" max="3" width="19.7109375" style="0" customWidth="1"/>
    <col min="4" max="5" width="8.8515625" style="0" customWidth="1"/>
    <col min="6" max="6" width="2.421875" style="0" customWidth="1"/>
    <col min="7" max="7" width="7.8515625" style="0" customWidth="1"/>
    <col min="8" max="8" width="2.28125" style="0" customWidth="1"/>
    <col min="9" max="9" width="3.421875" style="6" customWidth="1"/>
    <col min="10" max="10" width="8.140625" style="0" customWidth="1"/>
    <col min="11" max="11" width="15.28125" style="151" customWidth="1"/>
  </cols>
  <sheetData>
    <row r="2" spans="2:11" ht="21" customHeight="1">
      <c r="B2" s="316" t="s">
        <v>445</v>
      </c>
      <c r="C2" s="316"/>
      <c r="D2" s="316"/>
      <c r="E2" s="316"/>
      <c r="F2" s="316"/>
      <c r="G2" s="316"/>
      <c r="H2" s="316"/>
      <c r="I2" s="316"/>
      <c r="J2" s="319"/>
      <c r="K2" s="2"/>
    </row>
    <row r="3" spans="2:10" ht="15">
      <c r="B3" s="317" t="s">
        <v>66</v>
      </c>
      <c r="C3" s="318"/>
      <c r="D3" s="318"/>
      <c r="E3" s="318"/>
      <c r="F3" s="318"/>
      <c r="G3" s="318"/>
      <c r="H3" s="318"/>
      <c r="I3" s="318"/>
      <c r="J3" s="320"/>
    </row>
    <row r="4" spans="2:10" ht="12.75">
      <c r="B4" s="3"/>
      <c r="C4" s="4"/>
      <c r="D4" s="4"/>
      <c r="E4" s="4"/>
      <c r="F4" s="4"/>
      <c r="G4" s="4"/>
      <c r="H4" s="4"/>
      <c r="I4" s="24"/>
      <c r="J4" s="4"/>
    </row>
    <row r="5" spans="2:11" ht="12.75" customHeight="1">
      <c r="B5" s="5" t="s">
        <v>0</v>
      </c>
      <c r="C5" s="6" t="s">
        <v>1</v>
      </c>
      <c r="D5" s="151" t="s">
        <v>2</v>
      </c>
      <c r="E5" s="151" t="s">
        <v>3</v>
      </c>
      <c r="G5" s="182" t="s">
        <v>120</v>
      </c>
      <c r="H5" s="7"/>
      <c r="J5" s="8"/>
      <c r="K5" s="181"/>
    </row>
    <row r="6" spans="7:11" ht="12.75">
      <c r="G6" s="208"/>
      <c r="K6" s="181"/>
    </row>
    <row r="7" spans="2:11" ht="12.75" customHeight="1">
      <c r="B7" s="199" t="s">
        <v>58</v>
      </c>
      <c r="C7" s="9" t="s">
        <v>59</v>
      </c>
      <c r="D7" s="201">
        <f>'Alexander C'!R25</f>
        <v>78</v>
      </c>
      <c r="E7" s="202">
        <f>'Alexander C'!R26</f>
        <v>6.4</v>
      </c>
      <c r="G7" s="241">
        <f>'Alexander C'!P29</f>
        <v>14</v>
      </c>
      <c r="H7" s="239" t="s">
        <v>111</v>
      </c>
      <c r="I7" s="240"/>
      <c r="K7" s="180"/>
    </row>
    <row r="8" spans="2:11" ht="12.75" customHeight="1">
      <c r="B8" s="200" t="s">
        <v>81</v>
      </c>
      <c r="C8" s="9" t="s">
        <v>76</v>
      </c>
      <c r="D8" s="201">
        <f>'Bale D'!R25</f>
        <v>1005</v>
      </c>
      <c r="E8" s="202">
        <f>'Bale D'!R26</f>
        <v>55.9</v>
      </c>
      <c r="G8" s="241">
        <f>'Bale D'!P29</f>
        <v>62</v>
      </c>
      <c r="H8" s="239" t="s">
        <v>112</v>
      </c>
      <c r="I8" s="237"/>
      <c r="K8" s="180"/>
    </row>
    <row r="9" spans="2:11" ht="12.75" customHeight="1">
      <c r="B9" s="200" t="s">
        <v>65</v>
      </c>
      <c r="C9" s="9" t="s">
        <v>234</v>
      </c>
      <c r="D9" s="201">
        <f>'Boyce T'!R25</f>
        <v>15</v>
      </c>
      <c r="E9" s="202">
        <f>'Boyce T'!R26</f>
        <v>1.2</v>
      </c>
      <c r="G9" s="241">
        <f>'Boyce T'!P29</f>
        <v>3</v>
      </c>
      <c r="H9" s="239" t="s">
        <v>112</v>
      </c>
      <c r="I9" s="237"/>
      <c r="K9" s="180"/>
    </row>
    <row r="10" spans="2:11" ht="12.75" customHeight="1">
      <c r="B10" s="200" t="s">
        <v>80</v>
      </c>
      <c r="C10" s="9" t="s">
        <v>75</v>
      </c>
      <c r="D10" s="201">
        <f>'Burgess Kat'!R25</f>
        <v>1005</v>
      </c>
      <c r="E10" s="202">
        <f>'Burgess Kat'!R26</f>
        <v>56.675</v>
      </c>
      <c r="G10" s="241">
        <f>'Burgess Kat'!P29</f>
        <v>62</v>
      </c>
      <c r="H10" s="239" t="s">
        <v>111</v>
      </c>
      <c r="I10" s="237"/>
      <c r="K10" s="180"/>
    </row>
    <row r="11" spans="2:11" ht="12.75" customHeight="1">
      <c r="B11" s="200" t="s">
        <v>65</v>
      </c>
      <c r="C11" s="9" t="s">
        <v>116</v>
      </c>
      <c r="D11" s="201">
        <f>'Campbell D'!R25</f>
        <v>952</v>
      </c>
      <c r="E11" s="202">
        <f>'Campbell D'!R26</f>
        <v>51.4</v>
      </c>
      <c r="G11" s="241">
        <f>'Campbell D'!P29</f>
        <v>62</v>
      </c>
      <c r="H11" s="239" t="s">
        <v>111</v>
      </c>
      <c r="I11" s="237"/>
      <c r="K11" s="180"/>
    </row>
    <row r="12" spans="2:11" ht="12.75" customHeight="1">
      <c r="B12" s="279" t="s">
        <v>351</v>
      </c>
      <c r="C12" s="9" t="s">
        <v>350</v>
      </c>
      <c r="D12" s="201">
        <f>'Carter A'!R25</f>
        <v>5</v>
      </c>
      <c r="E12" s="202">
        <f>'Carter A'!R26</f>
        <v>0.4</v>
      </c>
      <c r="G12" s="241">
        <f>'Carter A'!P29</f>
        <v>1</v>
      </c>
      <c r="H12" s="239" t="s">
        <v>111</v>
      </c>
      <c r="I12" s="237"/>
      <c r="K12" s="180"/>
    </row>
    <row r="13" spans="2:11" ht="12.75" customHeight="1">
      <c r="B13" s="279" t="s">
        <v>65</v>
      </c>
      <c r="C13" s="9" t="s">
        <v>170</v>
      </c>
      <c r="D13" s="201">
        <f>'Cass L'!R25</f>
        <v>210</v>
      </c>
      <c r="E13" s="202">
        <f>'Cass L'!R26</f>
        <v>13.25</v>
      </c>
      <c r="G13" s="241">
        <f>'Cass L'!P29</f>
        <v>24</v>
      </c>
      <c r="H13" s="239" t="s">
        <v>111</v>
      </c>
      <c r="I13" s="237"/>
      <c r="K13" s="180"/>
    </row>
    <row r="14" spans="2:11" ht="12.75" customHeight="1">
      <c r="B14" s="279" t="s">
        <v>58</v>
      </c>
      <c r="C14" s="9" t="s">
        <v>449</v>
      </c>
      <c r="D14" s="201">
        <f>'Castles M'!R25</f>
        <v>634</v>
      </c>
      <c r="E14" s="202">
        <f>'Castles M'!R26</f>
        <v>41.9</v>
      </c>
      <c r="G14" s="241">
        <f>'Castles M'!P29</f>
        <v>52</v>
      </c>
      <c r="H14" s="239" t="s">
        <v>111</v>
      </c>
      <c r="I14" s="237"/>
      <c r="K14" s="180"/>
    </row>
    <row r="15" spans="2:11" ht="12.75" customHeight="1">
      <c r="B15" s="279" t="s">
        <v>251</v>
      </c>
      <c r="C15" s="9" t="s">
        <v>417</v>
      </c>
      <c r="D15" s="201">
        <f>'Curtis B'!R25</f>
        <v>10</v>
      </c>
      <c r="E15" s="202">
        <f>'Curtis B'!R26</f>
        <v>0.8</v>
      </c>
      <c r="G15" s="241">
        <f>'Curtis B'!P29</f>
        <v>2</v>
      </c>
      <c r="H15" s="239" t="s">
        <v>112</v>
      </c>
      <c r="I15" s="237"/>
      <c r="K15" s="180"/>
    </row>
    <row r="16" spans="2:11" ht="12.75" customHeight="1">
      <c r="B16" s="200" t="s">
        <v>73</v>
      </c>
      <c r="C16" s="9" t="s">
        <v>71</v>
      </c>
      <c r="D16" s="201">
        <f>'Day B'!R25</f>
        <v>1005</v>
      </c>
      <c r="E16" s="202">
        <f>'Day B'!R26</f>
        <v>51.425</v>
      </c>
      <c r="G16" s="241">
        <f>'Day B'!P29</f>
        <v>62</v>
      </c>
      <c r="H16" s="239" t="s">
        <v>111</v>
      </c>
      <c r="I16" s="237"/>
      <c r="K16" s="180"/>
    </row>
    <row r="17" spans="2:11" ht="12.75" customHeight="1">
      <c r="B17" s="200" t="s">
        <v>65</v>
      </c>
      <c r="C17" s="9" t="s">
        <v>388</v>
      </c>
      <c r="D17" s="201">
        <f>'Droop J'!R25</f>
        <v>180</v>
      </c>
      <c r="E17" s="202">
        <f>'Droop J'!R26</f>
        <v>7.525</v>
      </c>
      <c r="G17" s="241">
        <f>'Droop J'!P29</f>
        <v>5</v>
      </c>
      <c r="H17" s="239" t="s">
        <v>111</v>
      </c>
      <c r="I17" s="237"/>
      <c r="K17" s="180"/>
    </row>
    <row r="18" spans="2:11" ht="12.75" customHeight="1">
      <c r="B18" s="200" t="s">
        <v>73</v>
      </c>
      <c r="C18" s="9" t="s">
        <v>127</v>
      </c>
      <c r="D18" s="201">
        <f>'Druitt Denise '!R25</f>
        <v>208</v>
      </c>
      <c r="E18" s="202">
        <f>'Druitt Denise '!R26</f>
        <v>20.425</v>
      </c>
      <c r="G18" s="241">
        <f>'Druitt Denise '!P29</f>
        <v>32</v>
      </c>
      <c r="H18" s="239" t="s">
        <v>111</v>
      </c>
      <c r="I18" s="237"/>
      <c r="K18" s="180"/>
    </row>
    <row r="19" spans="2:11" ht="12.75" customHeight="1">
      <c r="B19" s="269" t="s">
        <v>136</v>
      </c>
      <c r="C19" s="9" t="s">
        <v>135</v>
      </c>
      <c r="D19" s="201">
        <f>'Duus A'!R25</f>
        <v>224</v>
      </c>
      <c r="E19" s="202">
        <f>'Duus A'!R26</f>
        <v>12</v>
      </c>
      <c r="G19" s="241">
        <f>'Duus A'!P29</f>
        <v>17</v>
      </c>
      <c r="H19" s="239" t="s">
        <v>112</v>
      </c>
      <c r="I19" s="237"/>
      <c r="K19" s="180"/>
    </row>
    <row r="20" spans="2:11" ht="12.75" customHeight="1">
      <c r="B20" s="200" t="s">
        <v>392</v>
      </c>
      <c r="C20" s="9" t="s">
        <v>391</v>
      </c>
      <c r="D20" s="201">
        <f>'Gourley G'!R25</f>
        <v>330</v>
      </c>
      <c r="E20" s="202">
        <f>'Gourley G'!R26</f>
        <v>15</v>
      </c>
      <c r="G20" s="241">
        <f>'Gourley G'!P29</f>
        <v>10</v>
      </c>
      <c r="H20" s="239" t="s">
        <v>112</v>
      </c>
      <c r="I20" s="237"/>
      <c r="K20" s="180"/>
    </row>
    <row r="21" spans="2:11" ht="12.75" customHeight="1">
      <c r="B21" s="200" t="s">
        <v>73</v>
      </c>
      <c r="C21" s="9" t="s">
        <v>162</v>
      </c>
      <c r="D21" s="201">
        <f>'Gribble D'!R25</f>
        <v>42</v>
      </c>
      <c r="E21" s="202">
        <f>'Gribble D'!R26</f>
        <v>4</v>
      </c>
      <c r="G21" s="241">
        <f>'Gribble D'!P29</f>
        <v>10</v>
      </c>
      <c r="H21" s="239" t="s">
        <v>112</v>
      </c>
      <c r="I21" s="237"/>
      <c r="K21" s="180"/>
    </row>
    <row r="22" spans="2:11" ht="12.75" customHeight="1">
      <c r="B22" s="200" t="s">
        <v>65</v>
      </c>
      <c r="C22" s="9" t="s">
        <v>187</v>
      </c>
      <c r="D22" s="201">
        <f>'Gunning S'!R25</f>
        <v>40</v>
      </c>
      <c r="E22" s="202">
        <f>'Gunning S'!R26</f>
        <v>1.5</v>
      </c>
      <c r="G22" s="241">
        <f>'Gunning S'!P29</f>
        <v>1</v>
      </c>
      <c r="H22" s="239" t="s">
        <v>111</v>
      </c>
      <c r="I22" s="237"/>
      <c r="K22" s="180"/>
    </row>
    <row r="23" spans="2:11" ht="12.75" customHeight="1">
      <c r="B23" s="200" t="s">
        <v>81</v>
      </c>
      <c r="C23" s="9" t="s">
        <v>192</v>
      </c>
      <c r="D23" s="201">
        <f>'Ingram T'!R25</f>
        <v>5</v>
      </c>
      <c r="E23" s="202">
        <f>'Ingram T'!R26</f>
        <v>0.4</v>
      </c>
      <c r="G23" s="241">
        <f>'Ingram T'!P29</f>
        <v>1</v>
      </c>
      <c r="H23" s="239" t="s">
        <v>112</v>
      </c>
      <c r="I23" s="237"/>
      <c r="K23" s="180"/>
    </row>
    <row r="24" spans="2:11" ht="12.75" customHeight="1">
      <c r="B24" s="200" t="s">
        <v>73</v>
      </c>
      <c r="C24" s="9" t="s">
        <v>89</v>
      </c>
      <c r="D24" s="201">
        <f>'Kaye C'!R25</f>
        <v>880</v>
      </c>
      <c r="E24" s="202">
        <f>'Kaye C'!R26</f>
        <v>41.3</v>
      </c>
      <c r="G24" s="241">
        <f>'Kaye C'!P29</f>
        <v>47</v>
      </c>
      <c r="H24" s="239" t="s">
        <v>111</v>
      </c>
      <c r="I24" s="237"/>
      <c r="K24" s="180"/>
    </row>
    <row r="25" spans="2:11" ht="12.75" customHeight="1">
      <c r="B25" s="200" t="s">
        <v>80</v>
      </c>
      <c r="C25" s="9" t="s">
        <v>220</v>
      </c>
      <c r="D25" s="201">
        <f>'Kennedy K'!R25</f>
        <v>900</v>
      </c>
      <c r="E25" s="202">
        <f>'Kennedy K'!R26</f>
        <v>45.348</v>
      </c>
      <c r="G25" s="241">
        <f>'Kennedy K'!P29</f>
        <v>49</v>
      </c>
      <c r="H25" s="239" t="s">
        <v>111</v>
      </c>
      <c r="I25" s="237"/>
      <c r="K25" s="180"/>
    </row>
    <row r="26" spans="1:11" ht="12.75" customHeight="1">
      <c r="A26" s="302"/>
      <c r="B26" s="279" t="s">
        <v>183</v>
      </c>
      <c r="C26" s="9" t="s">
        <v>182</v>
      </c>
      <c r="D26" s="201">
        <f>'Lane K'!R25</f>
        <v>1005</v>
      </c>
      <c r="E26" s="202">
        <f>'Lane K'!R26</f>
        <v>56.225</v>
      </c>
      <c r="G26" s="241">
        <f>'Lane K'!P29</f>
        <v>62</v>
      </c>
      <c r="H26" s="239" t="s">
        <v>111</v>
      </c>
      <c r="I26" s="237"/>
      <c r="K26" s="180"/>
    </row>
    <row r="27" spans="2:11" ht="12.75" customHeight="1">
      <c r="B27" s="200" t="s">
        <v>58</v>
      </c>
      <c r="C27" s="9" t="s">
        <v>142</v>
      </c>
      <c r="D27" s="201">
        <v>927</v>
      </c>
      <c r="E27" s="202">
        <f>'Leary C'!R26</f>
        <v>51.4</v>
      </c>
      <c r="G27" s="241">
        <f>'Leary C'!P29</f>
        <v>62</v>
      </c>
      <c r="H27" s="239" t="s">
        <v>111</v>
      </c>
      <c r="I27" s="237"/>
      <c r="K27" s="180"/>
    </row>
    <row r="28" spans="2:11" ht="12.75" customHeight="1">
      <c r="B28" s="200" t="s">
        <v>251</v>
      </c>
      <c r="C28" s="9" t="s">
        <v>284</v>
      </c>
      <c r="D28" s="201">
        <f>'Leydon K'!R25</f>
        <v>45</v>
      </c>
      <c r="E28" s="202">
        <f>'Leydon K'!R26</f>
        <v>7.2</v>
      </c>
      <c r="G28" s="241">
        <f>'Leydon K'!P29</f>
        <v>14</v>
      </c>
      <c r="H28" s="239" t="s">
        <v>111</v>
      </c>
      <c r="I28" s="237"/>
      <c r="K28" s="180" t="s">
        <v>4</v>
      </c>
    </row>
    <row r="29" spans="2:11" ht="12.75" customHeight="1">
      <c r="B29" s="269" t="s">
        <v>80</v>
      </c>
      <c r="C29" s="9" t="s">
        <v>133</v>
      </c>
      <c r="D29" s="201">
        <f>'Madsen K'!R25</f>
        <v>498</v>
      </c>
      <c r="E29" s="202">
        <f>'Madsen K'!R26</f>
        <v>28.775</v>
      </c>
      <c r="G29" s="241">
        <f>'Madsen K'!P29</f>
        <v>33</v>
      </c>
      <c r="H29" s="239" t="s">
        <v>111</v>
      </c>
      <c r="I29" s="237"/>
      <c r="K29" s="180"/>
    </row>
    <row r="30" spans="2:11" ht="12.75" customHeight="1">
      <c r="B30" s="279" t="s">
        <v>80</v>
      </c>
      <c r="C30" s="9" t="s">
        <v>77</v>
      </c>
      <c r="D30" s="201">
        <f>'Makin C'!R25</f>
        <v>1005</v>
      </c>
      <c r="E30" s="202">
        <f>'Makin C'!R26</f>
        <v>56.55</v>
      </c>
      <c r="G30" s="241">
        <f>'Makin C'!P29</f>
        <v>62</v>
      </c>
      <c r="H30" s="239" t="s">
        <v>111</v>
      </c>
      <c r="I30" s="237"/>
      <c r="K30" s="184"/>
    </row>
    <row r="31" spans="2:11" ht="12.75" customHeight="1">
      <c r="B31" s="279" t="s">
        <v>172</v>
      </c>
      <c r="C31" s="9" t="s">
        <v>176</v>
      </c>
      <c r="D31" s="201">
        <f>'McGowan A'!R25</f>
        <v>1005</v>
      </c>
      <c r="E31" s="202">
        <f>'McGowan A'!R26</f>
        <v>53.3</v>
      </c>
      <c r="G31" s="241">
        <f>'McGowan A'!P29</f>
        <v>62</v>
      </c>
      <c r="H31" s="239" t="s">
        <v>111</v>
      </c>
      <c r="I31" s="237"/>
      <c r="K31" s="184"/>
    </row>
    <row r="32" spans="2:11" ht="12.75" customHeight="1">
      <c r="B32" s="279" t="s">
        <v>251</v>
      </c>
      <c r="C32" s="9" t="s">
        <v>297</v>
      </c>
      <c r="D32" s="201">
        <f>'Morris H'!R25</f>
        <v>128</v>
      </c>
      <c r="E32" s="202">
        <f>'Morris H'!R26</f>
        <v>10.5</v>
      </c>
      <c r="G32" s="241">
        <f>'Morris H'!P29</f>
        <v>15</v>
      </c>
      <c r="H32" s="239" t="s">
        <v>111</v>
      </c>
      <c r="I32" s="237"/>
      <c r="K32" s="184"/>
    </row>
    <row r="33" spans="2:11" ht="12.75" customHeight="1">
      <c r="B33" s="279" t="s">
        <v>73</v>
      </c>
      <c r="C33" s="9" t="s">
        <v>420</v>
      </c>
      <c r="D33" s="201">
        <f>'Munday P'!R25</f>
        <v>10</v>
      </c>
      <c r="E33" s="202">
        <f>'Munday P'!R26</f>
        <v>0.8</v>
      </c>
      <c r="G33" s="241">
        <f>'Munday P'!P29</f>
        <v>2</v>
      </c>
      <c r="H33" s="239" t="s">
        <v>111</v>
      </c>
      <c r="I33" s="237"/>
      <c r="K33" s="184"/>
    </row>
    <row r="34" spans="2:11" ht="12.75" customHeight="1">
      <c r="B34" s="279" t="s">
        <v>251</v>
      </c>
      <c r="C34" s="9" t="s">
        <v>250</v>
      </c>
      <c r="D34" s="201">
        <f>'Peters L'!R25</f>
        <v>6</v>
      </c>
      <c r="E34" s="202">
        <f>'Peters L'!R26</f>
        <v>0.8</v>
      </c>
      <c r="G34" s="241">
        <f>'Peters L'!P29</f>
        <v>2</v>
      </c>
      <c r="H34" s="239" t="s">
        <v>111</v>
      </c>
      <c r="I34" s="237"/>
      <c r="K34" s="184"/>
    </row>
    <row r="35" spans="2:14" ht="12.75" customHeight="1">
      <c r="B35" s="279" t="s">
        <v>80</v>
      </c>
      <c r="C35" s="236" t="s">
        <v>138</v>
      </c>
      <c r="D35" s="201">
        <f>'Phillips R'!R25</f>
        <v>969</v>
      </c>
      <c r="E35" s="202">
        <f>'Phillips R'!R26</f>
        <v>55.425</v>
      </c>
      <c r="G35" s="241">
        <f>'Phillips R'!P29</f>
        <v>62</v>
      </c>
      <c r="H35" s="239" t="s">
        <v>112</v>
      </c>
      <c r="I35" s="237"/>
      <c r="K35" s="184"/>
      <c r="N35" s="198"/>
    </row>
    <row r="36" spans="2:11" ht="12.75" customHeight="1">
      <c r="B36" s="200" t="s">
        <v>65</v>
      </c>
      <c r="C36" s="236" t="s">
        <v>78</v>
      </c>
      <c r="D36" s="201">
        <f>'Reid A'!R25</f>
        <v>1005</v>
      </c>
      <c r="E36" s="202">
        <f>'Reid A'!R26</f>
        <v>53.5</v>
      </c>
      <c r="G36" s="241">
        <f>'Reid A'!P29</f>
        <v>62</v>
      </c>
      <c r="H36" s="239" t="s">
        <v>111</v>
      </c>
      <c r="I36" s="237"/>
      <c r="K36" s="184"/>
    </row>
    <row r="37" spans="2:11" ht="12.75" customHeight="1">
      <c r="B37" s="279" t="s">
        <v>136</v>
      </c>
      <c r="C37" s="9" t="s">
        <v>91</v>
      </c>
      <c r="D37" s="201">
        <f>'Rohan P'!R25</f>
        <v>460</v>
      </c>
      <c r="E37" s="202">
        <f>'Rohan P'!R26</f>
        <v>26.575</v>
      </c>
      <c r="G37" s="241">
        <f>'Rohan P'!P29</f>
        <v>40</v>
      </c>
      <c r="H37" s="239" t="s">
        <v>111</v>
      </c>
      <c r="I37" s="237"/>
      <c r="K37" s="184"/>
    </row>
    <row r="38" spans="2:11" ht="12.75" customHeight="1">
      <c r="B38" s="279" t="s">
        <v>183</v>
      </c>
      <c r="C38" s="9" t="s">
        <v>257</v>
      </c>
      <c r="D38" s="201">
        <f>'Safe A '!R25</f>
        <v>68</v>
      </c>
      <c r="E38" s="202">
        <f>'Safe A '!R26</f>
        <v>5.175</v>
      </c>
      <c r="G38" s="241">
        <f>'Safe A '!P29</f>
        <v>6</v>
      </c>
      <c r="H38" s="239" t="s">
        <v>111</v>
      </c>
      <c r="I38" s="237"/>
      <c r="K38" s="184"/>
    </row>
    <row r="39" spans="2:11" ht="12.75" customHeight="1">
      <c r="B39" s="200" t="s">
        <v>131</v>
      </c>
      <c r="C39" s="9" t="s">
        <v>130</v>
      </c>
      <c r="D39" s="201">
        <f>'Sims Donna'!R25</f>
        <v>45</v>
      </c>
      <c r="E39" s="202">
        <f>'Sims Donna'!R26</f>
        <v>7.2</v>
      </c>
      <c r="G39" s="241">
        <f>'Sims Donna'!P29</f>
        <v>15</v>
      </c>
      <c r="H39" s="239" t="s">
        <v>111</v>
      </c>
      <c r="I39" s="237"/>
      <c r="J39" s="271"/>
      <c r="K39" s="184"/>
    </row>
    <row r="40" spans="2:11" ht="12.75" customHeight="1">
      <c r="B40" s="269" t="s">
        <v>65</v>
      </c>
      <c r="C40" s="9" t="s">
        <v>140</v>
      </c>
      <c r="D40" s="201">
        <f>'Smith D'!R25</f>
        <v>147</v>
      </c>
      <c r="E40" s="202">
        <f>'Smith D'!R26</f>
        <v>13.2</v>
      </c>
      <c r="G40" s="241">
        <f>'Smith D'!P29</f>
        <v>22</v>
      </c>
      <c r="H40" s="239" t="s">
        <v>112</v>
      </c>
      <c r="I40" s="237"/>
      <c r="J40" s="271"/>
      <c r="K40" s="184"/>
    </row>
    <row r="41" spans="2:11" ht="12.75" customHeight="1">
      <c r="B41" s="279" t="s">
        <v>65</v>
      </c>
      <c r="C41" s="9" t="s">
        <v>424</v>
      </c>
      <c r="D41" s="201">
        <v>45</v>
      </c>
      <c r="E41" s="202">
        <f>'Smyth A'!R26</f>
        <v>1.9</v>
      </c>
      <c r="G41" s="241">
        <f>'Smyth A'!P29</f>
        <v>2</v>
      </c>
      <c r="H41" s="239" t="s">
        <v>111</v>
      </c>
      <c r="I41" s="237"/>
      <c r="J41" s="271"/>
      <c r="K41" s="184"/>
    </row>
    <row r="42" spans="2:11" ht="12.75" customHeight="1">
      <c r="B42" s="200" t="s">
        <v>183</v>
      </c>
      <c r="C42" s="9" t="s">
        <v>316</v>
      </c>
      <c r="D42" s="201">
        <f>'Stretton G'!R25</f>
        <v>45</v>
      </c>
      <c r="E42" s="202">
        <f>'Stretton G'!R26</f>
        <v>1.9</v>
      </c>
      <c r="G42" s="241">
        <f>'Stretton G'!P29</f>
        <v>2</v>
      </c>
      <c r="H42" s="239" t="s">
        <v>112</v>
      </c>
      <c r="I42" s="237"/>
      <c r="J42" s="271"/>
      <c r="K42" s="184"/>
    </row>
    <row r="43" spans="2:11" ht="12.75" customHeight="1">
      <c r="B43" s="200" t="s">
        <v>90</v>
      </c>
      <c r="C43" s="9" t="s">
        <v>94</v>
      </c>
      <c r="D43" s="201">
        <f>'Stutsel G'!R25</f>
        <v>670</v>
      </c>
      <c r="E43" s="202">
        <f>'Stutsel G'!R26</f>
        <v>32.975</v>
      </c>
      <c r="G43" s="241">
        <f>'Stutsel G'!P29</f>
        <v>43</v>
      </c>
      <c r="H43" s="239" t="s">
        <v>112</v>
      </c>
      <c r="I43" s="237"/>
      <c r="K43" s="184"/>
    </row>
    <row r="44" spans="2:11" ht="12.75" customHeight="1">
      <c r="B44" s="200" t="s">
        <v>65</v>
      </c>
      <c r="C44" s="238" t="s">
        <v>63</v>
      </c>
      <c r="D44" s="201">
        <f>'Teunissen A'!R25</f>
        <v>825</v>
      </c>
      <c r="E44" s="202">
        <f>'Teunissen A'!R26</f>
        <v>49.55</v>
      </c>
      <c r="G44" s="241">
        <f>'Teunissen A'!P29</f>
        <v>62</v>
      </c>
      <c r="H44" s="239" t="s">
        <v>111</v>
      </c>
      <c r="I44" s="237"/>
      <c r="K44" s="184"/>
    </row>
    <row r="45" spans="2:11" ht="12.75" customHeight="1">
      <c r="B45" s="200" t="s">
        <v>285</v>
      </c>
      <c r="C45" s="238" t="s">
        <v>283</v>
      </c>
      <c r="D45" s="201">
        <f>'Thorne N'!R25</f>
        <v>10</v>
      </c>
      <c r="E45" s="202">
        <f>'Thorne N'!R26</f>
        <v>0.8</v>
      </c>
      <c r="G45" s="241">
        <f>'Thorne N'!P29</f>
        <v>2</v>
      </c>
      <c r="H45" s="239" t="s">
        <v>112</v>
      </c>
      <c r="I45" s="237"/>
      <c r="K45" s="184"/>
    </row>
    <row r="46" spans="2:11" ht="12.75" customHeight="1">
      <c r="B46" s="200" t="s">
        <v>65</v>
      </c>
      <c r="C46" s="9" t="s">
        <v>79</v>
      </c>
      <c r="D46" s="201">
        <f>'Waddleton J'!R25</f>
        <v>256</v>
      </c>
      <c r="E46" s="202">
        <f>'Waddleton J'!R26</f>
        <v>14</v>
      </c>
      <c r="G46" s="241">
        <f>'Waddleton J'!P29</f>
        <v>20</v>
      </c>
      <c r="H46" s="239" t="s">
        <v>111</v>
      </c>
      <c r="I46" s="237"/>
      <c r="K46" s="184"/>
    </row>
    <row r="47" spans="2:11" ht="12.75" customHeight="1">
      <c r="B47" s="279" t="s">
        <v>80</v>
      </c>
      <c r="C47" s="9" t="s">
        <v>203</v>
      </c>
      <c r="D47" s="201">
        <f>'Wines N'!R25</f>
        <v>9</v>
      </c>
      <c r="E47" s="202">
        <f>'Wines N'!R26</f>
        <v>1.2</v>
      </c>
      <c r="G47" s="241">
        <f>'Wines N'!P29</f>
        <v>2</v>
      </c>
      <c r="H47" s="11" t="s">
        <v>112</v>
      </c>
      <c r="K47" s="185"/>
    </row>
    <row r="48" spans="2:11" ht="12.75">
      <c r="B48" s="18"/>
      <c r="C48" s="9"/>
      <c r="D48" s="201"/>
      <c r="E48" s="202"/>
      <c r="F48" s="12"/>
      <c r="G48" s="241"/>
      <c r="H48" s="11"/>
      <c r="K48" s="186"/>
    </row>
    <row r="49" spans="1:11" ht="12.75">
      <c r="A49" t="s">
        <v>4</v>
      </c>
      <c r="C49" t="s">
        <v>5</v>
      </c>
      <c r="D49" s="191">
        <f>SUM(D7:D48)</f>
        <v>16911</v>
      </c>
      <c r="E49" s="13">
        <f>SUM(E7:E48)</f>
        <v>955.7979999999999</v>
      </c>
      <c r="F49" s="10"/>
      <c r="G49" s="241">
        <f>SUM(G7:G48)</f>
        <v>1170</v>
      </c>
      <c r="H49" s="11"/>
      <c r="K49" s="182"/>
    </row>
    <row r="50" spans="4:11" ht="12" customHeight="1">
      <c r="D50" s="10"/>
      <c r="E50" s="13"/>
      <c r="F50" s="10"/>
      <c r="G50" s="11"/>
      <c r="H50" s="11"/>
      <c r="K50" s="182"/>
    </row>
    <row r="51" spans="2:12" ht="12.75">
      <c r="B51" s="153" t="s">
        <v>68</v>
      </c>
      <c r="K51" s="183"/>
      <c r="L51" t="s">
        <v>4</v>
      </c>
    </row>
    <row r="52" ht="12.75">
      <c r="K52" s="183"/>
    </row>
    <row r="53" ht="12.75">
      <c r="K53" s="152"/>
    </row>
    <row r="54" ht="12" customHeight="1">
      <c r="K54" s="152"/>
    </row>
    <row r="55" spans="3:11" ht="12.75">
      <c r="C55" t="s">
        <v>110</v>
      </c>
      <c r="D55" s="10">
        <f>SUMIF(H7:H48,"M",D7:D48)</f>
        <v>3481</v>
      </c>
      <c r="K55" s="152"/>
    </row>
    <row r="56" spans="3:11" ht="12.75">
      <c r="C56" t="s">
        <v>113</v>
      </c>
      <c r="D56" s="10">
        <f>SUMIF(H7:H48,"F",D7:D48)</f>
        <v>13430</v>
      </c>
      <c r="K56" s="152"/>
    </row>
    <row r="57" ht="12.75">
      <c r="K57" s="152"/>
    </row>
    <row r="58" ht="12" customHeight="1"/>
    <row r="59" spans="3:4" ht="12.75">
      <c r="C59" t="s">
        <v>122</v>
      </c>
      <c r="D59" s="10">
        <v>13</v>
      </c>
    </row>
    <row r="60" spans="3:4" ht="12.75">
      <c r="C60" t="s">
        <v>123</v>
      </c>
      <c r="D60" s="10">
        <v>28</v>
      </c>
    </row>
    <row r="92" ht="12.75">
      <c r="L92" s="197" t="s">
        <v>109</v>
      </c>
    </row>
  </sheetData>
  <sheetProtection/>
  <mergeCells count="3">
    <mergeCell ref="B2:I2"/>
    <mergeCell ref="B3:I3"/>
    <mergeCell ref="J2:J3"/>
  </mergeCells>
  <hyperlinks>
    <hyperlink ref="C7" location="'Alexander C'!A1" display="Alexander, Catherine"/>
    <hyperlink ref="C44" location="'Teunissen A'!A1" display="Teunissen, Andrea"/>
    <hyperlink ref="C46" location="'Waddleton J'!A1" display="Waddleton, Jane"/>
    <hyperlink ref="C36" location="'Reid A'!A1" display="Reid, Ann"/>
    <hyperlink ref="C30" location="'Makin C'!A1" display="Makin, Caroline"/>
    <hyperlink ref="C14" location="'Castles M'!A1" display="Castles, Maria"/>
    <hyperlink ref="C8" location="'Bale D'!A1" display="Bale, David"/>
    <hyperlink ref="C10" location="'Burgess Kat'!A1" display="Burgess, Katrina"/>
    <hyperlink ref="C24" location="'Kaye C'!A1" display="Kaye, Cecelia"/>
    <hyperlink ref="C37" location="'Rohan P'!A1" display="Rohan, Pauline"/>
    <hyperlink ref="C43" location="'Stutsel G'!A1" display="Stutsel, Gary"/>
    <hyperlink ref="C16" location="'Day B'!A1" display="Day, Brenda"/>
    <hyperlink ref="C18" location="'Druitt Denise '!A1" display="Druitt, Denise"/>
    <hyperlink ref="C19" location="'Duus A'!A1" display="Duus, Alan"/>
    <hyperlink ref="C29" location="'Madsen K'!A1" display="Madsen Kirsten"/>
    <hyperlink ref="C39" location="'Sims Donna'!A1" display="Sims, Donna"/>
    <hyperlink ref="C35" location="'Phillips R'!A1" display="Phillips, Richard "/>
    <hyperlink ref="C40" location="'Smith D'!A1" display="Smith, Don"/>
    <hyperlink ref="C27" location="'Leary C'!A1" display="Leary, Christine"/>
    <hyperlink ref="C11" location="'Campbell D'!A1" display="Campbell, Donna"/>
    <hyperlink ref="C21" location="'Gribble D'!A1" display="Gribble, D"/>
    <hyperlink ref="C13" location="'Cass L'!A1" display="Cass, Leisa"/>
    <hyperlink ref="C26" location="'Lane K'!A1" display="Lane, Kylie"/>
    <hyperlink ref="C22" location="'Gunning S'!A1" display="Gunning, S"/>
    <hyperlink ref="C23" location="'Ingram T'!A1" display="Ingram , T "/>
    <hyperlink ref="C47" location="'Wines N'!A1" display="Wines, Nigel"/>
    <hyperlink ref="C31" location="'McGowan A'!A1" display="McGowan, Atsuko"/>
    <hyperlink ref="C25" location="'Kennedy K'!A1" display="Kennedy, Kristine"/>
    <hyperlink ref="C9" location="'Boyce T'!A1" display="Boyce, T "/>
    <hyperlink ref="C34" location="'Peters L'!A1" display="Peters, Leisl"/>
    <hyperlink ref="C38" location="'Safe A (2)'!A1" display="Safe, Annika"/>
    <hyperlink ref="C28" location="'Leydon K'!A1" display="Leydan, Kristen"/>
    <hyperlink ref="C45" location="'Thorne N'!A1" display="Thorne, Nick"/>
    <hyperlink ref="C32" location="'Morris H'!A1" display="Morris, H "/>
    <hyperlink ref="C42" location="'Stretton G'!A1" display="Stretton,Glen"/>
    <hyperlink ref="C12" location="'Carter A'!A1" display="Carter, Aimee"/>
    <hyperlink ref="C17" location="'Droop J'!A1" display="Droop, Jeanette"/>
    <hyperlink ref="C20" location="'Gourley G'!A1" display="Gourley, Greg "/>
    <hyperlink ref="C15" location="'Curtis B'!A1" display="Curtis, Brian"/>
    <hyperlink ref="C33" location="'Munday P'!A1" display="Munday, P"/>
    <hyperlink ref="C41" location="'Smyth A'!A1" display="Smyth, Anne"/>
  </hyperlinks>
  <printOptions/>
  <pageMargins left="0.7480314960629921" right="0.7480314960629921" top="0.4724409448818898" bottom="0.4724409448818898" header="0.3937007874015748" footer="0.3937007874015748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B27" sqref="B27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186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/>
      <c r="C10" s="173"/>
      <c r="D10" s="118"/>
      <c r="E10" s="119"/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263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1.5</v>
      </c>
      <c r="S26" s="138"/>
      <c r="T26" s="137" t="s">
        <v>4</v>
      </c>
    </row>
    <row r="27" spans="1:20" ht="21.75" customHeight="1">
      <c r="A27" s="116" t="s">
        <v>32</v>
      </c>
      <c r="B27" s="117" t="s">
        <v>185</v>
      </c>
      <c r="C27" s="175">
        <v>262892</v>
      </c>
      <c r="D27" s="177" t="s">
        <v>168</v>
      </c>
      <c r="E27" s="119">
        <v>40</v>
      </c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1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1500</v>
      </c>
      <c r="D31" s="243">
        <f>COUNTA(D27:D30)</f>
        <v>1</v>
      </c>
      <c r="E31" s="149">
        <f>SUM(E27:E30)</f>
        <v>40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U10" sqref="U1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191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/>
      <c r="C10" s="173"/>
      <c r="D10" s="118"/>
      <c r="E10" s="119"/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 t="s">
        <v>190</v>
      </c>
      <c r="S10" s="175">
        <v>74378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400</v>
      </c>
      <c r="T15" s="242">
        <f>COUNTA(T10:T14)</f>
        <v>1</v>
      </c>
      <c r="U15" s="126">
        <f>SUM(U10:U14)</f>
        <v>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0.4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1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E14" sqref="E14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88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239</v>
      </c>
      <c r="C10" s="173">
        <v>83492</v>
      </c>
      <c r="D10" s="118" t="s">
        <v>150</v>
      </c>
      <c r="E10" s="119">
        <v>5</v>
      </c>
      <c r="F10" s="117" t="s">
        <v>163</v>
      </c>
      <c r="G10" s="174">
        <v>92487</v>
      </c>
      <c r="H10" s="118" t="s">
        <v>150</v>
      </c>
      <c r="I10" s="119">
        <v>5</v>
      </c>
      <c r="J10" s="117" t="s">
        <v>149</v>
      </c>
      <c r="K10" s="175">
        <v>92384</v>
      </c>
      <c r="L10" s="118" t="s">
        <v>150</v>
      </c>
      <c r="M10" s="119">
        <v>5</v>
      </c>
      <c r="N10" s="117"/>
      <c r="O10" s="175"/>
      <c r="P10" s="118"/>
      <c r="Q10" s="119"/>
      <c r="R10" s="117" t="s">
        <v>156</v>
      </c>
      <c r="S10" s="175">
        <v>100682</v>
      </c>
      <c r="T10" s="118" t="s">
        <v>150</v>
      </c>
      <c r="U10" s="263">
        <v>5</v>
      </c>
    </row>
    <row r="11" spans="1:21" ht="21.75" customHeight="1">
      <c r="A11" s="116" t="s">
        <v>27</v>
      </c>
      <c r="B11" s="117" t="s">
        <v>247</v>
      </c>
      <c r="C11" s="173">
        <v>82403</v>
      </c>
      <c r="D11" s="118" t="s">
        <v>150</v>
      </c>
      <c r="E11" s="119">
        <v>5</v>
      </c>
      <c r="F11" s="117" t="s">
        <v>207</v>
      </c>
      <c r="G11" s="174">
        <v>85781</v>
      </c>
      <c r="H11" s="118" t="s">
        <v>150</v>
      </c>
      <c r="I11" s="119">
        <v>5</v>
      </c>
      <c r="J11" s="117" t="s">
        <v>179</v>
      </c>
      <c r="K11" s="175">
        <v>91743</v>
      </c>
      <c r="L11" s="118" t="s">
        <v>150</v>
      </c>
      <c r="M11" s="119">
        <v>5</v>
      </c>
      <c r="N11" s="117"/>
      <c r="O11" s="175"/>
      <c r="P11" s="118"/>
      <c r="Q11" s="119"/>
      <c r="R11" s="117" t="s">
        <v>180</v>
      </c>
      <c r="S11" s="175">
        <v>94418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294</v>
      </c>
      <c r="C12" s="173">
        <v>83905</v>
      </c>
      <c r="D12" s="118" t="s">
        <v>150</v>
      </c>
      <c r="E12" s="119">
        <v>5</v>
      </c>
      <c r="F12" s="117" t="s">
        <v>217</v>
      </c>
      <c r="G12" s="174">
        <v>83667</v>
      </c>
      <c r="H12" s="118" t="s">
        <v>150</v>
      </c>
      <c r="I12" s="119">
        <v>5</v>
      </c>
      <c r="J12" s="117" t="s">
        <v>204</v>
      </c>
      <c r="K12" s="175">
        <v>91416</v>
      </c>
      <c r="L12" s="118" t="s">
        <v>150</v>
      </c>
      <c r="M12" s="119">
        <v>5</v>
      </c>
      <c r="N12" s="117"/>
      <c r="O12" s="175"/>
      <c r="P12" s="118"/>
      <c r="Q12" s="119"/>
      <c r="R12" s="117" t="s">
        <v>210</v>
      </c>
      <c r="S12" s="175">
        <v>95087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314</v>
      </c>
      <c r="C13" s="173">
        <v>82547</v>
      </c>
      <c r="D13" s="118" t="s">
        <v>150</v>
      </c>
      <c r="E13" s="119">
        <v>5</v>
      </c>
      <c r="F13" s="117" t="s">
        <v>246</v>
      </c>
      <c r="G13" s="174">
        <v>83591</v>
      </c>
      <c r="H13" s="118" t="s">
        <v>150</v>
      </c>
      <c r="I13" s="119">
        <v>5</v>
      </c>
      <c r="J13" s="117" t="s">
        <v>217</v>
      </c>
      <c r="K13" s="175">
        <v>90961</v>
      </c>
      <c r="L13" s="118" t="s">
        <v>150</v>
      </c>
      <c r="M13" s="119">
        <v>5</v>
      </c>
      <c r="N13" s="117"/>
      <c r="O13" s="175"/>
      <c r="P13" s="118"/>
      <c r="Q13" s="119"/>
      <c r="R13" s="117" t="s">
        <v>216</v>
      </c>
      <c r="S13" s="175">
        <v>93472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433</v>
      </c>
      <c r="C14" s="173">
        <v>83236</v>
      </c>
      <c r="D14" s="118" t="s">
        <v>150</v>
      </c>
      <c r="E14" s="119">
        <v>5</v>
      </c>
      <c r="F14" s="117" t="s">
        <v>288</v>
      </c>
      <c r="G14" s="174">
        <v>84915</v>
      </c>
      <c r="H14" s="118" t="s">
        <v>150</v>
      </c>
      <c r="I14" s="119">
        <v>5</v>
      </c>
      <c r="J14" s="117" t="s">
        <v>253</v>
      </c>
      <c r="K14" s="175">
        <v>90445</v>
      </c>
      <c r="L14" s="118" t="s">
        <v>150</v>
      </c>
      <c r="M14" s="119">
        <v>5</v>
      </c>
      <c r="N14" s="117"/>
      <c r="O14" s="175"/>
      <c r="P14" s="118"/>
      <c r="Q14" s="119"/>
      <c r="R14" s="117" t="s">
        <v>252</v>
      </c>
      <c r="S14" s="175">
        <v>93290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163</v>
      </c>
      <c r="C17" s="174">
        <v>184087</v>
      </c>
      <c r="D17" s="118" t="s">
        <v>150</v>
      </c>
      <c r="E17" s="119">
        <v>10</v>
      </c>
      <c r="F17" s="117" t="s">
        <v>149</v>
      </c>
      <c r="G17" s="174">
        <v>185914</v>
      </c>
      <c r="H17" s="118" t="s">
        <v>150</v>
      </c>
      <c r="I17" s="119">
        <v>10</v>
      </c>
      <c r="J17" s="117" t="s">
        <v>156</v>
      </c>
      <c r="K17" s="174">
        <v>192687</v>
      </c>
      <c r="L17" s="118" t="s">
        <v>150</v>
      </c>
      <c r="M17" s="119">
        <v>10</v>
      </c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212</v>
      </c>
      <c r="C18" s="174">
        <v>174849</v>
      </c>
      <c r="D18" s="118" t="s">
        <v>150</v>
      </c>
      <c r="E18" s="119">
        <v>10</v>
      </c>
      <c r="F18" s="117" t="s">
        <v>180</v>
      </c>
      <c r="G18" s="174">
        <v>180618</v>
      </c>
      <c r="H18" s="118" t="s">
        <v>150</v>
      </c>
      <c r="I18" s="119">
        <v>10</v>
      </c>
      <c r="J18" s="117" t="s">
        <v>188</v>
      </c>
      <c r="K18" s="174">
        <v>195522</v>
      </c>
      <c r="L18" s="118" t="s">
        <v>150</v>
      </c>
      <c r="M18" s="119">
        <v>10</v>
      </c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 t="s">
        <v>238</v>
      </c>
      <c r="C19" s="174">
        <v>173388</v>
      </c>
      <c r="D19" s="118" t="s">
        <v>150</v>
      </c>
      <c r="E19" s="119">
        <v>10</v>
      </c>
      <c r="F19" s="117" t="s">
        <v>204</v>
      </c>
      <c r="G19" s="174">
        <v>182013</v>
      </c>
      <c r="H19" s="118" t="s">
        <v>150</v>
      </c>
      <c r="I19" s="119">
        <v>10</v>
      </c>
      <c r="J19" s="117" t="s">
        <v>208</v>
      </c>
      <c r="K19" s="174">
        <v>190283</v>
      </c>
      <c r="L19" s="118" t="s">
        <v>150</v>
      </c>
      <c r="M19" s="119">
        <v>10</v>
      </c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 t="s">
        <v>246</v>
      </c>
      <c r="C20" s="174">
        <v>173330</v>
      </c>
      <c r="D20" s="118" t="s">
        <v>150</v>
      </c>
      <c r="E20" s="119">
        <v>10</v>
      </c>
      <c r="F20" s="117" t="s">
        <v>231</v>
      </c>
      <c r="G20" s="174">
        <v>174981</v>
      </c>
      <c r="H20" s="118" t="s">
        <v>150</v>
      </c>
      <c r="I20" s="119">
        <v>10</v>
      </c>
      <c r="J20" s="117" t="s">
        <v>216</v>
      </c>
      <c r="K20" s="174">
        <v>190225</v>
      </c>
      <c r="L20" s="118" t="s">
        <v>150</v>
      </c>
      <c r="M20" s="119">
        <v>10</v>
      </c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 t="s">
        <v>288</v>
      </c>
      <c r="C21" s="270" t="s">
        <v>427</v>
      </c>
      <c r="D21" s="118" t="s">
        <v>150</v>
      </c>
      <c r="E21" s="119">
        <v>10</v>
      </c>
      <c r="F21" s="117" t="s">
        <v>247</v>
      </c>
      <c r="G21" s="174">
        <v>172187</v>
      </c>
      <c r="H21" s="118" t="s">
        <v>150</v>
      </c>
      <c r="I21" s="119">
        <v>10</v>
      </c>
      <c r="J21" s="117" t="s">
        <v>266</v>
      </c>
      <c r="K21" s="174">
        <v>183522</v>
      </c>
      <c r="L21" s="118" t="s">
        <v>150</v>
      </c>
      <c r="M21" s="119">
        <v>10</v>
      </c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880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41.3</v>
      </c>
      <c r="S26" s="138"/>
      <c r="T26" s="137" t="s">
        <v>4</v>
      </c>
    </row>
    <row r="27" spans="1:20" ht="21.75" customHeight="1">
      <c r="A27" s="116" t="s">
        <v>32</v>
      </c>
      <c r="B27" s="117" t="s">
        <v>269</v>
      </c>
      <c r="C27" s="175">
        <v>334296</v>
      </c>
      <c r="D27" s="177" t="s">
        <v>150</v>
      </c>
      <c r="E27" s="119">
        <v>40</v>
      </c>
      <c r="F27" s="117" t="s">
        <v>206</v>
      </c>
      <c r="G27" s="175">
        <v>341719</v>
      </c>
      <c r="H27" s="298" t="s">
        <v>150</v>
      </c>
      <c r="I27" s="119">
        <v>40</v>
      </c>
      <c r="J27" s="117" t="s">
        <v>199</v>
      </c>
      <c r="K27" s="175">
        <v>373478</v>
      </c>
      <c r="L27" s="117" t="s">
        <v>168</v>
      </c>
      <c r="M27" s="119">
        <v>40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240</v>
      </c>
      <c r="C28" s="144">
        <v>1350</v>
      </c>
      <c r="D28" s="177" t="s">
        <v>150</v>
      </c>
      <c r="E28" s="119">
        <v>40</v>
      </c>
      <c r="F28" s="117" t="s">
        <v>179</v>
      </c>
      <c r="G28" s="144">
        <v>1275</v>
      </c>
      <c r="H28" s="176" t="s">
        <v>150</v>
      </c>
      <c r="I28" s="119">
        <v>40</v>
      </c>
      <c r="J28" s="117" t="s">
        <v>175</v>
      </c>
      <c r="K28" s="144">
        <v>1225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384</v>
      </c>
      <c r="C29" s="144">
        <v>1975</v>
      </c>
      <c r="D29" s="179" t="s">
        <v>150</v>
      </c>
      <c r="E29" s="119">
        <v>50</v>
      </c>
      <c r="F29" s="117" t="s">
        <v>232</v>
      </c>
      <c r="G29" s="144">
        <v>1900</v>
      </c>
      <c r="H29" s="176" t="s">
        <v>150</v>
      </c>
      <c r="I29" s="119">
        <v>50</v>
      </c>
      <c r="J29" s="117" t="s">
        <v>357</v>
      </c>
      <c r="K29" s="144">
        <v>1700</v>
      </c>
      <c r="L29" s="117" t="s">
        <v>150</v>
      </c>
      <c r="M29" s="119">
        <v>50</v>
      </c>
      <c r="N29" s="145"/>
      <c r="P29" s="244">
        <f>SUM(D15+H15+L15+P15+T15+D22+H22+L22+P22+T22+D31+H31+L31)</f>
        <v>47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406</v>
      </c>
      <c r="C30" s="144">
        <v>2500</v>
      </c>
      <c r="D30" s="179" t="s">
        <v>150</v>
      </c>
      <c r="E30" s="119">
        <v>80</v>
      </c>
      <c r="F30" s="117" t="s">
        <v>381</v>
      </c>
      <c r="G30" s="144">
        <v>2475</v>
      </c>
      <c r="H30" s="176" t="s">
        <v>150</v>
      </c>
      <c r="I30" s="119">
        <v>80</v>
      </c>
      <c r="J30" s="117" t="s">
        <v>293</v>
      </c>
      <c r="K30" s="144">
        <v>2400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7325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7150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6825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00" verticalDpi="300" orientation="landscape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D14" sqref="D14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219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267</v>
      </c>
      <c r="C10" s="173">
        <v>70672</v>
      </c>
      <c r="D10" s="118" t="s">
        <v>150</v>
      </c>
      <c r="E10" s="119">
        <v>5</v>
      </c>
      <c r="F10" s="117" t="s">
        <v>224</v>
      </c>
      <c r="G10" s="174">
        <v>83575</v>
      </c>
      <c r="H10" s="118" t="s">
        <v>150</v>
      </c>
      <c r="I10" s="119">
        <v>5</v>
      </c>
      <c r="J10" s="117" t="s">
        <v>230</v>
      </c>
      <c r="K10" s="175">
        <v>81274</v>
      </c>
      <c r="L10" s="118" t="s">
        <v>150</v>
      </c>
      <c r="M10" s="119">
        <v>5</v>
      </c>
      <c r="N10" s="117"/>
      <c r="O10" s="175"/>
      <c r="P10" s="118"/>
      <c r="Q10" s="119"/>
      <c r="R10" s="117" t="s">
        <v>293</v>
      </c>
      <c r="S10" s="175">
        <v>82002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 t="s">
        <v>293</v>
      </c>
      <c r="C11" s="173">
        <v>70336</v>
      </c>
      <c r="D11" s="118" t="s">
        <v>150</v>
      </c>
      <c r="E11" s="119">
        <v>5</v>
      </c>
      <c r="F11" s="117" t="s">
        <v>267</v>
      </c>
      <c r="G11" s="174">
        <v>83459</v>
      </c>
      <c r="H11" s="118" t="s">
        <v>150</v>
      </c>
      <c r="I11" s="119">
        <v>5</v>
      </c>
      <c r="J11" s="117" t="s">
        <v>267</v>
      </c>
      <c r="K11" s="175">
        <v>81434</v>
      </c>
      <c r="L11" s="118" t="s">
        <v>150</v>
      </c>
      <c r="M11" s="119">
        <v>5</v>
      </c>
      <c r="N11" s="117"/>
      <c r="O11" s="175"/>
      <c r="P11" s="118"/>
      <c r="Q11" s="119"/>
      <c r="R11" s="117" t="s">
        <v>318</v>
      </c>
      <c r="S11" s="175">
        <v>82222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328</v>
      </c>
      <c r="C12" s="173">
        <v>65372</v>
      </c>
      <c r="D12" s="118" t="s">
        <v>150</v>
      </c>
      <c r="E12" s="119">
        <v>5</v>
      </c>
      <c r="F12" s="117" t="s">
        <v>293</v>
      </c>
      <c r="G12" s="174">
        <v>80831</v>
      </c>
      <c r="H12" s="118" t="s">
        <v>150</v>
      </c>
      <c r="I12" s="119">
        <v>5</v>
      </c>
      <c r="J12" s="117" t="s">
        <v>334</v>
      </c>
      <c r="K12" s="175">
        <v>81481</v>
      </c>
      <c r="L12" s="118" t="s">
        <v>150</v>
      </c>
      <c r="M12" s="119">
        <v>5</v>
      </c>
      <c r="N12" s="117"/>
      <c r="O12" s="175"/>
      <c r="P12" s="118"/>
      <c r="Q12" s="119"/>
      <c r="R12" s="117" t="s">
        <v>334</v>
      </c>
      <c r="S12" s="175">
        <v>82869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359</v>
      </c>
      <c r="C13" s="173">
        <v>65037</v>
      </c>
      <c r="D13" s="118" t="s">
        <v>150</v>
      </c>
      <c r="E13" s="119">
        <v>5</v>
      </c>
      <c r="F13" s="117" t="s">
        <v>338</v>
      </c>
      <c r="G13" s="174">
        <v>80387</v>
      </c>
      <c r="H13" s="118" t="s">
        <v>150</v>
      </c>
      <c r="I13" s="119">
        <v>5</v>
      </c>
      <c r="J13" s="117" t="s">
        <v>358</v>
      </c>
      <c r="K13" s="175">
        <v>80181</v>
      </c>
      <c r="L13" s="118" t="s">
        <v>150</v>
      </c>
      <c r="M13" s="119">
        <v>5</v>
      </c>
      <c r="N13" s="117"/>
      <c r="O13" s="175"/>
      <c r="P13" s="118"/>
      <c r="Q13" s="119"/>
      <c r="R13" s="117" t="s">
        <v>399</v>
      </c>
      <c r="S13" s="175">
        <v>81972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395</v>
      </c>
      <c r="C14" s="173">
        <v>70999</v>
      </c>
      <c r="D14" s="118" t="s">
        <v>150</v>
      </c>
      <c r="E14" s="119">
        <v>5</v>
      </c>
      <c r="F14" s="117" t="s">
        <v>358</v>
      </c>
      <c r="G14" s="174">
        <v>75500</v>
      </c>
      <c r="H14" s="118" t="s">
        <v>150</v>
      </c>
      <c r="I14" s="119">
        <v>5</v>
      </c>
      <c r="J14" s="117" t="s">
        <v>385</v>
      </c>
      <c r="K14" s="175">
        <v>80175</v>
      </c>
      <c r="L14" s="118" t="s">
        <v>150</v>
      </c>
      <c r="M14" s="119">
        <v>5</v>
      </c>
      <c r="N14" s="117"/>
      <c r="O14" s="175"/>
      <c r="P14" s="118"/>
      <c r="Q14" s="119"/>
      <c r="R14" s="117" t="s">
        <v>434</v>
      </c>
      <c r="S14" s="175">
        <v>82115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231</v>
      </c>
      <c r="C17" s="174">
        <v>151195</v>
      </c>
      <c r="D17" s="118" t="s">
        <v>150</v>
      </c>
      <c r="E17" s="119">
        <v>10</v>
      </c>
      <c r="F17" s="117" t="s">
        <v>246</v>
      </c>
      <c r="G17" s="174">
        <v>172931</v>
      </c>
      <c r="H17" s="118" t="s">
        <v>150</v>
      </c>
      <c r="I17" s="119">
        <v>10</v>
      </c>
      <c r="J17" s="117" t="s">
        <v>232</v>
      </c>
      <c r="K17" s="174">
        <v>174541</v>
      </c>
      <c r="L17" s="118" t="s">
        <v>150</v>
      </c>
      <c r="M17" s="119">
        <v>10</v>
      </c>
      <c r="N17" s="117"/>
      <c r="O17" s="174"/>
      <c r="P17" s="128"/>
      <c r="Q17" s="119"/>
      <c r="R17" s="117" t="s">
        <v>384</v>
      </c>
      <c r="S17" s="174">
        <v>181502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246</v>
      </c>
      <c r="C18" s="174">
        <v>145333</v>
      </c>
      <c r="D18" s="118" t="s">
        <v>150</v>
      </c>
      <c r="E18" s="119">
        <v>10</v>
      </c>
      <c r="F18" s="117" t="s">
        <v>288</v>
      </c>
      <c r="G18" s="174">
        <v>171434</v>
      </c>
      <c r="H18" s="118" t="s">
        <v>150</v>
      </c>
      <c r="I18" s="119">
        <v>10</v>
      </c>
      <c r="J18" s="117" t="s">
        <v>287</v>
      </c>
      <c r="K18" s="174">
        <v>165353</v>
      </c>
      <c r="L18" s="118" t="s">
        <v>150</v>
      </c>
      <c r="M18" s="119">
        <v>10</v>
      </c>
      <c r="N18" s="117"/>
      <c r="O18" s="174"/>
      <c r="P18" s="118"/>
      <c r="Q18" s="119"/>
      <c r="R18" s="117" t="s">
        <v>406</v>
      </c>
      <c r="S18" s="174">
        <v>175166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287</v>
      </c>
      <c r="C19" s="174">
        <v>144531</v>
      </c>
      <c r="D19" s="118" t="s">
        <v>150</v>
      </c>
      <c r="E19" s="119">
        <v>10</v>
      </c>
      <c r="F19" s="117" t="s">
        <v>328</v>
      </c>
      <c r="G19" s="174">
        <v>162741</v>
      </c>
      <c r="H19" s="118" t="s">
        <v>150</v>
      </c>
      <c r="I19" s="119">
        <v>10</v>
      </c>
      <c r="J19" s="117" t="s">
        <v>338</v>
      </c>
      <c r="K19" s="174">
        <v>164616</v>
      </c>
      <c r="L19" s="118" t="s">
        <v>150</v>
      </c>
      <c r="M19" s="119">
        <v>10</v>
      </c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 t="s">
        <v>318</v>
      </c>
      <c r="C20" s="174">
        <v>143675</v>
      </c>
      <c r="D20" s="118" t="s">
        <v>150</v>
      </c>
      <c r="E20" s="119">
        <v>10</v>
      </c>
      <c r="F20" s="117" t="s">
        <v>363</v>
      </c>
      <c r="G20" s="174">
        <v>163514</v>
      </c>
      <c r="H20" s="118" t="s">
        <v>150</v>
      </c>
      <c r="I20" s="119">
        <v>10</v>
      </c>
      <c r="J20" s="117" t="s">
        <v>359</v>
      </c>
      <c r="K20" s="174">
        <v>162584</v>
      </c>
      <c r="L20" s="118" t="s">
        <v>150</v>
      </c>
      <c r="M20" s="119">
        <v>10</v>
      </c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 t="s">
        <v>363</v>
      </c>
      <c r="C21" s="174">
        <v>142481</v>
      </c>
      <c r="D21" s="118" t="s">
        <v>150</v>
      </c>
      <c r="E21" s="119">
        <v>10</v>
      </c>
      <c r="F21" s="117" t="s">
        <v>385</v>
      </c>
      <c r="G21" s="174">
        <v>162120</v>
      </c>
      <c r="H21" s="118" t="s">
        <v>150</v>
      </c>
      <c r="I21" s="119">
        <v>10</v>
      </c>
      <c r="J21" s="117" t="s">
        <v>386</v>
      </c>
      <c r="K21" s="174">
        <v>163591</v>
      </c>
      <c r="L21" s="118" t="s">
        <v>150</v>
      </c>
      <c r="M21" s="119">
        <v>10</v>
      </c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1600</v>
      </c>
      <c r="T22" s="243">
        <f>COUNTA(T17:T21)</f>
        <v>2</v>
      </c>
      <c r="U22" s="126">
        <f>SUM(U17:U21)</f>
        <v>20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900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45.348</v>
      </c>
      <c r="S26" s="138"/>
      <c r="T26" s="137" t="s">
        <v>4</v>
      </c>
    </row>
    <row r="27" spans="1:20" ht="21.75" customHeight="1">
      <c r="A27" s="116" t="s">
        <v>32</v>
      </c>
      <c r="B27" s="117" t="s">
        <v>367</v>
      </c>
      <c r="C27" s="175">
        <v>274086</v>
      </c>
      <c r="D27" s="177" t="s">
        <v>150</v>
      </c>
      <c r="E27" s="119">
        <v>40</v>
      </c>
      <c r="F27" s="117" t="s">
        <v>322</v>
      </c>
      <c r="G27" s="175">
        <v>314559</v>
      </c>
      <c r="H27" s="178" t="s">
        <v>150</v>
      </c>
      <c r="I27" s="119">
        <v>40</v>
      </c>
      <c r="J27" s="117" t="s">
        <v>314</v>
      </c>
      <c r="K27" s="175">
        <v>315959</v>
      </c>
      <c r="L27" s="117" t="s">
        <v>150</v>
      </c>
      <c r="M27" s="119">
        <v>40</v>
      </c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239</v>
      </c>
      <c r="C28" s="144">
        <v>1500</v>
      </c>
      <c r="D28" s="177" t="s">
        <v>150</v>
      </c>
      <c r="E28" s="119">
        <v>40</v>
      </c>
      <c r="F28" s="117" t="s">
        <v>347</v>
      </c>
      <c r="G28" s="144">
        <v>1400</v>
      </c>
      <c r="H28" s="176" t="s">
        <v>150</v>
      </c>
      <c r="I28" s="119">
        <v>40</v>
      </c>
      <c r="J28" s="117" t="s">
        <v>294</v>
      </c>
      <c r="K28" s="144">
        <v>1400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 t="s">
        <v>253</v>
      </c>
      <c r="C29" s="144">
        <v>2350</v>
      </c>
      <c r="D29" s="179" t="s">
        <v>150</v>
      </c>
      <c r="E29" s="119">
        <v>50</v>
      </c>
      <c r="F29" s="117" t="s">
        <v>357</v>
      </c>
      <c r="G29" s="144">
        <v>2123</v>
      </c>
      <c r="H29" s="176" t="s">
        <v>150</v>
      </c>
      <c r="I29" s="119">
        <v>50</v>
      </c>
      <c r="J29" s="117" t="s">
        <v>344</v>
      </c>
      <c r="K29" s="176">
        <v>2075</v>
      </c>
      <c r="L29" s="117" t="s">
        <v>150</v>
      </c>
      <c r="M29" s="119">
        <v>50</v>
      </c>
      <c r="N29" s="145"/>
      <c r="P29" s="244">
        <f>SUM(D15+H15+L15+P15+T15+D22+H22+L22+P22+T22+D31+H31+L31)</f>
        <v>49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 t="s">
        <v>247</v>
      </c>
      <c r="C30" s="144">
        <v>3000</v>
      </c>
      <c r="D30" s="179" t="s">
        <v>150</v>
      </c>
      <c r="E30" s="119">
        <v>80</v>
      </c>
      <c r="F30" s="117" t="s">
        <v>378</v>
      </c>
      <c r="G30" s="144">
        <v>2650</v>
      </c>
      <c r="H30" s="176" t="s">
        <v>150</v>
      </c>
      <c r="I30" s="119">
        <v>80</v>
      </c>
      <c r="J30" s="117" t="s">
        <v>345</v>
      </c>
      <c r="K30" s="144">
        <v>2750</v>
      </c>
      <c r="L30" s="117" t="s">
        <v>150</v>
      </c>
      <c r="M30" s="119">
        <v>80</v>
      </c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8350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7673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7725</v>
      </c>
      <c r="L31" s="243">
        <f>COUNTA(L27:L30)</f>
        <v>4</v>
      </c>
      <c r="M31" s="149">
        <f>SUM(M27:M30)</f>
        <v>210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E23" sqref="E23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181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300" t="s">
        <v>27</v>
      </c>
      <c r="B10" s="294" t="s">
        <v>178</v>
      </c>
      <c r="C10" s="295">
        <v>61632</v>
      </c>
      <c r="D10" s="296" t="s">
        <v>168</v>
      </c>
      <c r="E10" s="297">
        <v>5</v>
      </c>
      <c r="F10" s="117" t="s">
        <v>224</v>
      </c>
      <c r="G10" s="270">
        <v>70025</v>
      </c>
      <c r="H10" s="118" t="s">
        <v>150</v>
      </c>
      <c r="I10" s="119">
        <v>5</v>
      </c>
      <c r="J10" s="117" t="s">
        <v>213</v>
      </c>
      <c r="K10" s="175">
        <v>81431</v>
      </c>
      <c r="L10" s="118" t="s">
        <v>150</v>
      </c>
      <c r="M10" s="119">
        <v>5</v>
      </c>
      <c r="N10" s="117" t="s">
        <v>292</v>
      </c>
      <c r="O10" s="284">
        <v>83688</v>
      </c>
      <c r="P10" s="118" t="s">
        <v>150</v>
      </c>
      <c r="Q10" s="281">
        <v>5</v>
      </c>
      <c r="R10" s="117" t="s">
        <v>241</v>
      </c>
      <c r="S10" s="175">
        <v>70600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 t="s">
        <v>224</v>
      </c>
      <c r="C11" s="173">
        <v>61724</v>
      </c>
      <c r="D11" s="118" t="s">
        <v>150</v>
      </c>
      <c r="E11" s="119">
        <v>5</v>
      </c>
      <c r="F11" s="117" t="s">
        <v>252</v>
      </c>
      <c r="G11" s="174">
        <v>65542</v>
      </c>
      <c r="H11" s="118" t="s">
        <v>150</v>
      </c>
      <c r="I11" s="119">
        <v>5</v>
      </c>
      <c r="J11" s="117" t="s">
        <v>266</v>
      </c>
      <c r="K11" s="175">
        <v>80334</v>
      </c>
      <c r="L11" s="118" t="s">
        <v>150</v>
      </c>
      <c r="M11" s="119">
        <v>5</v>
      </c>
      <c r="N11" s="117" t="s">
        <v>331</v>
      </c>
      <c r="O11" s="175">
        <v>81894</v>
      </c>
      <c r="P11" s="118" t="s">
        <v>150</v>
      </c>
      <c r="Q11" s="119">
        <v>5</v>
      </c>
      <c r="R11" s="294" t="s">
        <v>280</v>
      </c>
      <c r="S11" s="304">
        <v>70272</v>
      </c>
      <c r="T11" s="296" t="s">
        <v>150</v>
      </c>
      <c r="U11" s="297">
        <v>5</v>
      </c>
    </row>
    <row r="12" spans="1:21" ht="21.75" customHeight="1">
      <c r="A12" s="116" t="s">
        <v>27</v>
      </c>
      <c r="B12" s="117" t="s">
        <v>252</v>
      </c>
      <c r="C12" s="173">
        <v>61241</v>
      </c>
      <c r="D12" s="118" t="s">
        <v>150</v>
      </c>
      <c r="E12" s="119">
        <v>5</v>
      </c>
      <c r="F12" s="117" t="s">
        <v>291</v>
      </c>
      <c r="G12" s="174">
        <v>71234</v>
      </c>
      <c r="H12" s="118" t="s">
        <v>150</v>
      </c>
      <c r="I12" s="119">
        <v>5</v>
      </c>
      <c r="J12" s="117" t="s">
        <v>309</v>
      </c>
      <c r="K12" s="175">
        <v>81598</v>
      </c>
      <c r="L12" s="118" t="s">
        <v>150</v>
      </c>
      <c r="M12" s="119">
        <v>5</v>
      </c>
      <c r="N12" s="117" t="s">
        <v>343</v>
      </c>
      <c r="O12" s="175">
        <v>82231</v>
      </c>
      <c r="P12" s="118" t="s">
        <v>150</v>
      </c>
      <c r="Q12" s="119">
        <v>5</v>
      </c>
      <c r="R12" s="117" t="s">
        <v>290</v>
      </c>
      <c r="S12" s="175">
        <v>70320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333</v>
      </c>
      <c r="C13" s="173">
        <v>61450</v>
      </c>
      <c r="D13" s="118" t="s">
        <v>150</v>
      </c>
      <c r="E13" s="119">
        <v>5</v>
      </c>
      <c r="F13" s="117" t="s">
        <v>333</v>
      </c>
      <c r="G13" s="174">
        <v>70037</v>
      </c>
      <c r="H13" s="118" t="s">
        <v>150</v>
      </c>
      <c r="I13" s="119">
        <v>5</v>
      </c>
      <c r="J13" s="117" t="s">
        <v>338</v>
      </c>
      <c r="K13" s="175">
        <v>80531</v>
      </c>
      <c r="L13" s="118" t="s">
        <v>150</v>
      </c>
      <c r="M13" s="119">
        <v>5</v>
      </c>
      <c r="N13" s="117" t="s">
        <v>389</v>
      </c>
      <c r="O13" s="175">
        <v>72512</v>
      </c>
      <c r="P13" s="118" t="s">
        <v>150</v>
      </c>
      <c r="Q13" s="119">
        <v>5</v>
      </c>
      <c r="R13" s="117" t="s">
        <v>330</v>
      </c>
      <c r="S13" s="175">
        <v>70009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294" t="s">
        <v>403</v>
      </c>
      <c r="C14" s="295">
        <v>62157</v>
      </c>
      <c r="D14" s="296" t="s">
        <v>168</v>
      </c>
      <c r="E14" s="297">
        <v>5</v>
      </c>
      <c r="F14" s="117" t="s">
        <v>358</v>
      </c>
      <c r="G14" s="174">
        <v>65393</v>
      </c>
      <c r="H14" s="118" t="s">
        <v>150</v>
      </c>
      <c r="I14" s="119">
        <v>5</v>
      </c>
      <c r="J14" s="117" t="s">
        <v>386</v>
      </c>
      <c r="K14" s="175">
        <v>82622</v>
      </c>
      <c r="L14" s="118" t="s">
        <v>150</v>
      </c>
      <c r="M14" s="119">
        <v>5</v>
      </c>
      <c r="N14" s="294" t="s">
        <v>425</v>
      </c>
      <c r="O14" s="304">
        <v>74247</v>
      </c>
      <c r="P14" s="296" t="s">
        <v>168</v>
      </c>
      <c r="Q14" s="297">
        <v>5</v>
      </c>
      <c r="R14" s="117" t="s">
        <v>404</v>
      </c>
      <c r="S14" s="284">
        <v>70258</v>
      </c>
      <c r="T14" s="118" t="s">
        <v>150</v>
      </c>
      <c r="U14" s="281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238</v>
      </c>
      <c r="C17" s="174">
        <v>124363</v>
      </c>
      <c r="D17" s="118" t="s">
        <v>150</v>
      </c>
      <c r="E17" s="119">
        <v>10</v>
      </c>
      <c r="F17" s="117" t="s">
        <v>240</v>
      </c>
      <c r="G17" s="174">
        <v>141478</v>
      </c>
      <c r="H17" s="118" t="s">
        <v>150</v>
      </c>
      <c r="I17" s="119">
        <v>10</v>
      </c>
      <c r="J17" s="117" t="s">
        <v>291</v>
      </c>
      <c r="K17" s="174">
        <v>165148</v>
      </c>
      <c r="L17" s="118" t="s">
        <v>150</v>
      </c>
      <c r="M17" s="119">
        <v>10</v>
      </c>
      <c r="N17" s="117" t="s">
        <v>286</v>
      </c>
      <c r="O17" s="174">
        <v>182666</v>
      </c>
      <c r="P17" s="128" t="s">
        <v>150</v>
      </c>
      <c r="Q17" s="119">
        <v>10</v>
      </c>
      <c r="R17" s="117" t="s">
        <v>240</v>
      </c>
      <c r="S17" s="174">
        <v>152660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290</v>
      </c>
      <c r="C18" s="174">
        <v>130032</v>
      </c>
      <c r="D18" s="118" t="s">
        <v>150</v>
      </c>
      <c r="E18" s="119">
        <v>10</v>
      </c>
      <c r="F18" s="117" t="s">
        <v>286</v>
      </c>
      <c r="G18" s="174">
        <v>142720</v>
      </c>
      <c r="H18" s="118" t="s">
        <v>150</v>
      </c>
      <c r="I18" s="119">
        <v>10</v>
      </c>
      <c r="J18" s="117" t="s">
        <v>331</v>
      </c>
      <c r="K18" s="174">
        <v>164691</v>
      </c>
      <c r="L18" s="118" t="s">
        <v>150</v>
      </c>
      <c r="M18" s="119">
        <v>10</v>
      </c>
      <c r="N18" s="117" t="s">
        <v>330</v>
      </c>
      <c r="O18" s="174">
        <v>152432</v>
      </c>
      <c r="P18" s="118" t="s">
        <v>150</v>
      </c>
      <c r="Q18" s="119">
        <v>10</v>
      </c>
      <c r="R18" s="117" t="s">
        <v>266</v>
      </c>
      <c r="S18" s="174">
        <v>151059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332</v>
      </c>
      <c r="C19" s="174">
        <v>125206</v>
      </c>
      <c r="D19" s="118" t="s">
        <v>150</v>
      </c>
      <c r="E19" s="119">
        <v>10</v>
      </c>
      <c r="F19" s="117" t="s">
        <v>331</v>
      </c>
      <c r="G19" s="174">
        <v>140958</v>
      </c>
      <c r="H19" s="118" t="s">
        <v>150</v>
      </c>
      <c r="I19" s="119">
        <v>10</v>
      </c>
      <c r="J19" s="117" t="s">
        <v>333</v>
      </c>
      <c r="K19" s="174">
        <v>162417</v>
      </c>
      <c r="L19" s="118" t="s">
        <v>150</v>
      </c>
      <c r="M19" s="119">
        <v>10</v>
      </c>
      <c r="N19" s="117" t="s">
        <v>338</v>
      </c>
      <c r="O19" s="174">
        <v>193305</v>
      </c>
      <c r="P19" s="118" t="s">
        <v>150</v>
      </c>
      <c r="Q19" s="119">
        <v>10</v>
      </c>
      <c r="R19" s="117" t="s">
        <v>326</v>
      </c>
      <c r="S19" s="174">
        <v>144097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367</v>
      </c>
      <c r="C20" s="174">
        <v>123679</v>
      </c>
      <c r="D20" s="118" t="s">
        <v>150</v>
      </c>
      <c r="E20" s="119">
        <v>10</v>
      </c>
      <c r="F20" s="117" t="s">
        <v>366</v>
      </c>
      <c r="G20" s="174">
        <v>144294</v>
      </c>
      <c r="H20" s="118" t="s">
        <v>150</v>
      </c>
      <c r="I20" s="119">
        <v>10</v>
      </c>
      <c r="J20" s="117" t="s">
        <v>366</v>
      </c>
      <c r="K20" s="174">
        <v>165397</v>
      </c>
      <c r="L20" s="118" t="s">
        <v>150</v>
      </c>
      <c r="M20" s="119">
        <v>10</v>
      </c>
      <c r="N20" s="117" t="s">
        <v>367</v>
      </c>
      <c r="O20" s="174">
        <v>195190</v>
      </c>
      <c r="P20" s="118" t="s">
        <v>150</v>
      </c>
      <c r="Q20" s="119">
        <v>10</v>
      </c>
      <c r="R20" s="117" t="s">
        <v>343</v>
      </c>
      <c r="S20" s="174">
        <v>151491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452</v>
      </c>
      <c r="C21" s="174">
        <v>115416</v>
      </c>
      <c r="D21" s="118" t="s">
        <v>150</v>
      </c>
      <c r="E21" s="119">
        <v>10</v>
      </c>
      <c r="F21" s="294" t="s">
        <v>425</v>
      </c>
      <c r="G21" s="295">
        <v>150563</v>
      </c>
      <c r="H21" s="296" t="s">
        <v>168</v>
      </c>
      <c r="I21" s="119">
        <v>10</v>
      </c>
      <c r="J21" s="117" t="s">
        <v>386</v>
      </c>
      <c r="K21" s="174">
        <v>155070</v>
      </c>
      <c r="L21" s="118" t="s">
        <v>150</v>
      </c>
      <c r="M21" s="119">
        <v>10</v>
      </c>
      <c r="N21" s="117" t="s">
        <v>385</v>
      </c>
      <c r="O21" s="174">
        <v>150983</v>
      </c>
      <c r="P21" s="118" t="s">
        <v>150</v>
      </c>
      <c r="Q21" s="119">
        <v>10</v>
      </c>
      <c r="R21" s="117" t="s">
        <v>393</v>
      </c>
      <c r="S21" s="174">
        <v>150872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1005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56.225</v>
      </c>
      <c r="S26" s="138"/>
      <c r="T26" s="137" t="s">
        <v>4</v>
      </c>
    </row>
    <row r="27" spans="1:20" ht="21.75" customHeight="1">
      <c r="A27" s="116" t="s">
        <v>32</v>
      </c>
      <c r="B27" s="294" t="s">
        <v>280</v>
      </c>
      <c r="C27" s="304">
        <v>241640</v>
      </c>
      <c r="D27" s="305" t="s">
        <v>150</v>
      </c>
      <c r="E27" s="297">
        <v>40</v>
      </c>
      <c r="F27" s="117" t="s">
        <v>330</v>
      </c>
      <c r="G27" s="175">
        <v>260209</v>
      </c>
      <c r="H27" s="178" t="s">
        <v>150</v>
      </c>
      <c r="I27" s="119">
        <v>40</v>
      </c>
      <c r="J27" s="117" t="s">
        <v>337</v>
      </c>
      <c r="K27" s="175">
        <v>295310</v>
      </c>
      <c r="L27" s="117" t="s">
        <v>150</v>
      </c>
      <c r="M27" s="119">
        <v>40</v>
      </c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230</v>
      </c>
      <c r="C28" s="144">
        <v>1800</v>
      </c>
      <c r="D28" s="177" t="s">
        <v>150</v>
      </c>
      <c r="E28" s="119">
        <v>40</v>
      </c>
      <c r="F28" s="117" t="s">
        <v>309</v>
      </c>
      <c r="G28" s="144">
        <v>1700</v>
      </c>
      <c r="H28" s="176" t="s">
        <v>150</v>
      </c>
      <c r="I28" s="119">
        <v>40</v>
      </c>
      <c r="J28" s="117" t="s">
        <v>292</v>
      </c>
      <c r="K28" s="144">
        <v>1375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 t="s">
        <v>432</v>
      </c>
      <c r="C29" s="144">
        <v>2650</v>
      </c>
      <c r="D29" s="179" t="s">
        <v>150</v>
      </c>
      <c r="E29" s="119">
        <v>50</v>
      </c>
      <c r="F29" s="117" t="s">
        <v>386</v>
      </c>
      <c r="G29" s="144">
        <v>2375</v>
      </c>
      <c r="H29" s="176" t="s">
        <v>150</v>
      </c>
      <c r="I29" s="119">
        <v>50</v>
      </c>
      <c r="J29" s="117" t="s">
        <v>369</v>
      </c>
      <c r="K29" s="144">
        <v>2250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 t="s">
        <v>407</v>
      </c>
      <c r="C30" s="144">
        <v>3500</v>
      </c>
      <c r="D30" s="179" t="s">
        <v>150</v>
      </c>
      <c r="E30" s="119">
        <v>80</v>
      </c>
      <c r="F30" s="117" t="s">
        <v>347</v>
      </c>
      <c r="G30" s="144">
        <v>3175</v>
      </c>
      <c r="H30" s="176" t="s">
        <v>150</v>
      </c>
      <c r="I30" s="119">
        <v>80</v>
      </c>
      <c r="J30" s="117" t="s">
        <v>368</v>
      </c>
      <c r="K30" s="144">
        <v>2900</v>
      </c>
      <c r="L30" s="117" t="s">
        <v>150</v>
      </c>
      <c r="M30" s="119">
        <v>80</v>
      </c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9450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8750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8025</v>
      </c>
      <c r="L31" s="243">
        <f>COUNTA(L27:L30)</f>
        <v>4</v>
      </c>
      <c r="M31" s="149">
        <f>SUM(M27:M30)</f>
        <v>210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Q14" sqref="Q14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141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204</v>
      </c>
      <c r="C10" s="173">
        <v>84196</v>
      </c>
      <c r="D10" s="118" t="s">
        <v>150</v>
      </c>
      <c r="E10" s="119">
        <v>3</v>
      </c>
      <c r="F10" s="117" t="s">
        <v>163</v>
      </c>
      <c r="G10" s="174">
        <v>83556</v>
      </c>
      <c r="H10" s="118" t="s">
        <v>150</v>
      </c>
      <c r="I10" s="119">
        <v>5</v>
      </c>
      <c r="J10" s="117" t="s">
        <v>149</v>
      </c>
      <c r="K10" s="175">
        <v>94062</v>
      </c>
      <c r="L10" s="118" t="s">
        <v>150</v>
      </c>
      <c r="M10" s="119">
        <v>5</v>
      </c>
      <c r="N10" s="117" t="s">
        <v>324</v>
      </c>
      <c r="O10" s="175">
        <v>134828</v>
      </c>
      <c r="P10" s="118" t="s">
        <v>150</v>
      </c>
      <c r="Q10" s="119">
        <v>3</v>
      </c>
      <c r="R10" s="117" t="s">
        <v>224</v>
      </c>
      <c r="S10" s="267">
        <v>93344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 t="s">
        <v>232</v>
      </c>
      <c r="C11" s="173">
        <v>83301</v>
      </c>
      <c r="D11" s="118" t="s">
        <v>150</v>
      </c>
      <c r="E11" s="119">
        <v>3</v>
      </c>
      <c r="F11" s="117" t="s">
        <v>224</v>
      </c>
      <c r="G11" s="174">
        <v>84564</v>
      </c>
      <c r="H11" s="118" t="s">
        <v>150</v>
      </c>
      <c r="I11" s="119">
        <v>5</v>
      </c>
      <c r="J11" s="117" t="s">
        <v>190</v>
      </c>
      <c r="K11" s="175">
        <v>92813</v>
      </c>
      <c r="L11" s="118" t="s">
        <v>150</v>
      </c>
      <c r="M11" s="119">
        <v>5</v>
      </c>
      <c r="N11" s="117" t="s">
        <v>334</v>
      </c>
      <c r="O11" s="175">
        <v>143881</v>
      </c>
      <c r="P11" s="118" t="s">
        <v>150</v>
      </c>
      <c r="Q11" s="119">
        <v>3</v>
      </c>
      <c r="R11" s="117" t="s">
        <v>404</v>
      </c>
      <c r="S11" s="267">
        <v>91919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359</v>
      </c>
      <c r="C12" s="270">
        <v>83037</v>
      </c>
      <c r="D12" s="118" t="s">
        <v>150</v>
      </c>
      <c r="E12" s="119">
        <v>3</v>
      </c>
      <c r="F12" s="117" t="s">
        <v>269</v>
      </c>
      <c r="G12" s="174">
        <v>85340</v>
      </c>
      <c r="H12" s="118" t="s">
        <v>150</v>
      </c>
      <c r="I12" s="119">
        <v>5</v>
      </c>
      <c r="J12" s="117" t="s">
        <v>224</v>
      </c>
      <c r="K12" s="175">
        <v>92788</v>
      </c>
      <c r="L12" s="118" t="s">
        <v>150</v>
      </c>
      <c r="M12" s="119">
        <v>5</v>
      </c>
      <c r="N12" s="117" t="s">
        <v>359</v>
      </c>
      <c r="O12" s="175">
        <v>140709</v>
      </c>
      <c r="P12" s="118" t="s">
        <v>150</v>
      </c>
      <c r="Q12" s="119">
        <v>3</v>
      </c>
      <c r="R12" s="117" t="s">
        <v>318</v>
      </c>
      <c r="S12" s="175">
        <v>93212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405</v>
      </c>
      <c r="C13" s="173">
        <v>83406</v>
      </c>
      <c r="D13" s="118" t="s">
        <v>150</v>
      </c>
      <c r="E13" s="119">
        <v>3</v>
      </c>
      <c r="F13" s="117" t="s">
        <v>322</v>
      </c>
      <c r="G13" s="174">
        <v>84930</v>
      </c>
      <c r="H13" s="118" t="s">
        <v>150</v>
      </c>
      <c r="I13" s="119">
        <v>5</v>
      </c>
      <c r="J13" s="117" t="s">
        <v>324</v>
      </c>
      <c r="K13" s="175">
        <v>91841</v>
      </c>
      <c r="L13" s="118" t="s">
        <v>150</v>
      </c>
      <c r="M13" s="119">
        <v>5</v>
      </c>
      <c r="N13" s="117" t="s">
        <v>422</v>
      </c>
      <c r="O13" s="267">
        <v>120991</v>
      </c>
      <c r="P13" s="118" t="s">
        <v>150</v>
      </c>
      <c r="Q13" s="119">
        <v>5</v>
      </c>
      <c r="R13" s="117" t="s">
        <v>334</v>
      </c>
      <c r="S13" s="175">
        <v>92618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432</v>
      </c>
      <c r="C14" s="173">
        <v>82246</v>
      </c>
      <c r="D14" s="118" t="s">
        <v>150</v>
      </c>
      <c r="E14" s="119">
        <v>3</v>
      </c>
      <c r="F14" s="117" t="s">
        <v>339</v>
      </c>
      <c r="G14" s="174">
        <v>83994</v>
      </c>
      <c r="H14" s="118" t="s">
        <v>150</v>
      </c>
      <c r="I14" s="119">
        <v>5</v>
      </c>
      <c r="J14" s="117" t="s">
        <v>339</v>
      </c>
      <c r="K14" s="175">
        <v>90820</v>
      </c>
      <c r="L14" s="118" t="s">
        <v>150</v>
      </c>
      <c r="M14" s="119">
        <v>5</v>
      </c>
      <c r="N14" s="117" t="s">
        <v>432</v>
      </c>
      <c r="O14" s="284">
        <v>125682</v>
      </c>
      <c r="P14" s="118" t="s">
        <v>150</v>
      </c>
      <c r="Q14" s="119">
        <v>3</v>
      </c>
      <c r="R14" s="117" t="s">
        <v>357</v>
      </c>
      <c r="S14" s="175">
        <v>93550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15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17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149</v>
      </c>
      <c r="C17" s="174">
        <v>183884</v>
      </c>
      <c r="D17" s="118" t="s">
        <v>150</v>
      </c>
      <c r="E17" s="119">
        <v>6</v>
      </c>
      <c r="F17" s="117" t="s">
        <v>204</v>
      </c>
      <c r="G17" s="174">
        <v>175778</v>
      </c>
      <c r="H17" s="118" t="s">
        <v>150</v>
      </c>
      <c r="I17" s="119">
        <v>10</v>
      </c>
      <c r="J17" s="117" t="s">
        <v>163</v>
      </c>
      <c r="K17" s="174">
        <v>191303</v>
      </c>
      <c r="L17" s="118" t="s">
        <v>150</v>
      </c>
      <c r="M17" s="119">
        <v>10</v>
      </c>
      <c r="N17" s="117" t="s">
        <v>323</v>
      </c>
      <c r="O17" s="174">
        <v>294534</v>
      </c>
      <c r="P17" s="128" t="s">
        <v>150</v>
      </c>
      <c r="Q17" s="119">
        <v>6</v>
      </c>
      <c r="R17" s="117" t="s">
        <v>267</v>
      </c>
      <c r="S17" s="174">
        <v>203159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188</v>
      </c>
      <c r="C18" s="174">
        <v>190813</v>
      </c>
      <c r="D18" s="118" t="s">
        <v>150</v>
      </c>
      <c r="E18" s="119">
        <v>6</v>
      </c>
      <c r="F18" s="117" t="s">
        <v>232</v>
      </c>
      <c r="G18" s="270">
        <v>180056</v>
      </c>
      <c r="H18" s="118" t="s">
        <v>150</v>
      </c>
      <c r="I18" s="119">
        <v>10</v>
      </c>
      <c r="J18" s="117" t="s">
        <v>230</v>
      </c>
      <c r="K18" s="174">
        <v>193900</v>
      </c>
      <c r="L18" s="118" t="s">
        <v>150</v>
      </c>
      <c r="M18" s="119">
        <v>10</v>
      </c>
      <c r="N18" s="117" t="s">
        <v>338</v>
      </c>
      <c r="O18" s="174">
        <v>280818</v>
      </c>
      <c r="P18" s="118" t="s">
        <v>150</v>
      </c>
      <c r="Q18" s="119">
        <v>6</v>
      </c>
      <c r="R18" s="117" t="s">
        <v>322</v>
      </c>
      <c r="S18" s="174">
        <v>201475</v>
      </c>
      <c r="T18" s="118" t="s">
        <v>150</v>
      </c>
      <c r="U18" s="263">
        <v>10</v>
      </c>
    </row>
    <row r="19" spans="1:21" ht="21.75" customHeight="1">
      <c r="A19" s="127" t="s">
        <v>28</v>
      </c>
      <c r="B19" s="117" t="s">
        <v>230</v>
      </c>
      <c r="C19" s="174">
        <v>180621</v>
      </c>
      <c r="D19" s="118" t="s">
        <v>150</v>
      </c>
      <c r="E19" s="119">
        <v>6</v>
      </c>
      <c r="F19" s="117" t="s">
        <v>318</v>
      </c>
      <c r="G19" s="174">
        <v>174809</v>
      </c>
      <c r="H19" s="118" t="s">
        <v>150</v>
      </c>
      <c r="I19" s="119">
        <v>10</v>
      </c>
      <c r="J19" s="117" t="s">
        <v>329</v>
      </c>
      <c r="K19" s="174">
        <v>190213</v>
      </c>
      <c r="L19" s="118" t="s">
        <v>150</v>
      </c>
      <c r="M19" s="119">
        <v>10</v>
      </c>
      <c r="N19" s="117" t="s">
        <v>363</v>
      </c>
      <c r="O19" s="174">
        <v>310219</v>
      </c>
      <c r="P19" s="118" t="s">
        <v>150</v>
      </c>
      <c r="Q19" s="119">
        <v>6</v>
      </c>
      <c r="R19" s="117" t="s">
        <v>339</v>
      </c>
      <c r="S19" s="174">
        <v>193241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253</v>
      </c>
      <c r="C20" s="174">
        <v>180541</v>
      </c>
      <c r="D20" s="118" t="s">
        <v>150</v>
      </c>
      <c r="E20" s="119">
        <v>6</v>
      </c>
      <c r="F20" s="117" t="s">
        <v>363</v>
      </c>
      <c r="G20" s="174">
        <v>175442</v>
      </c>
      <c r="H20" s="118" t="s">
        <v>150</v>
      </c>
      <c r="I20" s="119">
        <v>10</v>
      </c>
      <c r="J20" s="117" t="s">
        <v>357</v>
      </c>
      <c r="K20" s="174">
        <v>183649</v>
      </c>
      <c r="L20" s="118" t="s">
        <v>150</v>
      </c>
      <c r="M20" s="119">
        <v>10</v>
      </c>
      <c r="N20" s="117" t="s">
        <v>386</v>
      </c>
      <c r="O20" s="174">
        <v>292439</v>
      </c>
      <c r="P20" s="118" t="s">
        <v>150</v>
      </c>
      <c r="Q20" s="119">
        <v>6</v>
      </c>
      <c r="R20" s="117" t="s">
        <v>358</v>
      </c>
      <c r="S20" s="174">
        <v>201825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314</v>
      </c>
      <c r="C21" s="174">
        <v>184050</v>
      </c>
      <c r="D21" s="118" t="s">
        <v>150</v>
      </c>
      <c r="E21" s="263">
        <v>6</v>
      </c>
      <c r="F21" s="117" t="s">
        <v>378</v>
      </c>
      <c r="G21" s="174">
        <v>181688</v>
      </c>
      <c r="H21" s="118" t="s">
        <v>150</v>
      </c>
      <c r="I21" s="119">
        <v>10</v>
      </c>
      <c r="J21" s="117" t="s">
        <v>378</v>
      </c>
      <c r="K21" s="174">
        <v>191381</v>
      </c>
      <c r="L21" s="118" t="s">
        <v>150</v>
      </c>
      <c r="M21" s="119">
        <v>10</v>
      </c>
      <c r="N21" s="117" t="s">
        <v>421</v>
      </c>
      <c r="O21" s="174">
        <v>263953</v>
      </c>
      <c r="P21" s="118" t="s">
        <v>150</v>
      </c>
      <c r="Q21" s="119">
        <v>6</v>
      </c>
      <c r="R21" s="117" t="s">
        <v>404</v>
      </c>
      <c r="S21" s="174">
        <v>200569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30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30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v>927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51.4</v>
      </c>
      <c r="S26" s="138"/>
      <c r="T26" s="137" t="s">
        <v>4</v>
      </c>
    </row>
    <row r="27" spans="1:20" ht="21.75" customHeight="1">
      <c r="A27" s="116" t="s">
        <v>32</v>
      </c>
      <c r="B27" s="117" t="s">
        <v>317</v>
      </c>
      <c r="C27" s="175">
        <v>343687</v>
      </c>
      <c r="D27" s="177" t="s">
        <v>150</v>
      </c>
      <c r="E27" s="119">
        <v>30</v>
      </c>
      <c r="F27" s="117" t="s">
        <v>405</v>
      </c>
      <c r="G27" s="175">
        <v>340088</v>
      </c>
      <c r="H27" s="178" t="s">
        <v>150</v>
      </c>
      <c r="I27" s="119">
        <v>40</v>
      </c>
      <c r="J27" s="117" t="s">
        <v>328</v>
      </c>
      <c r="K27" s="175">
        <v>370714</v>
      </c>
      <c r="L27" s="117" t="s">
        <v>150</v>
      </c>
      <c r="M27" s="119">
        <v>40</v>
      </c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190</v>
      </c>
      <c r="C28" s="144">
        <v>1275</v>
      </c>
      <c r="D28" s="177" t="s">
        <v>150</v>
      </c>
      <c r="E28" s="119">
        <v>30</v>
      </c>
      <c r="F28" s="117" t="s">
        <v>403</v>
      </c>
      <c r="G28" s="144">
        <v>1275</v>
      </c>
      <c r="H28" s="277" t="s">
        <v>150</v>
      </c>
      <c r="I28" s="119">
        <v>40</v>
      </c>
      <c r="J28" s="117" t="s">
        <v>400</v>
      </c>
      <c r="K28" s="144">
        <v>1250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 t="s">
        <v>366</v>
      </c>
      <c r="C29" s="144">
        <v>1950</v>
      </c>
      <c r="D29" s="179" t="s">
        <v>150</v>
      </c>
      <c r="E29" s="119">
        <v>50</v>
      </c>
      <c r="F29" s="117" t="s">
        <v>399</v>
      </c>
      <c r="G29" s="144">
        <v>1900</v>
      </c>
      <c r="H29" s="277" t="s">
        <v>150</v>
      </c>
      <c r="I29" s="119">
        <v>50</v>
      </c>
      <c r="J29" s="117" t="s">
        <v>393</v>
      </c>
      <c r="K29" s="144">
        <v>1875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 t="s">
        <v>383</v>
      </c>
      <c r="C30" s="144">
        <v>2500</v>
      </c>
      <c r="D30" s="179" t="s">
        <v>150</v>
      </c>
      <c r="E30" s="119">
        <v>80</v>
      </c>
      <c r="F30" s="117" t="s">
        <v>384</v>
      </c>
      <c r="G30" s="144">
        <v>2575</v>
      </c>
      <c r="H30" s="176" t="s">
        <v>150</v>
      </c>
      <c r="I30" s="119">
        <v>80</v>
      </c>
      <c r="J30" s="117" t="s">
        <v>385</v>
      </c>
      <c r="K30" s="144">
        <v>2300</v>
      </c>
      <c r="L30" s="117" t="s">
        <v>150</v>
      </c>
      <c r="M30" s="119">
        <v>80</v>
      </c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7225</v>
      </c>
      <c r="D31" s="243">
        <f>COUNTA(D27:D30)</f>
        <v>4</v>
      </c>
      <c r="E31" s="149">
        <f>SUM(E27:E30)</f>
        <v>190</v>
      </c>
      <c r="F31" s="119"/>
      <c r="G31" s="123">
        <f>SUM(G30+G29+G28+(IF(COUNTBLANK(G27),0,1500)))</f>
        <v>7250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6925</v>
      </c>
      <c r="L31" s="243">
        <f>COUNTA(L27:L30)</f>
        <v>4</v>
      </c>
      <c r="M31" s="149">
        <f>SUM(M27:M30)</f>
        <v>210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Q12" sqref="Q12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281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286</v>
      </c>
      <c r="C10" s="173">
        <v>102452</v>
      </c>
      <c r="D10" s="118" t="s">
        <v>150</v>
      </c>
      <c r="E10" s="119">
        <v>2</v>
      </c>
      <c r="F10" s="117" t="s">
        <v>286</v>
      </c>
      <c r="G10" s="174">
        <v>122520</v>
      </c>
      <c r="H10" s="118" t="s">
        <v>150</v>
      </c>
      <c r="I10" s="119">
        <v>2</v>
      </c>
      <c r="J10" s="117" t="s">
        <v>326</v>
      </c>
      <c r="K10" s="175">
        <v>141025</v>
      </c>
      <c r="L10" s="118" t="s">
        <v>150</v>
      </c>
      <c r="M10" s="119">
        <v>2</v>
      </c>
      <c r="N10" s="117" t="s">
        <v>320</v>
      </c>
      <c r="O10" s="175">
        <v>132225</v>
      </c>
      <c r="P10" s="118" t="s">
        <v>150</v>
      </c>
      <c r="Q10" s="119">
        <v>2</v>
      </c>
      <c r="R10" s="117" t="s">
        <v>286</v>
      </c>
      <c r="S10" s="175">
        <v>120866</v>
      </c>
      <c r="T10" s="118" t="s">
        <v>150</v>
      </c>
      <c r="U10" s="119">
        <v>2</v>
      </c>
    </row>
    <row r="11" spans="1:21" ht="21.75" customHeight="1">
      <c r="A11" s="116" t="s">
        <v>27</v>
      </c>
      <c r="B11" s="117" t="s">
        <v>320</v>
      </c>
      <c r="C11" s="173">
        <v>95680</v>
      </c>
      <c r="D11" s="118" t="s">
        <v>150</v>
      </c>
      <c r="E11" s="119">
        <v>2</v>
      </c>
      <c r="F11" s="117" t="s">
        <v>324</v>
      </c>
      <c r="G11" s="174">
        <v>121247</v>
      </c>
      <c r="H11" s="118" t="s">
        <v>150</v>
      </c>
      <c r="I11" s="119">
        <v>2</v>
      </c>
      <c r="J11" s="117"/>
      <c r="K11" s="175"/>
      <c r="L11" s="118"/>
      <c r="M11" s="119"/>
      <c r="N11" s="117" t="s">
        <v>333</v>
      </c>
      <c r="O11" s="175">
        <v>130911</v>
      </c>
      <c r="P11" s="118" t="s">
        <v>150</v>
      </c>
      <c r="Q11" s="119">
        <v>2</v>
      </c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 t="s">
        <v>333</v>
      </c>
      <c r="G12" s="174">
        <v>112948</v>
      </c>
      <c r="H12" s="118" t="s">
        <v>150</v>
      </c>
      <c r="I12" s="119">
        <v>2</v>
      </c>
      <c r="J12" s="117"/>
      <c r="K12" s="175"/>
      <c r="L12" s="118"/>
      <c r="M12" s="119"/>
      <c r="N12" s="117" t="s">
        <v>367</v>
      </c>
      <c r="O12" s="175">
        <v>115912</v>
      </c>
      <c r="P12" s="118" t="s">
        <v>150</v>
      </c>
      <c r="Q12" s="119">
        <v>3</v>
      </c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800</v>
      </c>
      <c r="D15" s="242">
        <f>COUNTA(D10:D14)</f>
        <v>2</v>
      </c>
      <c r="E15" s="124">
        <f>SUM(E10:E14)</f>
        <v>4</v>
      </c>
      <c r="F15" s="125"/>
      <c r="G15" s="123">
        <f>400*(COUNTA(G10:G14))</f>
        <v>1200</v>
      </c>
      <c r="H15" s="242">
        <f>COUNTA(H10:H14)</f>
        <v>3</v>
      </c>
      <c r="I15" s="124">
        <f>SUM(I10:I14)</f>
        <v>6</v>
      </c>
      <c r="J15" s="125"/>
      <c r="K15" s="123">
        <f>400*(COUNTA(K10:K14))</f>
        <v>400</v>
      </c>
      <c r="L15" s="242">
        <f>COUNTA(L10:L14)</f>
        <v>1</v>
      </c>
      <c r="M15" s="124">
        <f>SUM(M10:M14)</f>
        <v>2</v>
      </c>
      <c r="N15" s="125"/>
      <c r="O15" s="123">
        <f>400*(COUNTA(O10:O14))</f>
        <v>1200</v>
      </c>
      <c r="P15" s="242">
        <f>COUNTA(P10:P14)</f>
        <v>3</v>
      </c>
      <c r="Q15" s="124">
        <f>SUM(Q10:Q14)</f>
        <v>7</v>
      </c>
      <c r="R15" s="125"/>
      <c r="S15" s="123">
        <f>400*(COUNTA(S10:S14))</f>
        <v>400</v>
      </c>
      <c r="T15" s="242">
        <f>COUNTA(T10:T14)</f>
        <v>1</v>
      </c>
      <c r="U15" s="126">
        <f>SUM(U10:U14)</f>
        <v>2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325</v>
      </c>
      <c r="C17" s="174">
        <v>204956</v>
      </c>
      <c r="D17" s="118" t="s">
        <v>150</v>
      </c>
      <c r="E17" s="119">
        <v>4</v>
      </c>
      <c r="F17" s="117"/>
      <c r="G17" s="174"/>
      <c r="H17" s="118"/>
      <c r="I17" s="119"/>
      <c r="J17" s="117" t="s">
        <v>318</v>
      </c>
      <c r="K17" s="174">
        <v>191553</v>
      </c>
      <c r="L17" s="118" t="s">
        <v>150</v>
      </c>
      <c r="M17" s="119">
        <v>10</v>
      </c>
      <c r="N17" s="117" t="s">
        <v>326</v>
      </c>
      <c r="O17" s="174">
        <v>254468</v>
      </c>
      <c r="P17" s="128" t="s">
        <v>150</v>
      </c>
      <c r="Q17" s="119">
        <v>6</v>
      </c>
      <c r="R17" s="117" t="s">
        <v>324</v>
      </c>
      <c r="S17" s="174">
        <v>234570</v>
      </c>
      <c r="T17" s="128" t="s">
        <v>150</v>
      </c>
      <c r="U17" s="119">
        <v>4</v>
      </c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800</v>
      </c>
      <c r="D22" s="243">
        <f>COUNTA(D17:D21)</f>
        <v>1</v>
      </c>
      <c r="E22" s="126">
        <f>SUM(E17:E21)</f>
        <v>4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800</v>
      </c>
      <c r="L22" s="243">
        <f>COUNTA(L17:L21)</f>
        <v>1</v>
      </c>
      <c r="M22" s="126">
        <f>SUM(M17:M21)</f>
        <v>10</v>
      </c>
      <c r="N22" s="129"/>
      <c r="O22" s="123">
        <f>800*(COUNTA(O17:O21))</f>
        <v>800</v>
      </c>
      <c r="P22" s="243">
        <f>COUNTA(P17:P21)</f>
        <v>1</v>
      </c>
      <c r="Q22" s="126">
        <f>SUM(Q17:Q21)</f>
        <v>6</v>
      </c>
      <c r="R22" s="129"/>
      <c r="S22" s="123">
        <f>800*(COUNTA(S17:S21))</f>
        <v>800</v>
      </c>
      <c r="T22" s="243">
        <f>COUNTA(T17:T21)</f>
        <v>1</v>
      </c>
      <c r="U22" s="126">
        <f>SUM(U17:U21)</f>
        <v>4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7.2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14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7">
      <selection activeCell="I18" sqref="I18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132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179</v>
      </c>
      <c r="C10" s="173">
        <v>91107</v>
      </c>
      <c r="D10" s="118" t="s">
        <v>150</v>
      </c>
      <c r="E10" s="119">
        <v>3</v>
      </c>
      <c r="F10" s="117" t="s">
        <v>345</v>
      </c>
      <c r="G10" s="174">
        <v>122320</v>
      </c>
      <c r="H10" s="118" t="s">
        <v>150</v>
      </c>
      <c r="I10" s="119">
        <v>2</v>
      </c>
      <c r="J10" s="117" t="s">
        <v>149</v>
      </c>
      <c r="K10" s="175">
        <v>93033</v>
      </c>
      <c r="L10" s="118" t="s">
        <v>150</v>
      </c>
      <c r="M10" s="119">
        <v>5</v>
      </c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 t="s">
        <v>216</v>
      </c>
      <c r="C11" s="173">
        <v>91369</v>
      </c>
      <c r="D11" s="118" t="s">
        <v>150</v>
      </c>
      <c r="E11" s="119">
        <v>3</v>
      </c>
      <c r="F11" s="117" t="s">
        <v>385</v>
      </c>
      <c r="G11" s="174">
        <v>115018</v>
      </c>
      <c r="H11" s="118" t="s">
        <v>150</v>
      </c>
      <c r="I11" s="119">
        <v>2</v>
      </c>
      <c r="J11" s="117" t="s">
        <v>180</v>
      </c>
      <c r="K11" s="174">
        <v>94494</v>
      </c>
      <c r="L11" s="118" t="s">
        <v>150</v>
      </c>
      <c r="M11" s="119">
        <v>5</v>
      </c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 t="s">
        <v>247</v>
      </c>
      <c r="C12" s="173">
        <v>92232</v>
      </c>
      <c r="D12" s="118" t="s">
        <v>150</v>
      </c>
      <c r="E12" s="119">
        <v>2</v>
      </c>
      <c r="F12" s="117" t="s">
        <v>422</v>
      </c>
      <c r="G12" s="174">
        <v>113217</v>
      </c>
      <c r="H12" s="118" t="s">
        <v>150</v>
      </c>
      <c r="I12" s="119">
        <v>2</v>
      </c>
      <c r="J12" s="117" t="s">
        <v>212</v>
      </c>
      <c r="K12" s="175">
        <v>94211</v>
      </c>
      <c r="L12" s="118" t="s">
        <v>150</v>
      </c>
      <c r="M12" s="119">
        <v>5</v>
      </c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 t="s">
        <v>293</v>
      </c>
      <c r="C13" s="173">
        <v>84264</v>
      </c>
      <c r="D13" s="118" t="s">
        <v>150</v>
      </c>
      <c r="E13" s="119">
        <v>3</v>
      </c>
      <c r="F13" s="117"/>
      <c r="G13" s="174"/>
      <c r="H13" s="118"/>
      <c r="I13" s="119"/>
      <c r="J13" s="117" t="s">
        <v>216</v>
      </c>
      <c r="K13" s="267">
        <v>92756</v>
      </c>
      <c r="L13" s="118" t="s">
        <v>150</v>
      </c>
      <c r="M13" s="119">
        <v>5</v>
      </c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 t="s">
        <v>359</v>
      </c>
      <c r="C14" s="173">
        <v>84775</v>
      </c>
      <c r="D14" s="118" t="s">
        <v>150</v>
      </c>
      <c r="E14" s="119">
        <v>3</v>
      </c>
      <c r="F14" s="117"/>
      <c r="G14" s="174"/>
      <c r="H14" s="118"/>
      <c r="I14" s="119"/>
      <c r="J14" s="117" t="s">
        <v>345</v>
      </c>
      <c r="K14" s="175">
        <v>92256</v>
      </c>
      <c r="L14" s="118" t="s">
        <v>150</v>
      </c>
      <c r="M14" s="119">
        <v>5</v>
      </c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14</v>
      </c>
      <c r="F15" s="125"/>
      <c r="G15" s="123">
        <f>400*(COUNTA(G10:G14))</f>
        <v>1200</v>
      </c>
      <c r="H15" s="242">
        <f>COUNTA(H10:H14)</f>
        <v>3</v>
      </c>
      <c r="I15" s="124">
        <f>SUM(I10:I14)</f>
        <v>6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253</v>
      </c>
      <c r="C17" s="174">
        <v>191252</v>
      </c>
      <c r="D17" s="118" t="s">
        <v>150</v>
      </c>
      <c r="E17" s="119">
        <v>6</v>
      </c>
      <c r="F17" s="117" t="s">
        <v>405</v>
      </c>
      <c r="G17" s="174">
        <v>235763</v>
      </c>
      <c r="H17" s="118" t="s">
        <v>150</v>
      </c>
      <c r="I17" s="119">
        <v>4</v>
      </c>
      <c r="J17" s="117" t="s">
        <v>179</v>
      </c>
      <c r="K17" s="174">
        <v>194579</v>
      </c>
      <c r="L17" s="118" t="s">
        <v>150</v>
      </c>
      <c r="M17" s="119">
        <v>10</v>
      </c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287</v>
      </c>
      <c r="C18" s="174">
        <v>191513</v>
      </c>
      <c r="D18" s="118" t="s">
        <v>150</v>
      </c>
      <c r="E18" s="119">
        <v>6</v>
      </c>
      <c r="F18" s="117" t="s">
        <v>443</v>
      </c>
      <c r="G18" s="174">
        <v>241026</v>
      </c>
      <c r="H18" s="118" t="s">
        <v>150</v>
      </c>
      <c r="I18" s="119">
        <v>4</v>
      </c>
      <c r="J18" s="117" t="s">
        <v>212</v>
      </c>
      <c r="K18" s="174">
        <v>193131</v>
      </c>
      <c r="L18" s="118" t="s">
        <v>150</v>
      </c>
      <c r="M18" s="119">
        <v>10</v>
      </c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 t="s">
        <v>314</v>
      </c>
      <c r="C19" s="174">
        <v>180357</v>
      </c>
      <c r="D19" s="118" t="s">
        <v>150</v>
      </c>
      <c r="E19" s="119">
        <v>6</v>
      </c>
      <c r="F19" s="117"/>
      <c r="G19" s="174"/>
      <c r="H19" s="118"/>
      <c r="I19" s="119"/>
      <c r="J19" s="117" t="s">
        <v>247</v>
      </c>
      <c r="K19" s="174">
        <v>193058</v>
      </c>
      <c r="L19" s="118" t="s">
        <v>150</v>
      </c>
      <c r="M19" s="119">
        <v>10</v>
      </c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 t="s">
        <v>344</v>
      </c>
      <c r="C20" s="174">
        <v>182925</v>
      </c>
      <c r="D20" s="118" t="s">
        <v>150</v>
      </c>
      <c r="E20" s="119">
        <v>6</v>
      </c>
      <c r="F20" s="117"/>
      <c r="G20" s="174"/>
      <c r="H20" s="118"/>
      <c r="I20" s="119"/>
      <c r="J20" s="117" t="s">
        <v>288</v>
      </c>
      <c r="K20" s="174">
        <v>192712</v>
      </c>
      <c r="L20" s="118" t="s">
        <v>150</v>
      </c>
      <c r="M20" s="119">
        <v>10</v>
      </c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 t="s">
        <v>357</v>
      </c>
      <c r="C21" s="174">
        <v>181447</v>
      </c>
      <c r="D21" s="118" t="s">
        <v>150</v>
      </c>
      <c r="E21" s="119">
        <v>6</v>
      </c>
      <c r="F21" s="117"/>
      <c r="G21" s="174"/>
      <c r="H21" s="118"/>
      <c r="I21" s="119"/>
      <c r="J21" s="117" t="s">
        <v>323</v>
      </c>
      <c r="K21" s="174">
        <v>191553</v>
      </c>
      <c r="L21" s="118" t="s">
        <v>150</v>
      </c>
      <c r="M21" s="119">
        <v>10</v>
      </c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30</v>
      </c>
      <c r="F22" s="129"/>
      <c r="G22" s="123">
        <f>800*(COUNTA(G17:G21))</f>
        <v>1600</v>
      </c>
      <c r="H22" s="243">
        <f>COUNTA(H17:H21)</f>
        <v>2</v>
      </c>
      <c r="I22" s="126">
        <f>SUM(I17:I21)</f>
        <v>8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498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28.775</v>
      </c>
      <c r="S26" s="138"/>
      <c r="T26" s="137" t="s">
        <v>4</v>
      </c>
    </row>
    <row r="27" spans="1:20" ht="21.75" customHeight="1">
      <c r="A27" s="116" t="s">
        <v>32</v>
      </c>
      <c r="B27" s="117" t="s">
        <v>363</v>
      </c>
      <c r="C27" s="175">
        <v>354916</v>
      </c>
      <c r="D27" s="177" t="s">
        <v>150</v>
      </c>
      <c r="E27" s="119">
        <v>30</v>
      </c>
      <c r="F27" s="117"/>
      <c r="G27" s="175"/>
      <c r="H27" s="120"/>
      <c r="I27" s="119"/>
      <c r="J27" s="117" t="s">
        <v>231</v>
      </c>
      <c r="K27" s="175">
        <v>374078</v>
      </c>
      <c r="L27" s="117" t="s">
        <v>150</v>
      </c>
      <c r="M27" s="119">
        <v>40</v>
      </c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339</v>
      </c>
      <c r="C28" s="144">
        <v>1275</v>
      </c>
      <c r="D28" s="177" t="s">
        <v>150</v>
      </c>
      <c r="E28" s="119">
        <v>30</v>
      </c>
      <c r="F28" s="117"/>
      <c r="G28" s="144"/>
      <c r="H28" s="144"/>
      <c r="I28" s="119"/>
      <c r="J28" s="117" t="s">
        <v>163</v>
      </c>
      <c r="K28" s="144">
        <v>1200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 t="s">
        <v>400</v>
      </c>
      <c r="C29" s="144">
        <v>1875</v>
      </c>
      <c r="D29" s="179" t="s">
        <v>150</v>
      </c>
      <c r="E29" s="119">
        <v>35</v>
      </c>
      <c r="F29" s="117"/>
      <c r="G29" s="144"/>
      <c r="H29" s="144"/>
      <c r="I29" s="119"/>
      <c r="J29" s="117" t="s">
        <v>267</v>
      </c>
      <c r="K29" s="144">
        <v>1800</v>
      </c>
      <c r="L29" s="117" t="s">
        <v>150</v>
      </c>
      <c r="M29" s="119">
        <v>50</v>
      </c>
      <c r="N29" s="145"/>
      <c r="P29" s="244">
        <f>SUM(D15+H15+L15+P15+T15+D22+H22+L22+P22+T22+D31+H31+L31)</f>
        <v>33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 t="s">
        <v>406</v>
      </c>
      <c r="C30" s="144">
        <v>2475</v>
      </c>
      <c r="D30" s="179" t="s">
        <v>150</v>
      </c>
      <c r="E30" s="119">
        <v>60</v>
      </c>
      <c r="F30" s="117"/>
      <c r="G30" s="144"/>
      <c r="H30" s="144"/>
      <c r="I30" s="119"/>
      <c r="J30" s="117" t="s">
        <v>294</v>
      </c>
      <c r="K30" s="144">
        <v>2350</v>
      </c>
      <c r="L30" s="117" t="s">
        <v>150</v>
      </c>
      <c r="M30" s="119">
        <v>80</v>
      </c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7125</v>
      </c>
      <c r="D31" s="243">
        <f>COUNTA(D27:D30)</f>
        <v>4</v>
      </c>
      <c r="E31" s="149">
        <f>SUM(E27:E30)</f>
        <v>155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6850</v>
      </c>
      <c r="L31" s="243">
        <f>COUNTA(L27:L30)</f>
        <v>4</v>
      </c>
      <c r="M31" s="149">
        <f>SUM(M27:M30)</f>
        <v>210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0">
      <selection activeCell="U14" sqref="U14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84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204</v>
      </c>
      <c r="C10" s="283">
        <v>53021</v>
      </c>
      <c r="D10" s="118" t="s">
        <v>150</v>
      </c>
      <c r="E10" s="281">
        <v>5</v>
      </c>
      <c r="F10" s="117" t="s">
        <v>211</v>
      </c>
      <c r="G10" s="283">
        <v>62475</v>
      </c>
      <c r="H10" s="118" t="s">
        <v>150</v>
      </c>
      <c r="I10" s="281">
        <v>5</v>
      </c>
      <c r="J10" s="117" t="s">
        <v>211</v>
      </c>
      <c r="K10" s="282">
        <v>70820</v>
      </c>
      <c r="L10" s="118" t="s">
        <v>150</v>
      </c>
      <c r="M10" s="281">
        <v>5</v>
      </c>
      <c r="N10" s="117" t="s">
        <v>215</v>
      </c>
      <c r="O10" s="282">
        <v>71025</v>
      </c>
      <c r="P10" s="118" t="s">
        <v>150</v>
      </c>
      <c r="Q10" s="281">
        <v>5</v>
      </c>
      <c r="R10" s="117" t="s">
        <v>214</v>
      </c>
      <c r="S10" s="282">
        <v>63155</v>
      </c>
      <c r="T10" s="118" t="s">
        <v>150</v>
      </c>
      <c r="U10" s="281">
        <v>5</v>
      </c>
    </row>
    <row r="11" spans="1:21" ht="21.75" customHeight="1">
      <c r="A11" s="116" t="s">
        <v>27</v>
      </c>
      <c r="B11" s="294" t="s">
        <v>242</v>
      </c>
      <c r="C11" s="299">
        <v>52501</v>
      </c>
      <c r="D11" s="296" t="s">
        <v>168</v>
      </c>
      <c r="E11" s="297">
        <v>5</v>
      </c>
      <c r="F11" s="117" t="s">
        <v>216</v>
      </c>
      <c r="G11" s="283">
        <v>74547</v>
      </c>
      <c r="H11" s="118" t="s">
        <v>150</v>
      </c>
      <c r="I11" s="281">
        <v>5</v>
      </c>
      <c r="J11" s="117" t="s">
        <v>216</v>
      </c>
      <c r="K11" s="282">
        <v>82692</v>
      </c>
      <c r="L11" s="118" t="s">
        <v>150</v>
      </c>
      <c r="M11" s="281">
        <v>5</v>
      </c>
      <c r="N11" s="117" t="s">
        <v>216</v>
      </c>
      <c r="O11" s="282">
        <v>82044</v>
      </c>
      <c r="P11" s="118" t="s">
        <v>150</v>
      </c>
      <c r="Q11" s="281">
        <v>5</v>
      </c>
      <c r="R11" s="294" t="s">
        <v>244</v>
      </c>
      <c r="S11" s="301">
        <v>62465</v>
      </c>
      <c r="T11" s="296" t="s">
        <v>168</v>
      </c>
      <c r="U11" s="297">
        <v>5</v>
      </c>
    </row>
    <row r="12" spans="1:21" ht="21.75" customHeight="1">
      <c r="A12" s="116" t="s">
        <v>27</v>
      </c>
      <c r="B12" s="117" t="s">
        <v>267</v>
      </c>
      <c r="C12" s="283">
        <v>52170</v>
      </c>
      <c r="D12" s="118" t="s">
        <v>150</v>
      </c>
      <c r="E12" s="281">
        <v>5</v>
      </c>
      <c r="F12" s="117" t="s">
        <v>286</v>
      </c>
      <c r="G12" s="283">
        <v>62635</v>
      </c>
      <c r="H12" s="118" t="s">
        <v>150</v>
      </c>
      <c r="I12" s="281">
        <v>5</v>
      </c>
      <c r="J12" s="117" t="s">
        <v>286</v>
      </c>
      <c r="K12" s="283">
        <v>71710</v>
      </c>
      <c r="L12" s="118" t="s">
        <v>150</v>
      </c>
      <c r="M12" s="281">
        <v>5</v>
      </c>
      <c r="N12" s="117" t="s">
        <v>286</v>
      </c>
      <c r="O12" s="282">
        <v>72884</v>
      </c>
      <c r="P12" s="118" t="s">
        <v>150</v>
      </c>
      <c r="Q12" s="281">
        <v>5</v>
      </c>
      <c r="R12" s="294" t="s">
        <v>280</v>
      </c>
      <c r="S12" s="301">
        <v>61305</v>
      </c>
      <c r="T12" s="296" t="s">
        <v>150</v>
      </c>
      <c r="U12" s="297">
        <v>5</v>
      </c>
    </row>
    <row r="13" spans="1:21" ht="21.75" customHeight="1">
      <c r="A13" s="116" t="s">
        <v>27</v>
      </c>
      <c r="B13" s="294" t="s">
        <v>349</v>
      </c>
      <c r="C13" s="299">
        <v>52525</v>
      </c>
      <c r="D13" s="296" t="s">
        <v>150</v>
      </c>
      <c r="E13" s="297">
        <v>5</v>
      </c>
      <c r="F13" s="117" t="s">
        <v>366</v>
      </c>
      <c r="G13" s="283">
        <v>74838</v>
      </c>
      <c r="H13" s="118" t="s">
        <v>150</v>
      </c>
      <c r="I13" s="281">
        <v>5</v>
      </c>
      <c r="J13" s="117" t="s">
        <v>366</v>
      </c>
      <c r="K13" s="282">
        <v>82774</v>
      </c>
      <c r="L13" s="118" t="s">
        <v>150</v>
      </c>
      <c r="M13" s="281">
        <v>5</v>
      </c>
      <c r="N13" s="117" t="s">
        <v>326</v>
      </c>
      <c r="O13" s="282">
        <v>85615</v>
      </c>
      <c r="P13" s="118" t="s">
        <v>150</v>
      </c>
      <c r="Q13" s="281">
        <v>5</v>
      </c>
      <c r="R13" s="294" t="s">
        <v>348</v>
      </c>
      <c r="S13" s="301">
        <v>61729</v>
      </c>
      <c r="T13" s="296" t="s">
        <v>150</v>
      </c>
      <c r="U13" s="297">
        <v>5</v>
      </c>
    </row>
    <row r="14" spans="1:21" ht="21.75" customHeight="1">
      <c r="A14" s="116" t="s">
        <v>27</v>
      </c>
      <c r="B14" s="294" t="s">
        <v>403</v>
      </c>
      <c r="C14" s="299">
        <v>52541</v>
      </c>
      <c r="D14" s="296" t="s">
        <v>168</v>
      </c>
      <c r="E14" s="297">
        <v>5</v>
      </c>
      <c r="F14" s="117" t="s">
        <v>432</v>
      </c>
      <c r="G14" s="283">
        <v>74615</v>
      </c>
      <c r="H14" s="118" t="s">
        <v>150</v>
      </c>
      <c r="I14" s="281">
        <v>5</v>
      </c>
      <c r="J14" s="117" t="s">
        <v>393</v>
      </c>
      <c r="K14" s="282">
        <v>82733</v>
      </c>
      <c r="L14" s="118" t="s">
        <v>150</v>
      </c>
      <c r="M14" s="281">
        <v>5</v>
      </c>
      <c r="N14" s="117" t="s">
        <v>432</v>
      </c>
      <c r="O14" s="282">
        <v>82446</v>
      </c>
      <c r="P14" s="118" t="s">
        <v>150</v>
      </c>
      <c r="Q14" s="281">
        <v>5</v>
      </c>
      <c r="R14" s="294" t="s">
        <v>403</v>
      </c>
      <c r="S14" s="301">
        <v>62978</v>
      </c>
      <c r="T14" s="296" t="s">
        <v>168</v>
      </c>
      <c r="U14" s="297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1" ht="21.75" customHeight="1">
      <c r="A16" s="346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259"/>
    </row>
    <row r="17" spans="1:21" ht="21.75" customHeight="1">
      <c r="A17" s="127" t="s">
        <v>28</v>
      </c>
      <c r="B17" s="117" t="s">
        <v>204</v>
      </c>
      <c r="C17" s="283">
        <v>110519</v>
      </c>
      <c r="D17" s="118" t="s">
        <v>150</v>
      </c>
      <c r="E17" s="281">
        <v>10</v>
      </c>
      <c r="F17" s="117" t="s">
        <v>213</v>
      </c>
      <c r="G17" s="283">
        <v>143411</v>
      </c>
      <c r="H17" s="118" t="s">
        <v>150</v>
      </c>
      <c r="I17" s="281">
        <v>10</v>
      </c>
      <c r="J17" s="117" t="s">
        <v>252</v>
      </c>
      <c r="K17" s="283">
        <v>150000</v>
      </c>
      <c r="L17" s="118" t="s">
        <v>150</v>
      </c>
      <c r="M17" s="281">
        <v>10</v>
      </c>
      <c r="N17" s="117" t="s">
        <v>252</v>
      </c>
      <c r="O17" s="283">
        <v>174119</v>
      </c>
      <c r="P17" s="128" t="s">
        <v>150</v>
      </c>
      <c r="Q17" s="281">
        <v>10</v>
      </c>
      <c r="R17" s="117" t="s">
        <v>213</v>
      </c>
      <c r="S17" s="283">
        <v>131561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294" t="s">
        <v>243</v>
      </c>
      <c r="C18" s="299">
        <v>110112</v>
      </c>
      <c r="D18" s="296" t="s">
        <v>168</v>
      </c>
      <c r="E18" s="297">
        <v>10</v>
      </c>
      <c r="F18" s="117" t="s">
        <v>267</v>
      </c>
      <c r="G18" s="283">
        <v>130250</v>
      </c>
      <c r="H18" s="118" t="s">
        <v>150</v>
      </c>
      <c r="I18" s="281">
        <v>10</v>
      </c>
      <c r="J18" s="117" t="s">
        <v>292</v>
      </c>
      <c r="K18" s="283">
        <v>144538</v>
      </c>
      <c r="L18" s="118" t="s">
        <v>150</v>
      </c>
      <c r="M18" s="281">
        <v>10</v>
      </c>
      <c r="N18" s="117" t="s">
        <v>292</v>
      </c>
      <c r="O18" s="283">
        <v>171228</v>
      </c>
      <c r="P18" s="118" t="s">
        <v>150</v>
      </c>
      <c r="Q18" s="281">
        <v>10</v>
      </c>
      <c r="R18" s="117" t="s">
        <v>224</v>
      </c>
      <c r="S18" s="283">
        <v>180687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358</v>
      </c>
      <c r="C19" s="283">
        <v>110718</v>
      </c>
      <c r="D19" s="118" t="s">
        <v>150</v>
      </c>
      <c r="E19" s="281">
        <v>10</v>
      </c>
      <c r="F19" s="117" t="s">
        <v>317</v>
      </c>
      <c r="G19" s="283">
        <v>145826</v>
      </c>
      <c r="H19" s="118" t="s">
        <v>150</v>
      </c>
      <c r="I19" s="281">
        <v>10</v>
      </c>
      <c r="J19" s="117" t="s">
        <v>324</v>
      </c>
      <c r="K19" s="283">
        <v>155487</v>
      </c>
      <c r="L19" s="118" t="s">
        <v>150</v>
      </c>
      <c r="M19" s="281">
        <v>10</v>
      </c>
      <c r="N19" s="117" t="s">
        <v>324</v>
      </c>
      <c r="O19" s="283">
        <v>160715</v>
      </c>
      <c r="P19" s="118" t="s">
        <v>150</v>
      </c>
      <c r="Q19" s="281">
        <v>10</v>
      </c>
      <c r="R19" s="117" t="s">
        <v>324</v>
      </c>
      <c r="S19" s="283">
        <v>161017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393</v>
      </c>
      <c r="C20" s="283">
        <v>121628</v>
      </c>
      <c r="D20" s="118" t="s">
        <v>150</v>
      </c>
      <c r="E20" s="281">
        <v>10</v>
      </c>
      <c r="F20" s="117" t="s">
        <v>333</v>
      </c>
      <c r="G20" s="283">
        <v>142176</v>
      </c>
      <c r="H20" s="118" t="s">
        <v>150</v>
      </c>
      <c r="I20" s="281">
        <v>10</v>
      </c>
      <c r="J20" s="117" t="s">
        <v>358</v>
      </c>
      <c r="K20" s="283">
        <v>153519</v>
      </c>
      <c r="L20" s="118" t="s">
        <v>150</v>
      </c>
      <c r="M20" s="281">
        <v>10</v>
      </c>
      <c r="N20" s="117" t="s">
        <v>333</v>
      </c>
      <c r="O20" s="283">
        <v>154883</v>
      </c>
      <c r="P20" s="118" t="s">
        <v>150</v>
      </c>
      <c r="Q20" s="281">
        <v>10</v>
      </c>
      <c r="R20" s="117" t="s">
        <v>333</v>
      </c>
      <c r="S20" s="283">
        <v>163106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294" t="s">
        <v>415</v>
      </c>
      <c r="C21" s="299">
        <v>110760</v>
      </c>
      <c r="D21" s="296" t="s">
        <v>168</v>
      </c>
      <c r="E21" s="297">
        <v>10</v>
      </c>
      <c r="F21" s="117" t="s">
        <v>386</v>
      </c>
      <c r="G21" s="283">
        <v>154553</v>
      </c>
      <c r="H21" s="118" t="s">
        <v>150</v>
      </c>
      <c r="I21" s="281">
        <v>10</v>
      </c>
      <c r="J21" s="294" t="s">
        <v>425</v>
      </c>
      <c r="K21" s="299">
        <v>155366</v>
      </c>
      <c r="L21" s="296" t="s">
        <v>168</v>
      </c>
      <c r="M21" s="297">
        <v>10</v>
      </c>
      <c r="N21" s="117" t="s">
        <v>366</v>
      </c>
      <c r="O21" s="283">
        <v>151366</v>
      </c>
      <c r="P21" s="118" t="s">
        <v>150</v>
      </c>
      <c r="Q21" s="281">
        <v>10</v>
      </c>
      <c r="R21" s="117" t="s">
        <v>386</v>
      </c>
      <c r="S21" s="283">
        <v>170763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spans="1:21" ht="18.75" customHeight="1">
      <c r="A23" s="130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</row>
    <row r="24" spans="1:21" ht="18.7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348" t="s">
        <v>4</v>
      </c>
      <c r="S24" s="348"/>
      <c r="T24" s="376"/>
      <c r="U24" s="259"/>
    </row>
    <row r="25" spans="1:21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77"/>
      <c r="H25" s="351"/>
      <c r="I25" s="352"/>
      <c r="J25" s="350" t="s">
        <v>23</v>
      </c>
      <c r="K25" s="377"/>
      <c r="L25" s="351"/>
      <c r="M25" s="352"/>
      <c r="N25" s="132"/>
      <c r="O25" s="333" t="s">
        <v>29</v>
      </c>
      <c r="P25" s="378"/>
      <c r="Q25" s="378"/>
      <c r="R25" s="133">
        <f>SUM(E15+I15+M15+Q15+U15+E22+I22+M22+Q22+U22+E31+I31+M31)</f>
        <v>1005</v>
      </c>
      <c r="S25" s="260"/>
      <c r="T25" s="133" t="s">
        <v>4</v>
      </c>
      <c r="U25" s="259"/>
    </row>
    <row r="26" spans="1:21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56.55</v>
      </c>
      <c r="S26" s="138"/>
      <c r="T26" s="137" t="s">
        <v>4</v>
      </c>
      <c r="U26" s="259"/>
    </row>
    <row r="27" spans="1:21" ht="21.75" customHeight="1">
      <c r="A27" s="116" t="s">
        <v>32</v>
      </c>
      <c r="B27" s="294" t="s">
        <v>280</v>
      </c>
      <c r="C27" s="301">
        <v>210466</v>
      </c>
      <c r="D27" s="305" t="s">
        <v>150</v>
      </c>
      <c r="E27" s="119">
        <v>40</v>
      </c>
      <c r="F27" s="117" t="s">
        <v>326</v>
      </c>
      <c r="G27" s="170">
        <v>264815</v>
      </c>
      <c r="H27" s="178" t="s">
        <v>150</v>
      </c>
      <c r="I27" s="119">
        <v>40</v>
      </c>
      <c r="J27" s="117" t="s">
        <v>359</v>
      </c>
      <c r="K27" s="170">
        <v>285076</v>
      </c>
      <c r="L27" s="117" t="s">
        <v>150</v>
      </c>
      <c r="M27" s="119">
        <v>40</v>
      </c>
      <c r="N27" s="141"/>
      <c r="O27" s="334"/>
      <c r="P27" s="334"/>
      <c r="Q27" s="334"/>
      <c r="R27" s="142" t="s">
        <v>3</v>
      </c>
      <c r="S27" s="260"/>
      <c r="T27" s="143"/>
      <c r="U27" s="259"/>
    </row>
    <row r="28" spans="1:21" ht="21.75" customHeight="1">
      <c r="A28" s="116" t="s">
        <v>33</v>
      </c>
      <c r="B28" s="117" t="s">
        <v>367</v>
      </c>
      <c r="C28" s="144">
        <v>1850</v>
      </c>
      <c r="D28" s="177" t="s">
        <v>150</v>
      </c>
      <c r="E28" s="119">
        <v>40</v>
      </c>
      <c r="F28" s="117" t="s">
        <v>292</v>
      </c>
      <c r="G28" s="144">
        <v>1575</v>
      </c>
      <c r="H28" s="176" t="s">
        <v>150</v>
      </c>
      <c r="I28" s="119">
        <v>40</v>
      </c>
      <c r="J28" s="117" t="s">
        <v>325</v>
      </c>
      <c r="K28" s="144">
        <v>1500</v>
      </c>
      <c r="L28" s="176" t="s">
        <v>150</v>
      </c>
      <c r="M28" s="119">
        <v>40</v>
      </c>
      <c r="N28" s="145"/>
      <c r="O28" s="146"/>
      <c r="P28" s="147"/>
      <c r="Q28" s="147"/>
      <c r="R28" s="335"/>
      <c r="S28" s="338"/>
      <c r="T28" s="148"/>
      <c r="U28" s="259"/>
    </row>
    <row r="29" spans="1:21" ht="21.75" customHeight="1">
      <c r="A29" s="116" t="s">
        <v>34</v>
      </c>
      <c r="B29" s="117" t="s">
        <v>240</v>
      </c>
      <c r="C29" s="144">
        <v>2825</v>
      </c>
      <c r="D29" s="179" t="s">
        <v>150</v>
      </c>
      <c r="E29" s="119">
        <v>50</v>
      </c>
      <c r="F29" s="117" t="s">
        <v>253</v>
      </c>
      <c r="G29" s="144">
        <v>2450</v>
      </c>
      <c r="H29" s="176" t="s">
        <v>150</v>
      </c>
      <c r="I29" s="119">
        <v>50</v>
      </c>
      <c r="J29" s="117" t="s">
        <v>317</v>
      </c>
      <c r="K29" s="144">
        <v>2250</v>
      </c>
      <c r="L29" s="117" t="s">
        <v>150</v>
      </c>
      <c r="M29" s="119">
        <v>50</v>
      </c>
      <c r="N29" s="145"/>
      <c r="O29" s="259"/>
      <c r="P29" s="261">
        <f>SUM(D15+H15+L15+P15+T15+D22+H22+L22+P22+T22+D31+H31+L31)</f>
        <v>62</v>
      </c>
      <c r="Q29" s="259"/>
      <c r="R29" s="259"/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428</v>
      </c>
      <c r="C30" s="144">
        <v>3475</v>
      </c>
      <c r="D30" s="179" t="s">
        <v>168</v>
      </c>
      <c r="E30" s="119">
        <v>80</v>
      </c>
      <c r="F30" s="117" t="s">
        <v>320</v>
      </c>
      <c r="G30" s="144">
        <v>3175</v>
      </c>
      <c r="H30" s="176" t="s">
        <v>150</v>
      </c>
      <c r="I30" s="119">
        <v>80</v>
      </c>
      <c r="J30" s="117" t="s">
        <v>269</v>
      </c>
      <c r="K30" s="144">
        <v>2950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9650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8700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8200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R11" sqref="R11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171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173</v>
      </c>
      <c r="C10" s="173">
        <v>60134</v>
      </c>
      <c r="D10" s="118" t="s">
        <v>150</v>
      </c>
      <c r="E10" s="119">
        <v>5</v>
      </c>
      <c r="F10" s="117" t="s">
        <v>200</v>
      </c>
      <c r="G10" s="174">
        <v>65716</v>
      </c>
      <c r="H10" s="118" t="s">
        <v>150</v>
      </c>
      <c r="I10" s="119">
        <v>5</v>
      </c>
      <c r="J10" s="117" t="s">
        <v>205</v>
      </c>
      <c r="K10" s="284">
        <v>75518</v>
      </c>
      <c r="L10" s="118" t="s">
        <v>150</v>
      </c>
      <c r="M10" s="281">
        <v>5</v>
      </c>
      <c r="N10" s="117" t="s">
        <v>200</v>
      </c>
      <c r="O10" s="175">
        <v>74604</v>
      </c>
      <c r="P10" s="118" t="s">
        <v>150</v>
      </c>
      <c r="Q10" s="119">
        <v>5</v>
      </c>
      <c r="R10" s="117" t="s">
        <v>173</v>
      </c>
      <c r="S10" s="175">
        <v>65875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 t="s">
        <v>224</v>
      </c>
      <c r="C11" s="173">
        <v>60406</v>
      </c>
      <c r="D11" s="118" t="s">
        <v>150</v>
      </c>
      <c r="E11" s="119">
        <v>5</v>
      </c>
      <c r="F11" s="117" t="s">
        <v>224</v>
      </c>
      <c r="G11" s="174">
        <v>64620</v>
      </c>
      <c r="H11" s="118" t="s">
        <v>150</v>
      </c>
      <c r="I11" s="119">
        <v>5</v>
      </c>
      <c r="J11" s="117" t="s">
        <v>224</v>
      </c>
      <c r="K11" s="175">
        <v>73788</v>
      </c>
      <c r="L11" s="118" t="s">
        <v>150</v>
      </c>
      <c r="M11" s="119">
        <v>5</v>
      </c>
      <c r="N11" s="117" t="s">
        <v>224</v>
      </c>
      <c r="O11" s="175">
        <v>75982</v>
      </c>
      <c r="P11" s="118" t="s">
        <v>150</v>
      </c>
      <c r="Q11" s="119">
        <v>5</v>
      </c>
      <c r="R11" s="117" t="s">
        <v>205</v>
      </c>
      <c r="S11" s="175">
        <v>71084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286</v>
      </c>
      <c r="C12" s="173">
        <v>62000</v>
      </c>
      <c r="D12" s="118" t="s">
        <v>150</v>
      </c>
      <c r="E12" s="119">
        <v>5</v>
      </c>
      <c r="F12" s="117" t="s">
        <v>286</v>
      </c>
      <c r="G12" s="174">
        <v>64273</v>
      </c>
      <c r="H12" s="118" t="s">
        <v>150</v>
      </c>
      <c r="I12" s="119">
        <v>5</v>
      </c>
      <c r="J12" s="117" t="s">
        <v>252</v>
      </c>
      <c r="K12" s="175">
        <v>75049</v>
      </c>
      <c r="L12" s="118" t="s">
        <v>150</v>
      </c>
      <c r="M12" s="119">
        <v>5</v>
      </c>
      <c r="N12" s="117" t="s">
        <v>286</v>
      </c>
      <c r="O12" s="175">
        <v>75255</v>
      </c>
      <c r="P12" s="118" t="s">
        <v>150</v>
      </c>
      <c r="Q12" s="119">
        <v>5</v>
      </c>
      <c r="R12" s="117" t="s">
        <v>224</v>
      </c>
      <c r="S12" s="175">
        <v>65473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343</v>
      </c>
      <c r="C13" s="173">
        <v>60981</v>
      </c>
      <c r="D13" s="118" t="s">
        <v>150</v>
      </c>
      <c r="E13" s="119">
        <v>5</v>
      </c>
      <c r="F13" s="117" t="s">
        <v>326</v>
      </c>
      <c r="G13" s="174">
        <v>61997</v>
      </c>
      <c r="H13" s="118" t="s">
        <v>150</v>
      </c>
      <c r="I13" s="119">
        <v>5</v>
      </c>
      <c r="J13" s="117" t="s">
        <v>326</v>
      </c>
      <c r="K13" s="175">
        <v>74078</v>
      </c>
      <c r="L13" s="118" t="s">
        <v>150</v>
      </c>
      <c r="M13" s="119">
        <v>5</v>
      </c>
      <c r="N13" s="117" t="s">
        <v>326</v>
      </c>
      <c r="O13" s="175">
        <v>73556</v>
      </c>
      <c r="P13" s="118" t="s">
        <v>150</v>
      </c>
      <c r="Q13" s="119">
        <v>5</v>
      </c>
      <c r="R13" s="117" t="s">
        <v>296</v>
      </c>
      <c r="S13" s="175">
        <v>76928</v>
      </c>
      <c r="T13" s="118" t="s">
        <v>150</v>
      </c>
      <c r="U13" s="263">
        <v>5</v>
      </c>
    </row>
    <row r="14" spans="1:21" ht="21.75" customHeight="1">
      <c r="A14" s="116" t="s">
        <v>27</v>
      </c>
      <c r="B14" s="117" t="s">
        <v>376</v>
      </c>
      <c r="C14" s="173">
        <v>61738</v>
      </c>
      <c r="D14" s="118" t="s">
        <v>150</v>
      </c>
      <c r="E14" s="119">
        <v>5</v>
      </c>
      <c r="F14" s="117" t="s">
        <v>404</v>
      </c>
      <c r="G14" s="174">
        <v>63040</v>
      </c>
      <c r="H14" s="118" t="s">
        <v>150</v>
      </c>
      <c r="I14" s="119">
        <v>5</v>
      </c>
      <c r="J14" s="117" t="s">
        <v>435</v>
      </c>
      <c r="K14" s="175">
        <v>73309</v>
      </c>
      <c r="L14" s="118" t="s">
        <v>150</v>
      </c>
      <c r="M14" s="119">
        <v>5</v>
      </c>
      <c r="N14" s="117" t="s">
        <v>404</v>
      </c>
      <c r="O14" s="175">
        <v>74639</v>
      </c>
      <c r="P14" s="118" t="s">
        <v>150</v>
      </c>
      <c r="Q14" s="119">
        <v>5</v>
      </c>
      <c r="R14" s="117" t="s">
        <v>376</v>
      </c>
      <c r="S14" s="175">
        <v>64891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200</v>
      </c>
      <c r="C17" s="174">
        <v>123072</v>
      </c>
      <c r="D17" s="118" t="s">
        <v>150</v>
      </c>
      <c r="E17" s="119">
        <v>10</v>
      </c>
      <c r="F17" s="117" t="s">
        <v>173</v>
      </c>
      <c r="G17" s="174">
        <v>135966</v>
      </c>
      <c r="H17" s="118" t="s">
        <v>150</v>
      </c>
      <c r="I17" s="119">
        <v>10</v>
      </c>
      <c r="J17" s="117" t="s">
        <v>204</v>
      </c>
      <c r="K17" s="174">
        <v>155266</v>
      </c>
      <c r="L17" s="118" t="s">
        <v>150</v>
      </c>
      <c r="M17" s="119">
        <v>10</v>
      </c>
      <c r="N17" s="117" t="s">
        <v>205</v>
      </c>
      <c r="O17" s="174">
        <v>165059</v>
      </c>
      <c r="P17" s="128" t="s">
        <v>150</v>
      </c>
      <c r="Q17" s="281">
        <v>10</v>
      </c>
      <c r="R17" s="117" t="s">
        <v>204</v>
      </c>
      <c r="S17" s="174">
        <v>142970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224</v>
      </c>
      <c r="C18" s="174">
        <v>122381</v>
      </c>
      <c r="D18" s="118" t="s">
        <v>150</v>
      </c>
      <c r="E18" s="119">
        <v>10</v>
      </c>
      <c r="F18" s="117" t="s">
        <v>205</v>
      </c>
      <c r="G18" s="174">
        <v>142608</v>
      </c>
      <c r="H18" s="118" t="s">
        <v>150</v>
      </c>
      <c r="I18" s="119">
        <v>10</v>
      </c>
      <c r="J18" s="117" t="s">
        <v>230</v>
      </c>
      <c r="K18" s="174">
        <v>154775</v>
      </c>
      <c r="L18" s="118" t="s">
        <v>150</v>
      </c>
      <c r="M18" s="119">
        <v>10</v>
      </c>
      <c r="N18" s="117" t="s">
        <v>230</v>
      </c>
      <c r="O18" s="174">
        <v>161175</v>
      </c>
      <c r="P18" s="118" t="s">
        <v>150</v>
      </c>
      <c r="Q18" s="119">
        <v>10</v>
      </c>
      <c r="R18" s="117" t="s">
        <v>230</v>
      </c>
      <c r="S18" s="174">
        <v>142206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286</v>
      </c>
      <c r="C19" s="174">
        <v>125079</v>
      </c>
      <c r="D19" s="118" t="s">
        <v>150</v>
      </c>
      <c r="E19" s="119">
        <v>10</v>
      </c>
      <c r="F19" s="117" t="s">
        <v>286</v>
      </c>
      <c r="G19" s="174">
        <v>133467</v>
      </c>
      <c r="H19" s="118" t="s">
        <v>150</v>
      </c>
      <c r="I19" s="119">
        <v>10</v>
      </c>
      <c r="J19" s="117" t="s">
        <v>266</v>
      </c>
      <c r="K19" s="174">
        <v>154856</v>
      </c>
      <c r="L19" s="118" t="s">
        <v>150</v>
      </c>
      <c r="M19" s="119">
        <v>10</v>
      </c>
      <c r="N19" s="117" t="s">
        <v>266</v>
      </c>
      <c r="O19" s="174">
        <v>162968</v>
      </c>
      <c r="P19" s="118" t="s">
        <v>150</v>
      </c>
      <c r="Q19" s="119">
        <v>10</v>
      </c>
      <c r="R19" s="117" t="s">
        <v>296</v>
      </c>
      <c r="S19" s="174">
        <v>144114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360</v>
      </c>
      <c r="C20" s="174">
        <v>124203</v>
      </c>
      <c r="D20" s="118" t="s">
        <v>150</v>
      </c>
      <c r="E20" s="119">
        <v>10</v>
      </c>
      <c r="F20" s="117" t="s">
        <v>320</v>
      </c>
      <c r="G20" s="270">
        <v>133138</v>
      </c>
      <c r="H20" s="118" t="s">
        <v>150</v>
      </c>
      <c r="I20" s="119">
        <v>10</v>
      </c>
      <c r="J20" s="117" t="s">
        <v>296</v>
      </c>
      <c r="K20" s="174">
        <v>155959</v>
      </c>
      <c r="L20" s="118" t="s">
        <v>150</v>
      </c>
      <c r="M20" s="119">
        <v>10</v>
      </c>
      <c r="N20" s="117" t="s">
        <v>320</v>
      </c>
      <c r="O20" s="174">
        <v>161272</v>
      </c>
      <c r="P20" s="118" t="s">
        <v>150</v>
      </c>
      <c r="Q20" s="119">
        <v>10</v>
      </c>
      <c r="R20" s="117" t="s">
        <v>326</v>
      </c>
      <c r="S20" s="174">
        <v>135578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393</v>
      </c>
      <c r="C21" s="174">
        <v>120244</v>
      </c>
      <c r="D21" s="118" t="s">
        <v>150</v>
      </c>
      <c r="E21" s="119">
        <v>10</v>
      </c>
      <c r="F21" s="117" t="s">
        <v>376</v>
      </c>
      <c r="G21" s="174">
        <v>132017</v>
      </c>
      <c r="H21" s="118" t="s">
        <v>150</v>
      </c>
      <c r="I21" s="119">
        <v>10</v>
      </c>
      <c r="J21" s="117" t="s">
        <v>360</v>
      </c>
      <c r="K21" s="174">
        <v>153669</v>
      </c>
      <c r="L21" s="118" t="s">
        <v>150</v>
      </c>
      <c r="M21" s="119">
        <v>10</v>
      </c>
      <c r="N21" s="117" t="s">
        <v>376</v>
      </c>
      <c r="O21" s="174">
        <v>154555</v>
      </c>
      <c r="P21" s="118" t="s">
        <v>150</v>
      </c>
      <c r="Q21" s="119">
        <v>10</v>
      </c>
      <c r="R21" s="117" t="s">
        <v>393</v>
      </c>
      <c r="S21" s="174">
        <v>133594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v>800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1005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53.3</v>
      </c>
      <c r="S26" s="138"/>
      <c r="T26" s="137" t="s">
        <v>4</v>
      </c>
    </row>
    <row r="27" spans="1:20" ht="21.75" customHeight="1">
      <c r="A27" s="116" t="s">
        <v>32</v>
      </c>
      <c r="B27" s="117" t="s">
        <v>213</v>
      </c>
      <c r="C27" s="175">
        <v>254326</v>
      </c>
      <c r="D27" s="177" t="s">
        <v>150</v>
      </c>
      <c r="E27" s="119">
        <v>40</v>
      </c>
      <c r="F27" s="117" t="s">
        <v>343</v>
      </c>
      <c r="G27" s="175">
        <v>1500</v>
      </c>
      <c r="H27" s="178" t="s">
        <v>150</v>
      </c>
      <c r="I27" s="119">
        <v>40</v>
      </c>
      <c r="J27" s="117" t="s">
        <v>213</v>
      </c>
      <c r="K27" s="175">
        <v>302155</v>
      </c>
      <c r="L27" s="117" t="s">
        <v>150</v>
      </c>
      <c r="M27" s="119">
        <v>40</v>
      </c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204</v>
      </c>
      <c r="C28" s="144">
        <v>1750</v>
      </c>
      <c r="D28" s="276" t="s">
        <v>150</v>
      </c>
      <c r="E28" s="119">
        <v>40</v>
      </c>
      <c r="F28" s="117" t="s">
        <v>252</v>
      </c>
      <c r="G28" s="144">
        <v>1600</v>
      </c>
      <c r="H28" s="176" t="s">
        <v>150</v>
      </c>
      <c r="I28" s="119">
        <v>40</v>
      </c>
      <c r="J28" s="117" t="s">
        <v>404</v>
      </c>
      <c r="K28" s="144">
        <v>1500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 t="s">
        <v>275</v>
      </c>
      <c r="C29" s="144">
        <v>2650</v>
      </c>
      <c r="D29" s="179" t="s">
        <v>150</v>
      </c>
      <c r="E29" s="119">
        <v>50</v>
      </c>
      <c r="F29" s="117" t="s">
        <v>402</v>
      </c>
      <c r="G29" s="144">
        <v>2500</v>
      </c>
      <c r="H29" s="176" t="s">
        <v>150</v>
      </c>
      <c r="I29" s="119">
        <v>50</v>
      </c>
      <c r="J29" s="117" t="s">
        <v>343</v>
      </c>
      <c r="K29" s="144">
        <v>2200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 t="s">
        <v>370</v>
      </c>
      <c r="C30" s="144">
        <v>3550</v>
      </c>
      <c r="D30" s="179" t="s">
        <v>150</v>
      </c>
      <c r="E30" s="119">
        <v>80</v>
      </c>
      <c r="F30" s="117" t="s">
        <v>217</v>
      </c>
      <c r="G30" s="144">
        <v>3350</v>
      </c>
      <c r="H30" s="176" t="s">
        <v>150</v>
      </c>
      <c r="I30" s="119">
        <v>80</v>
      </c>
      <c r="J30" s="117" t="s">
        <v>268</v>
      </c>
      <c r="K30" s="144">
        <v>2900</v>
      </c>
      <c r="L30" s="117" t="s">
        <v>150</v>
      </c>
      <c r="M30" s="119">
        <v>80</v>
      </c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9450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8950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8100</v>
      </c>
      <c r="L31" s="243">
        <f>COUNTA(L27:L30)</f>
        <v>4</v>
      </c>
      <c r="M31" s="149">
        <f>SUM(M27:M30)</f>
        <v>210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tabSelected="1" zoomScale="125" zoomScaleNormal="125" zoomScalePageLayoutView="0" workbookViewId="0" topLeftCell="A1">
      <selection activeCell="F11" sqref="F11"/>
    </sheetView>
  </sheetViews>
  <sheetFormatPr defaultColWidth="8.8515625" defaultRowHeight="12.75"/>
  <cols>
    <col min="1" max="8" width="8.8515625" style="0" customWidth="1"/>
    <col min="9" max="9" width="10.7109375" style="0" customWidth="1"/>
    <col min="10" max="10" width="11.28125" style="0" customWidth="1"/>
  </cols>
  <sheetData>
    <row r="1" spans="1:11" ht="18" customHeight="1">
      <c r="A1" s="329" t="s">
        <v>62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ht="13.5" thickBot="1"/>
    <row r="3" spans="1:12" ht="13.5" thickBot="1">
      <c r="A3" s="323" t="s">
        <v>37</v>
      </c>
      <c r="B3" s="330" t="s">
        <v>38</v>
      </c>
      <c r="C3" s="331"/>
      <c r="D3" s="332"/>
      <c r="E3" s="330" t="s">
        <v>39</v>
      </c>
      <c r="F3" s="331"/>
      <c r="G3" s="332"/>
      <c r="H3" s="328" t="s">
        <v>40</v>
      </c>
      <c r="I3" s="326"/>
      <c r="J3" s="327"/>
      <c r="K3" s="321" t="s">
        <v>121</v>
      </c>
      <c r="L3" s="50" t="s">
        <v>17</v>
      </c>
    </row>
    <row r="4" spans="1:12" ht="39" thickBot="1">
      <c r="A4" s="324"/>
      <c r="B4" s="51" t="s">
        <v>41</v>
      </c>
      <c r="C4" s="52" t="s">
        <v>42</v>
      </c>
      <c r="D4" s="53" t="s">
        <v>29</v>
      </c>
      <c r="E4" s="51" t="s">
        <v>41</v>
      </c>
      <c r="F4" s="52" t="s">
        <v>42</v>
      </c>
      <c r="G4" s="53" t="s">
        <v>43</v>
      </c>
      <c r="H4" s="54" t="s">
        <v>44</v>
      </c>
      <c r="I4" s="55" t="s">
        <v>45</v>
      </c>
      <c r="J4" s="53" t="s">
        <v>46</v>
      </c>
      <c r="K4" s="322"/>
      <c r="L4" s="57" t="s">
        <v>47</v>
      </c>
    </row>
    <row r="5" spans="1:12" ht="18" customHeight="1">
      <c r="A5" s="50">
        <v>2012</v>
      </c>
      <c r="B5" s="58">
        <v>5</v>
      </c>
      <c r="C5" s="59">
        <v>2</v>
      </c>
      <c r="D5" s="105">
        <v>13352</v>
      </c>
      <c r="E5" s="58">
        <v>10</v>
      </c>
      <c r="F5" s="59">
        <v>5</v>
      </c>
      <c r="G5" s="93">
        <v>190.74</v>
      </c>
      <c r="H5" s="61">
        <v>70</v>
      </c>
      <c r="I5" s="62">
        <v>44</v>
      </c>
      <c r="J5" s="63">
        <f>I5*100/H5</f>
        <v>62.857142857142854</v>
      </c>
      <c r="K5" s="246"/>
      <c r="L5" s="91">
        <v>751.68</v>
      </c>
    </row>
    <row r="6" spans="1:12" ht="18" customHeight="1">
      <c r="A6" s="65">
        <v>2013</v>
      </c>
      <c r="B6" s="58">
        <v>3</v>
      </c>
      <c r="C6" s="59">
        <v>1</v>
      </c>
      <c r="D6" s="105">
        <v>14446</v>
      </c>
      <c r="E6" s="58">
        <v>12</v>
      </c>
      <c r="F6" s="59">
        <v>4</v>
      </c>
      <c r="G6" s="93">
        <f>D6/H6</f>
        <v>160.51111111111112</v>
      </c>
      <c r="H6" s="67">
        <v>90</v>
      </c>
      <c r="I6" s="24">
        <v>49</v>
      </c>
      <c r="J6" s="68">
        <f>I6*100/H6</f>
        <v>54.44444444444444</v>
      </c>
      <c r="K6" s="247"/>
      <c r="L6" s="91">
        <v>812.45</v>
      </c>
    </row>
    <row r="7" spans="1:12" ht="18" customHeight="1">
      <c r="A7" s="65">
        <v>2014</v>
      </c>
      <c r="B7" s="222">
        <v>4</v>
      </c>
      <c r="C7" s="223">
        <v>2</v>
      </c>
      <c r="D7" s="105">
        <v>13362</v>
      </c>
      <c r="E7" s="222">
        <v>13</v>
      </c>
      <c r="F7" s="223">
        <v>6</v>
      </c>
      <c r="G7" s="93">
        <v>148.47</v>
      </c>
      <c r="H7" s="67">
        <v>90</v>
      </c>
      <c r="I7" s="24">
        <v>43</v>
      </c>
      <c r="J7" s="68">
        <v>47.78</v>
      </c>
      <c r="K7" s="247"/>
      <c r="L7" s="91">
        <v>755.6</v>
      </c>
    </row>
    <row r="8" spans="1:14" ht="18">
      <c r="A8" s="252">
        <v>2015</v>
      </c>
      <c r="B8" s="222">
        <v>5</v>
      </c>
      <c r="C8" s="223">
        <v>2</v>
      </c>
      <c r="D8" s="253">
        <v>12165</v>
      </c>
      <c r="E8" s="254">
        <v>19</v>
      </c>
      <c r="F8" s="223">
        <v>8</v>
      </c>
      <c r="G8" s="93">
        <f>D8/H8</f>
        <v>126.71875</v>
      </c>
      <c r="H8" s="67">
        <v>96</v>
      </c>
      <c r="I8" s="24">
        <v>55</v>
      </c>
      <c r="J8" s="68">
        <f>I8*100/H8</f>
        <v>57.291666666666664</v>
      </c>
      <c r="K8" s="247">
        <v>928</v>
      </c>
      <c r="L8" s="91">
        <v>690.8</v>
      </c>
      <c r="N8" s="232"/>
    </row>
    <row r="9" spans="1:12" ht="12.75">
      <c r="A9" s="65">
        <v>2016</v>
      </c>
      <c r="B9" s="58">
        <v>5</v>
      </c>
      <c r="C9" s="59">
        <v>2</v>
      </c>
      <c r="D9" s="105">
        <v>10130</v>
      </c>
      <c r="E9" s="58">
        <v>17</v>
      </c>
      <c r="F9" s="59">
        <v>7</v>
      </c>
      <c r="G9" s="93">
        <f>D9/H9</f>
        <v>107.76595744680851</v>
      </c>
      <c r="H9" s="67">
        <v>94</v>
      </c>
      <c r="I9" s="24">
        <v>38</v>
      </c>
      <c r="J9" s="68">
        <f>I9*100/H9</f>
        <v>40.42553191489362</v>
      </c>
      <c r="K9" s="249">
        <v>719</v>
      </c>
      <c r="L9" s="91">
        <v>578.65</v>
      </c>
    </row>
    <row r="10" spans="1:12" ht="16.5" customHeight="1">
      <c r="A10" s="65">
        <v>2017</v>
      </c>
      <c r="B10" s="58">
        <v>3</v>
      </c>
      <c r="C10" s="59">
        <v>1</v>
      </c>
      <c r="D10" s="105">
        <v>15641</v>
      </c>
      <c r="E10" s="58">
        <v>12</v>
      </c>
      <c r="F10" s="59">
        <v>5</v>
      </c>
      <c r="G10" s="93">
        <f>D10/H10</f>
        <v>156.41</v>
      </c>
      <c r="H10" s="67">
        <v>100</v>
      </c>
      <c r="I10" s="71">
        <v>49</v>
      </c>
      <c r="J10" s="68">
        <f>I10*100/H10</f>
        <v>49</v>
      </c>
      <c r="K10" s="249">
        <v>1121</v>
      </c>
      <c r="L10" s="262">
        <v>906.58</v>
      </c>
    </row>
    <row r="11" spans="1:12" ht="12.75">
      <c r="A11" s="65">
        <v>2018</v>
      </c>
      <c r="B11" s="58">
        <v>3</v>
      </c>
      <c r="C11" s="59">
        <v>1</v>
      </c>
      <c r="D11" s="105">
        <f>Summary!D49</f>
        <v>16911</v>
      </c>
      <c r="E11" s="58">
        <v>13</v>
      </c>
      <c r="F11" s="59">
        <v>7</v>
      </c>
      <c r="G11" s="93">
        <f>D11/H11</f>
        <v>174.340206185567</v>
      </c>
      <c r="H11" s="67">
        <v>97</v>
      </c>
      <c r="I11" s="291">
        <v>41</v>
      </c>
      <c r="J11" s="68">
        <f>100*I11/H11</f>
        <v>42.2680412371134</v>
      </c>
      <c r="K11" s="292">
        <f>Summary!G49</f>
        <v>1170</v>
      </c>
      <c r="L11" s="288">
        <f>Summary!E49</f>
        <v>955.7979999999999</v>
      </c>
    </row>
    <row r="12" spans="1:12" ht="20.25">
      <c r="A12" s="65"/>
      <c r="B12" s="58"/>
      <c r="C12" s="59"/>
      <c r="D12" s="105"/>
      <c r="E12" s="58"/>
      <c r="F12" s="59"/>
      <c r="G12" s="93"/>
      <c r="H12" s="67"/>
      <c r="I12" s="71"/>
      <c r="J12" s="68"/>
      <c r="K12" s="248"/>
      <c r="L12" s="109"/>
    </row>
    <row r="13" spans="1:12" ht="20.25">
      <c r="A13" s="65"/>
      <c r="B13" s="58"/>
      <c r="C13" s="59"/>
      <c r="D13" s="105"/>
      <c r="E13" s="58"/>
      <c r="F13" s="59"/>
      <c r="G13" s="93"/>
      <c r="H13" s="67"/>
      <c r="I13" s="71"/>
      <c r="J13" s="68"/>
      <c r="K13" s="248"/>
      <c r="L13" s="109"/>
    </row>
    <row r="14" spans="1:13" ht="21" thickBot="1">
      <c r="A14" s="74"/>
      <c r="B14" s="75"/>
      <c r="C14" s="76"/>
      <c r="D14" s="106"/>
      <c r="E14" s="75"/>
      <c r="F14" s="76"/>
      <c r="G14" s="107"/>
      <c r="H14" s="75"/>
      <c r="I14" s="76"/>
      <c r="J14" s="108"/>
      <c r="K14" s="245"/>
      <c r="L14" s="110"/>
      <c r="M14" s="15"/>
    </row>
    <row r="17" spans="1:11" ht="12.75">
      <c r="A17" s="329" t="s">
        <v>48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</row>
    <row r="18" ht="13.5" thickBot="1">
      <c r="F18" s="6" t="s">
        <v>70</v>
      </c>
    </row>
    <row r="19" spans="1:12" ht="13.5" thickBot="1">
      <c r="A19" s="323" t="s">
        <v>37</v>
      </c>
      <c r="B19" s="325" t="s">
        <v>38</v>
      </c>
      <c r="C19" s="326"/>
      <c r="D19" s="327"/>
      <c r="E19" s="325" t="s">
        <v>39</v>
      </c>
      <c r="F19" s="326"/>
      <c r="G19" s="327"/>
      <c r="H19" s="328" t="s">
        <v>40</v>
      </c>
      <c r="I19" s="326"/>
      <c r="J19" s="326"/>
      <c r="K19" s="327"/>
      <c r="L19" s="50" t="s">
        <v>17</v>
      </c>
    </row>
    <row r="20" spans="1:12" ht="39" thickBot="1">
      <c r="A20" s="324"/>
      <c r="B20" s="51" t="s">
        <v>41</v>
      </c>
      <c r="C20" s="52" t="s">
        <v>42</v>
      </c>
      <c r="D20" s="53" t="s">
        <v>29</v>
      </c>
      <c r="E20" s="51" t="s">
        <v>41</v>
      </c>
      <c r="F20" s="52" t="s">
        <v>42</v>
      </c>
      <c r="G20" s="53" t="s">
        <v>43</v>
      </c>
      <c r="H20" s="54" t="s">
        <v>44</v>
      </c>
      <c r="I20" s="55" t="s">
        <v>45</v>
      </c>
      <c r="J20" s="55" t="s">
        <v>46</v>
      </c>
      <c r="K20" s="56" t="s">
        <v>42</v>
      </c>
      <c r="L20" s="57" t="s">
        <v>47</v>
      </c>
    </row>
    <row r="21" spans="1:12" ht="20.25">
      <c r="A21" s="50">
        <v>2003</v>
      </c>
      <c r="B21" s="58">
        <v>71</v>
      </c>
      <c r="C21" s="66" t="s">
        <v>49</v>
      </c>
      <c r="D21" s="60">
        <v>175</v>
      </c>
      <c r="E21" s="58">
        <v>84</v>
      </c>
      <c r="F21" s="66" t="s">
        <v>49</v>
      </c>
      <c r="G21" s="60">
        <v>1.68</v>
      </c>
      <c r="H21" s="61">
        <v>104</v>
      </c>
      <c r="I21" s="62">
        <v>11</v>
      </c>
      <c r="J21" s="63">
        <v>10.58</v>
      </c>
      <c r="K21" s="64" t="s">
        <v>49</v>
      </c>
      <c r="L21" s="70"/>
    </row>
    <row r="22" spans="1:12" ht="20.25">
      <c r="A22" s="65">
        <v>2004</v>
      </c>
      <c r="B22" s="58">
        <v>55</v>
      </c>
      <c r="C22" s="66" t="s">
        <v>49</v>
      </c>
      <c r="D22" s="60">
        <v>440</v>
      </c>
      <c r="E22" s="58">
        <v>76</v>
      </c>
      <c r="F22" s="66" t="s">
        <v>49</v>
      </c>
      <c r="G22" s="60">
        <v>4.94</v>
      </c>
      <c r="H22" s="67">
        <v>89</v>
      </c>
      <c r="I22" s="24">
        <v>13</v>
      </c>
      <c r="J22" s="68">
        <v>14.61</v>
      </c>
      <c r="K22" s="69" t="s">
        <v>49</v>
      </c>
      <c r="L22" s="70"/>
    </row>
    <row r="23" spans="1:12" ht="20.25">
      <c r="A23" s="65">
        <v>2005</v>
      </c>
      <c r="B23" s="58">
        <v>27</v>
      </c>
      <c r="C23" s="66" t="s">
        <v>49</v>
      </c>
      <c r="D23" s="60">
        <v>1928</v>
      </c>
      <c r="E23" s="58">
        <v>37</v>
      </c>
      <c r="F23" s="66" t="s">
        <v>49</v>
      </c>
      <c r="G23" s="60">
        <v>26.05</v>
      </c>
      <c r="H23" s="67">
        <v>74</v>
      </c>
      <c r="I23" s="24">
        <v>15</v>
      </c>
      <c r="J23" s="68">
        <v>20.27</v>
      </c>
      <c r="K23" s="69" t="s">
        <v>49</v>
      </c>
      <c r="L23" s="70"/>
    </row>
    <row r="24" spans="1:12" ht="20.25">
      <c r="A24" s="65">
        <v>2006</v>
      </c>
      <c r="B24" s="58">
        <v>19</v>
      </c>
      <c r="C24" s="66" t="s">
        <v>49</v>
      </c>
      <c r="D24" s="60">
        <v>2521</v>
      </c>
      <c r="E24" s="58">
        <v>25</v>
      </c>
      <c r="F24" s="66" t="s">
        <v>49</v>
      </c>
      <c r="G24" s="60">
        <v>37.63</v>
      </c>
      <c r="H24" s="67">
        <v>67</v>
      </c>
      <c r="I24" s="71">
        <v>14</v>
      </c>
      <c r="J24" s="68">
        <v>20.9</v>
      </c>
      <c r="K24" s="69" t="s">
        <v>49</v>
      </c>
      <c r="L24" s="70"/>
    </row>
    <row r="25" spans="1:12" ht="20.25">
      <c r="A25" s="77" t="s">
        <v>50</v>
      </c>
      <c r="B25" s="78">
        <v>19</v>
      </c>
      <c r="C25" s="79">
        <v>5</v>
      </c>
      <c r="D25" s="80">
        <v>2281</v>
      </c>
      <c r="E25" s="78">
        <v>17</v>
      </c>
      <c r="F25" s="79">
        <v>5</v>
      </c>
      <c r="G25" s="80">
        <v>44.73</v>
      </c>
      <c r="H25" s="78">
        <v>51</v>
      </c>
      <c r="I25" s="81">
        <v>11</v>
      </c>
      <c r="J25" s="82">
        <f>I25*100/H25</f>
        <v>21.568627450980394</v>
      </c>
      <c r="K25" s="83">
        <v>11</v>
      </c>
      <c r="L25" s="73" t="s">
        <v>4</v>
      </c>
    </row>
    <row r="26" spans="1:12" ht="20.25">
      <c r="A26" s="65">
        <v>2007</v>
      </c>
      <c r="B26" s="58">
        <v>19</v>
      </c>
      <c r="C26" s="59">
        <v>5</v>
      </c>
      <c r="D26" s="60">
        <v>2236</v>
      </c>
      <c r="E26" s="58">
        <v>18</v>
      </c>
      <c r="F26" s="59">
        <v>5</v>
      </c>
      <c r="G26" s="60">
        <v>43.84</v>
      </c>
      <c r="H26" s="67">
        <v>51</v>
      </c>
      <c r="I26" s="71">
        <v>11</v>
      </c>
      <c r="J26" s="68">
        <v>21.57</v>
      </c>
      <c r="K26" s="72">
        <v>11</v>
      </c>
      <c r="L26" s="73"/>
    </row>
    <row r="27" spans="1:12" ht="20.25" customHeight="1">
      <c r="A27" s="65">
        <v>2008</v>
      </c>
      <c r="B27" s="58">
        <v>17</v>
      </c>
      <c r="C27" s="59">
        <v>4</v>
      </c>
      <c r="D27" s="84">
        <v>2176</v>
      </c>
      <c r="E27" s="85" t="s">
        <v>51</v>
      </c>
      <c r="F27" s="86" t="s">
        <v>52</v>
      </c>
      <c r="G27" s="87">
        <v>42.67</v>
      </c>
      <c r="H27" s="88">
        <v>51</v>
      </c>
      <c r="I27" s="89">
        <v>16</v>
      </c>
      <c r="J27" s="90">
        <v>31.37</v>
      </c>
      <c r="K27" s="72" t="s">
        <v>53</v>
      </c>
      <c r="L27" s="91">
        <v>351.8</v>
      </c>
    </row>
    <row r="28" spans="1:12" ht="20.25" customHeight="1">
      <c r="A28" s="65">
        <v>2009</v>
      </c>
      <c r="B28" s="92">
        <v>7</v>
      </c>
      <c r="C28" s="59">
        <v>2</v>
      </c>
      <c r="D28" s="84">
        <v>4282</v>
      </c>
      <c r="E28" s="92">
        <v>9</v>
      </c>
      <c r="F28" s="59">
        <v>4</v>
      </c>
      <c r="G28" s="93">
        <v>66.91</v>
      </c>
      <c r="H28" s="67">
        <v>64</v>
      </c>
      <c r="I28" s="71">
        <v>28</v>
      </c>
      <c r="J28" s="90">
        <v>43.75</v>
      </c>
      <c r="K28" s="59">
        <v>4</v>
      </c>
      <c r="L28" s="94">
        <v>671.2</v>
      </c>
    </row>
    <row r="29" spans="1:12" ht="20.25" customHeight="1">
      <c r="A29" s="65">
        <v>2010</v>
      </c>
      <c r="B29" s="58">
        <v>7</v>
      </c>
      <c r="C29" s="59">
        <v>2</v>
      </c>
      <c r="D29" s="84">
        <v>4516</v>
      </c>
      <c r="E29" s="58">
        <v>8</v>
      </c>
      <c r="F29" s="59">
        <v>4</v>
      </c>
      <c r="G29" s="93">
        <v>76.54</v>
      </c>
      <c r="H29" s="67">
        <v>59</v>
      </c>
      <c r="I29" s="71">
        <v>30</v>
      </c>
      <c r="J29" s="90">
        <v>50.85</v>
      </c>
      <c r="K29" s="72" t="s">
        <v>54</v>
      </c>
      <c r="L29" s="94">
        <v>680.95</v>
      </c>
    </row>
    <row r="30" spans="1:12" ht="20.25" customHeight="1" thickBot="1">
      <c r="A30" s="95">
        <v>2011</v>
      </c>
      <c r="B30" s="96">
        <v>2</v>
      </c>
      <c r="C30" s="97">
        <v>1</v>
      </c>
      <c r="D30" s="98">
        <v>5567</v>
      </c>
      <c r="E30" s="96">
        <v>8</v>
      </c>
      <c r="F30" s="97">
        <v>4</v>
      </c>
      <c r="G30" s="98">
        <v>78.41</v>
      </c>
      <c r="H30" s="99">
        <v>71</v>
      </c>
      <c r="I30" s="100">
        <v>35</v>
      </c>
      <c r="J30" s="101">
        <v>49.3</v>
      </c>
      <c r="K30" s="102" t="s">
        <v>55</v>
      </c>
      <c r="L30" s="103">
        <v>824.09</v>
      </c>
    </row>
    <row r="31" spans="1:2" ht="20.25">
      <c r="A31" s="104" t="s">
        <v>56</v>
      </c>
      <c r="B31" t="s">
        <v>67</v>
      </c>
    </row>
  </sheetData>
  <sheetProtection/>
  <mergeCells count="11">
    <mergeCell ref="H3:J3"/>
    <mergeCell ref="K3:K4"/>
    <mergeCell ref="A19:A20"/>
    <mergeCell ref="B19:D19"/>
    <mergeCell ref="E19:G19"/>
    <mergeCell ref="H19:K19"/>
    <mergeCell ref="A1:K1"/>
    <mergeCell ref="A3:A4"/>
    <mergeCell ref="B3:D3"/>
    <mergeCell ref="E3:G3"/>
    <mergeCell ref="A17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298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302</v>
      </c>
      <c r="C10" s="173">
        <v>81966</v>
      </c>
      <c r="D10" s="118" t="s">
        <v>168</v>
      </c>
      <c r="E10" s="119">
        <v>3</v>
      </c>
      <c r="F10" s="117"/>
      <c r="G10" s="174"/>
      <c r="H10" s="118"/>
      <c r="I10" s="119"/>
      <c r="J10" s="117" t="s">
        <v>306</v>
      </c>
      <c r="K10" s="175">
        <v>95703</v>
      </c>
      <c r="L10" s="118" t="s">
        <v>168</v>
      </c>
      <c r="M10" s="119">
        <v>3</v>
      </c>
      <c r="N10" s="117" t="s">
        <v>207</v>
      </c>
      <c r="O10" s="175">
        <v>105535</v>
      </c>
      <c r="P10" s="118" t="s">
        <v>168</v>
      </c>
      <c r="Q10" s="119">
        <v>3</v>
      </c>
      <c r="R10" s="117" t="s">
        <v>291</v>
      </c>
      <c r="S10" s="175">
        <v>90686</v>
      </c>
      <c r="T10" s="118" t="s">
        <v>150</v>
      </c>
      <c r="U10" s="119">
        <v>3</v>
      </c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 t="s">
        <v>299</v>
      </c>
      <c r="S11" s="175">
        <v>94661</v>
      </c>
      <c r="T11" s="118" t="s">
        <v>168</v>
      </c>
      <c r="U11" s="119">
        <v>3</v>
      </c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 t="s">
        <v>307</v>
      </c>
      <c r="S12" s="175">
        <v>93750</v>
      </c>
      <c r="T12" s="118" t="s">
        <v>168</v>
      </c>
      <c r="U12" s="119">
        <v>3</v>
      </c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3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400</v>
      </c>
      <c r="L15" s="242">
        <f>COUNTA(L10:L14)</f>
        <v>1</v>
      </c>
      <c r="M15" s="124">
        <f>SUM(M10:M14)</f>
        <v>3</v>
      </c>
      <c r="N15" s="125"/>
      <c r="O15" s="123">
        <f>400*(COUNTA(O10:O14))</f>
        <v>400</v>
      </c>
      <c r="P15" s="242">
        <f>COUNTA(P10:P14)</f>
        <v>1</v>
      </c>
      <c r="Q15" s="124">
        <f>SUM(Q10:Q14)</f>
        <v>3</v>
      </c>
      <c r="R15" s="125"/>
      <c r="S15" s="123">
        <f>400*(COUNTA(S10:S14))</f>
        <v>1200</v>
      </c>
      <c r="T15" s="242">
        <f>COUNTA(T10:T14)</f>
        <v>3</v>
      </c>
      <c r="U15" s="126">
        <f>SUM(U10:U14)</f>
        <v>9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291</v>
      </c>
      <c r="C17" s="174">
        <v>161374</v>
      </c>
      <c r="D17" s="118" t="s">
        <v>150</v>
      </c>
      <c r="E17" s="119">
        <v>6</v>
      </c>
      <c r="F17" s="117"/>
      <c r="G17" s="174"/>
      <c r="H17" s="118"/>
      <c r="I17" s="119"/>
      <c r="J17" s="117" t="s">
        <v>300</v>
      </c>
      <c r="K17" s="174">
        <v>201765</v>
      </c>
      <c r="L17" s="118" t="s">
        <v>168</v>
      </c>
      <c r="M17" s="119">
        <v>10</v>
      </c>
      <c r="N17" s="117" t="s">
        <v>304</v>
      </c>
      <c r="O17" s="174">
        <v>222946</v>
      </c>
      <c r="P17" s="128" t="s">
        <v>168</v>
      </c>
      <c r="Q17" s="119">
        <v>6</v>
      </c>
      <c r="R17" s="117" t="s">
        <v>303</v>
      </c>
      <c r="S17" s="174">
        <v>203875</v>
      </c>
      <c r="T17" s="128" t="s">
        <v>168</v>
      </c>
      <c r="U17" s="119">
        <v>6</v>
      </c>
    </row>
    <row r="18" spans="1:21" ht="21.75" customHeight="1">
      <c r="A18" s="127" t="s">
        <v>28</v>
      </c>
      <c r="B18" s="117" t="s">
        <v>301</v>
      </c>
      <c r="C18" s="174">
        <v>174584</v>
      </c>
      <c r="D18" s="118" t="s">
        <v>168</v>
      </c>
      <c r="E18" s="119">
        <v>6</v>
      </c>
      <c r="F18" s="117"/>
      <c r="G18" s="174"/>
      <c r="H18" s="118"/>
      <c r="I18" s="119"/>
      <c r="J18" s="117" t="s">
        <v>378</v>
      </c>
      <c r="K18" s="174">
        <v>191000</v>
      </c>
      <c r="L18" s="118" t="s">
        <v>150</v>
      </c>
      <c r="M18" s="119">
        <v>10</v>
      </c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 t="s">
        <v>308</v>
      </c>
      <c r="C19" s="174">
        <v>164547</v>
      </c>
      <c r="D19" s="118" t="s">
        <v>168</v>
      </c>
      <c r="E19" s="119">
        <v>6</v>
      </c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2400</v>
      </c>
      <c r="D22" s="243">
        <f>COUNTA(D17:D21)</f>
        <v>3</v>
      </c>
      <c r="E22" s="126">
        <f>SUM(E17:E21)</f>
        <v>18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1600</v>
      </c>
      <c r="L22" s="243">
        <f>COUNTA(L17:L21)</f>
        <v>2</v>
      </c>
      <c r="M22" s="126">
        <f>SUM(M17:M21)</f>
        <v>20</v>
      </c>
      <c r="N22" s="129"/>
      <c r="O22" s="123">
        <f>800*(COUNTA(O17:O21))</f>
        <v>800</v>
      </c>
      <c r="P22" s="243">
        <f>COUNTA(P17:P21)</f>
        <v>1</v>
      </c>
      <c r="Q22" s="126">
        <f>SUM(Q17:Q21)</f>
        <v>6</v>
      </c>
      <c r="R22" s="129"/>
      <c r="S22" s="123">
        <f>800*(COUNTA(S17:S21))</f>
        <v>800</v>
      </c>
      <c r="T22" s="243">
        <f>COUNTA(T17:T21)</f>
        <v>1</v>
      </c>
      <c r="U22" s="126">
        <f>SUM(U17:U21)</f>
        <v>6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128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10.5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305</v>
      </c>
      <c r="C28" s="144">
        <v>1400</v>
      </c>
      <c r="D28" s="177" t="s">
        <v>168</v>
      </c>
      <c r="E28" s="119">
        <v>30</v>
      </c>
      <c r="F28" s="117"/>
      <c r="G28" s="144"/>
      <c r="H28" s="144"/>
      <c r="I28" s="119"/>
      <c r="J28" s="117" t="s">
        <v>434</v>
      </c>
      <c r="K28" s="144">
        <v>1100</v>
      </c>
      <c r="L28" s="117" t="s">
        <v>150</v>
      </c>
      <c r="M28" s="119">
        <v>30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15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1400</v>
      </c>
      <c r="D31" s="243">
        <f>COUNTA(D27:D30)</f>
        <v>1</v>
      </c>
      <c r="E31" s="149">
        <f>SUM(E27:E30)</f>
        <v>30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1100</v>
      </c>
      <c r="L31" s="243">
        <f>COUNTA(L27:L30)</f>
        <v>1</v>
      </c>
      <c r="M31" s="149">
        <f>SUM(M27:M30)</f>
        <v>30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B10" sqref="B1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418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294"/>
      <c r="C10" s="295"/>
      <c r="D10" s="296"/>
      <c r="E10" s="297"/>
      <c r="F10" s="117"/>
      <c r="G10" s="174"/>
      <c r="H10" s="118"/>
      <c r="I10" s="119"/>
      <c r="J10" s="294" t="s">
        <v>403</v>
      </c>
      <c r="K10" s="304">
        <v>74850</v>
      </c>
      <c r="L10" s="296" t="s">
        <v>168</v>
      </c>
      <c r="M10" s="297">
        <v>5</v>
      </c>
      <c r="N10" s="117"/>
      <c r="O10" s="175"/>
      <c r="P10" s="118"/>
      <c r="Q10" s="119"/>
      <c r="R10" s="294" t="s">
        <v>419</v>
      </c>
      <c r="S10" s="304">
        <v>74418</v>
      </c>
      <c r="T10" s="296" t="s">
        <v>168</v>
      </c>
      <c r="U10" s="297">
        <v>5</v>
      </c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400</v>
      </c>
      <c r="L15" s="242">
        <f>COUNTA(L10:L14)</f>
        <v>1</v>
      </c>
      <c r="M15" s="124">
        <f>SUM(M10:M14)</f>
        <v>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400</v>
      </c>
      <c r="T15" s="242">
        <f>COUNTA(T10:T14)</f>
        <v>1</v>
      </c>
      <c r="U15" s="126">
        <f>SUM(U10:U14)</f>
        <v>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0.8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I10" sqref="I1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249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247</v>
      </c>
      <c r="C10" s="173">
        <v>74827</v>
      </c>
      <c r="D10" s="118" t="s">
        <v>150</v>
      </c>
      <c r="E10" s="119">
        <v>3</v>
      </c>
      <c r="F10" s="117" t="s">
        <v>247</v>
      </c>
      <c r="G10" s="174">
        <v>90051</v>
      </c>
      <c r="H10" s="118" t="s">
        <v>150</v>
      </c>
      <c r="I10" s="119">
        <v>3</v>
      </c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3</v>
      </c>
      <c r="F15" s="125"/>
      <c r="G15" s="123">
        <f>400*(COUNTA(G10:G14))</f>
        <v>400</v>
      </c>
      <c r="H15" s="242">
        <f>COUNTA(H10:H14)</f>
        <v>1</v>
      </c>
      <c r="I15" s="124">
        <f>SUM(I10:I14)</f>
        <v>3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6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0.8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E30" sqref="E3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137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294" t="s">
        <v>178</v>
      </c>
      <c r="C10" s="295">
        <v>60551</v>
      </c>
      <c r="D10" s="296" t="s">
        <v>150</v>
      </c>
      <c r="E10" s="297">
        <v>5</v>
      </c>
      <c r="F10" s="117" t="s">
        <v>188</v>
      </c>
      <c r="G10" s="174">
        <v>84881</v>
      </c>
      <c r="H10" s="118" t="s">
        <v>150</v>
      </c>
      <c r="I10" s="119">
        <v>3</v>
      </c>
      <c r="J10" s="117" t="s">
        <v>204</v>
      </c>
      <c r="K10" s="175">
        <v>72774</v>
      </c>
      <c r="L10" s="118" t="s">
        <v>150</v>
      </c>
      <c r="M10" s="119">
        <v>5</v>
      </c>
      <c r="N10" s="117" t="s">
        <v>149</v>
      </c>
      <c r="O10" s="175">
        <v>111090</v>
      </c>
      <c r="P10" s="118" t="s">
        <v>150</v>
      </c>
      <c r="Q10" s="119">
        <v>3</v>
      </c>
      <c r="R10" s="117" t="s">
        <v>149</v>
      </c>
      <c r="S10" s="175">
        <v>74416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 t="s">
        <v>247</v>
      </c>
      <c r="C11" s="173">
        <v>55903</v>
      </c>
      <c r="D11" s="118" t="s">
        <v>150</v>
      </c>
      <c r="E11" s="119">
        <v>5</v>
      </c>
      <c r="F11" s="117" t="s">
        <v>235</v>
      </c>
      <c r="G11" s="174">
        <v>82325</v>
      </c>
      <c r="H11" s="118" t="s">
        <v>150</v>
      </c>
      <c r="I11" s="119">
        <v>3</v>
      </c>
      <c r="J11" s="117" t="s">
        <v>232</v>
      </c>
      <c r="K11" s="175">
        <v>73925</v>
      </c>
      <c r="L11" s="118" t="s">
        <v>150</v>
      </c>
      <c r="M11" s="119">
        <v>5</v>
      </c>
      <c r="N11" s="117" t="s">
        <v>190</v>
      </c>
      <c r="O11" s="175">
        <v>93972</v>
      </c>
      <c r="P11" s="118" t="s">
        <v>150</v>
      </c>
      <c r="Q11" s="119">
        <v>3</v>
      </c>
      <c r="R11" s="117" t="s">
        <v>179</v>
      </c>
      <c r="S11" s="175">
        <v>75370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328</v>
      </c>
      <c r="C12" s="173">
        <v>60673</v>
      </c>
      <c r="D12" s="118" t="s">
        <v>150</v>
      </c>
      <c r="E12" s="119">
        <v>5</v>
      </c>
      <c r="F12" s="117" t="s">
        <v>269</v>
      </c>
      <c r="G12" s="174">
        <v>82661</v>
      </c>
      <c r="H12" s="118" t="s">
        <v>150</v>
      </c>
      <c r="I12" s="119">
        <v>3</v>
      </c>
      <c r="J12" s="117" t="s">
        <v>287</v>
      </c>
      <c r="K12" s="175">
        <v>73081</v>
      </c>
      <c r="L12" s="118" t="s">
        <v>150</v>
      </c>
      <c r="M12" s="119">
        <v>5</v>
      </c>
      <c r="N12" s="117" t="s">
        <v>206</v>
      </c>
      <c r="O12" s="175">
        <v>91362</v>
      </c>
      <c r="P12" s="118" t="s">
        <v>150</v>
      </c>
      <c r="Q12" s="119">
        <v>5</v>
      </c>
      <c r="R12" s="117" t="s">
        <v>212</v>
      </c>
      <c r="S12" s="175">
        <v>72409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339</v>
      </c>
      <c r="C13" s="173">
        <v>55750</v>
      </c>
      <c r="D13" s="118" t="s">
        <v>150</v>
      </c>
      <c r="E13" s="119">
        <v>5</v>
      </c>
      <c r="F13" s="117" t="s">
        <v>338</v>
      </c>
      <c r="G13" s="174">
        <v>80379</v>
      </c>
      <c r="H13" s="118" t="s">
        <v>150</v>
      </c>
      <c r="I13" s="119">
        <v>5</v>
      </c>
      <c r="J13" s="294" t="s">
        <v>425</v>
      </c>
      <c r="K13" s="304">
        <v>73290</v>
      </c>
      <c r="L13" s="296" t="s">
        <v>168</v>
      </c>
      <c r="M13" s="297">
        <v>5</v>
      </c>
      <c r="N13" s="117" t="s">
        <v>224</v>
      </c>
      <c r="O13" s="175">
        <v>90894</v>
      </c>
      <c r="P13" s="118" t="s">
        <v>150</v>
      </c>
      <c r="Q13" s="119">
        <v>5</v>
      </c>
      <c r="R13" s="117" t="s">
        <v>238</v>
      </c>
      <c r="S13" s="175">
        <v>72603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361</v>
      </c>
      <c r="C14" s="173">
        <v>55597</v>
      </c>
      <c r="D14" s="118" t="s">
        <v>150</v>
      </c>
      <c r="E14" s="119">
        <v>5</v>
      </c>
      <c r="F14" s="117" t="s">
        <v>358</v>
      </c>
      <c r="G14" s="174">
        <v>74234</v>
      </c>
      <c r="H14" s="118" t="s">
        <v>150</v>
      </c>
      <c r="I14" s="119">
        <v>5</v>
      </c>
      <c r="J14" s="117" t="s">
        <v>385</v>
      </c>
      <c r="K14" s="175">
        <v>72662</v>
      </c>
      <c r="L14" s="118" t="s">
        <v>150</v>
      </c>
      <c r="M14" s="119">
        <v>5</v>
      </c>
      <c r="N14" s="117" t="s">
        <v>269</v>
      </c>
      <c r="O14" s="175">
        <v>90779</v>
      </c>
      <c r="P14" s="118" t="s">
        <v>150</v>
      </c>
      <c r="Q14" s="119">
        <v>5</v>
      </c>
      <c r="R14" s="117" t="s">
        <v>246</v>
      </c>
      <c r="S14" s="175">
        <v>74369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19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21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199</v>
      </c>
      <c r="C17" s="174">
        <v>131444</v>
      </c>
      <c r="D17" s="118" t="s">
        <v>168</v>
      </c>
      <c r="E17" s="119">
        <v>10</v>
      </c>
      <c r="F17" s="117" t="s">
        <v>206</v>
      </c>
      <c r="G17" s="174">
        <v>173713</v>
      </c>
      <c r="H17" s="118" t="s">
        <v>150</v>
      </c>
      <c r="I17" s="119">
        <v>6</v>
      </c>
      <c r="J17" s="117" t="s">
        <v>212</v>
      </c>
      <c r="K17" s="174">
        <v>151272</v>
      </c>
      <c r="L17" s="118" t="s">
        <v>150</v>
      </c>
      <c r="M17" s="119">
        <v>10</v>
      </c>
      <c r="N17" s="117" t="s">
        <v>180</v>
      </c>
      <c r="O17" s="174">
        <v>222062</v>
      </c>
      <c r="P17" s="128" t="s">
        <v>150</v>
      </c>
      <c r="Q17" s="119">
        <v>6</v>
      </c>
      <c r="R17" s="117" t="s">
        <v>179</v>
      </c>
      <c r="S17" s="174">
        <v>165636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238</v>
      </c>
      <c r="C18" s="174">
        <v>124551</v>
      </c>
      <c r="D18" s="118" t="s">
        <v>150</v>
      </c>
      <c r="E18" s="119">
        <v>10</v>
      </c>
      <c r="F18" s="117" t="s">
        <v>288</v>
      </c>
      <c r="G18" s="174">
        <v>163941</v>
      </c>
      <c r="H18" s="118" t="s">
        <v>150</v>
      </c>
      <c r="I18" s="119">
        <v>10</v>
      </c>
      <c r="J18" s="117" t="s">
        <v>288</v>
      </c>
      <c r="K18" s="174">
        <v>152995</v>
      </c>
      <c r="L18" s="118" t="s">
        <v>150</v>
      </c>
      <c r="M18" s="119">
        <v>10</v>
      </c>
      <c r="N18" s="117" t="s">
        <v>204</v>
      </c>
      <c r="O18" s="174">
        <v>203900</v>
      </c>
      <c r="P18" s="118" t="s">
        <v>150</v>
      </c>
      <c r="Q18" s="119">
        <v>6</v>
      </c>
      <c r="R18" s="117" t="s">
        <v>199</v>
      </c>
      <c r="S18" s="174">
        <v>171509</v>
      </c>
      <c r="T18" s="118" t="s">
        <v>168</v>
      </c>
      <c r="U18" s="119">
        <v>10</v>
      </c>
    </row>
    <row r="19" spans="1:21" ht="21.75" customHeight="1">
      <c r="A19" s="127" t="s">
        <v>28</v>
      </c>
      <c r="B19" s="117" t="s">
        <v>326</v>
      </c>
      <c r="C19" s="174">
        <v>122509</v>
      </c>
      <c r="D19" s="118" t="s">
        <v>150</v>
      </c>
      <c r="E19" s="119">
        <v>10</v>
      </c>
      <c r="F19" s="117" t="s">
        <v>326</v>
      </c>
      <c r="G19" s="174">
        <v>164199</v>
      </c>
      <c r="H19" s="118" t="s">
        <v>150</v>
      </c>
      <c r="I19" s="119">
        <v>10</v>
      </c>
      <c r="J19" s="117" t="s">
        <v>328</v>
      </c>
      <c r="K19" s="174">
        <v>152747</v>
      </c>
      <c r="L19" s="118" t="s">
        <v>150</v>
      </c>
      <c r="M19" s="119">
        <v>10</v>
      </c>
      <c r="N19" s="117" t="s">
        <v>216</v>
      </c>
      <c r="O19" s="174">
        <v>195895</v>
      </c>
      <c r="P19" s="118" t="s">
        <v>150</v>
      </c>
      <c r="Q19" s="119">
        <v>10</v>
      </c>
      <c r="R19" s="117" t="s">
        <v>232</v>
      </c>
      <c r="S19" s="174">
        <v>155118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365</v>
      </c>
      <c r="C20" s="174">
        <v>123568</v>
      </c>
      <c r="D20" s="118" t="s">
        <v>150</v>
      </c>
      <c r="E20" s="119">
        <v>10</v>
      </c>
      <c r="F20" s="117" t="s">
        <v>357</v>
      </c>
      <c r="G20" s="270">
        <v>161769</v>
      </c>
      <c r="H20" s="118" t="s">
        <v>150</v>
      </c>
      <c r="I20" s="119">
        <v>10</v>
      </c>
      <c r="J20" s="117" t="s">
        <v>358</v>
      </c>
      <c r="K20" s="174">
        <v>152670</v>
      </c>
      <c r="L20" s="118" t="s">
        <v>150</v>
      </c>
      <c r="M20" s="119">
        <v>10</v>
      </c>
      <c r="N20" s="117" t="s">
        <v>246</v>
      </c>
      <c r="O20" s="174">
        <v>194028</v>
      </c>
      <c r="P20" s="118" t="s">
        <v>150</v>
      </c>
      <c r="Q20" s="119">
        <v>10</v>
      </c>
      <c r="R20" s="117" t="s">
        <v>247</v>
      </c>
      <c r="S20" s="174">
        <v>154319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385</v>
      </c>
      <c r="C21" s="174">
        <v>124920</v>
      </c>
      <c r="D21" s="118" t="s">
        <v>150</v>
      </c>
      <c r="E21" s="119">
        <v>10</v>
      </c>
      <c r="F21" s="117" t="s">
        <v>405</v>
      </c>
      <c r="G21" s="174">
        <v>172420</v>
      </c>
      <c r="H21" s="118" t="s">
        <v>150</v>
      </c>
      <c r="I21" s="119">
        <v>6</v>
      </c>
      <c r="J21" s="117" t="s">
        <v>405</v>
      </c>
      <c r="K21" s="174">
        <v>151862</v>
      </c>
      <c r="L21" s="118" t="s">
        <v>150</v>
      </c>
      <c r="M21" s="119">
        <v>10</v>
      </c>
      <c r="N21" s="117" t="s">
        <v>287</v>
      </c>
      <c r="O21" s="174">
        <v>193844</v>
      </c>
      <c r="P21" s="118" t="s">
        <v>150</v>
      </c>
      <c r="Q21" s="119">
        <v>10</v>
      </c>
      <c r="R21" s="117" t="s">
        <v>339</v>
      </c>
      <c r="S21" s="174">
        <v>153918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42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42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969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55.425</v>
      </c>
      <c r="S26" s="138"/>
      <c r="T26" s="137" t="s">
        <v>4</v>
      </c>
    </row>
    <row r="27" spans="1:20" ht="21.75" customHeight="1">
      <c r="A27" s="116" t="s">
        <v>32</v>
      </c>
      <c r="B27" s="117" t="s">
        <v>384</v>
      </c>
      <c r="C27" s="175">
        <v>235244</v>
      </c>
      <c r="D27" s="177" t="s">
        <v>150</v>
      </c>
      <c r="E27" s="119">
        <v>40</v>
      </c>
      <c r="F27" s="117" t="s">
        <v>338</v>
      </c>
      <c r="G27" s="175">
        <v>315022</v>
      </c>
      <c r="H27" s="178" t="s">
        <v>150</v>
      </c>
      <c r="I27" s="119">
        <v>40</v>
      </c>
      <c r="J27" s="117" t="s">
        <v>322</v>
      </c>
      <c r="K27" s="175">
        <v>291941</v>
      </c>
      <c r="L27" s="117" t="s">
        <v>150</v>
      </c>
      <c r="M27" s="119">
        <v>40</v>
      </c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230</v>
      </c>
      <c r="C28" s="144">
        <v>1825</v>
      </c>
      <c r="D28" s="276" t="s">
        <v>150</v>
      </c>
      <c r="E28" s="119">
        <v>40</v>
      </c>
      <c r="F28" s="117" t="s">
        <v>188</v>
      </c>
      <c r="G28" s="144">
        <v>1250</v>
      </c>
      <c r="H28" s="176" t="s">
        <v>168</v>
      </c>
      <c r="I28" s="119">
        <v>30</v>
      </c>
      <c r="J28" s="117" t="s">
        <v>193</v>
      </c>
      <c r="K28" s="144">
        <v>1500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 t="s">
        <v>211</v>
      </c>
      <c r="C29" s="144">
        <v>2650</v>
      </c>
      <c r="D29" s="179" t="s">
        <v>150</v>
      </c>
      <c r="E29" s="119">
        <v>50</v>
      </c>
      <c r="F29" s="117" t="s">
        <v>291</v>
      </c>
      <c r="G29" s="144">
        <v>2125</v>
      </c>
      <c r="H29" s="176" t="s">
        <v>150</v>
      </c>
      <c r="I29" s="119">
        <v>50</v>
      </c>
      <c r="J29" s="117" t="s">
        <v>393</v>
      </c>
      <c r="K29" s="144">
        <v>2250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 t="s">
        <v>432</v>
      </c>
      <c r="C30" s="144">
        <v>3550</v>
      </c>
      <c r="D30" s="179" t="s">
        <v>150</v>
      </c>
      <c r="E30" s="119">
        <v>80</v>
      </c>
      <c r="F30" s="117" t="s">
        <v>343</v>
      </c>
      <c r="G30" s="144">
        <v>2775</v>
      </c>
      <c r="H30" s="176" t="s">
        <v>150</v>
      </c>
      <c r="I30" s="119">
        <v>80</v>
      </c>
      <c r="J30" s="117" t="s">
        <v>252</v>
      </c>
      <c r="K30" s="144">
        <v>3000</v>
      </c>
      <c r="L30" s="117" t="s">
        <v>150</v>
      </c>
      <c r="M30" s="119">
        <v>80</v>
      </c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9525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7650</v>
      </c>
      <c r="H31" s="243">
        <f>COUNTA(H27:H30)</f>
        <v>4</v>
      </c>
      <c r="I31" s="149">
        <f>SUM(I27:I30)</f>
        <v>200</v>
      </c>
      <c r="J31" s="139"/>
      <c r="K31" s="123">
        <f>SUM(K30+K29+K28+(IF(COUNTBLANK(K27),0,1500)))</f>
        <v>8250</v>
      </c>
      <c r="L31" s="243">
        <f>COUNTA(L27:L30)</f>
        <v>4</v>
      </c>
      <c r="M31" s="149">
        <f>SUM(M27:M30)</f>
        <v>210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U14" sqref="U14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83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250" t="s">
        <v>152</v>
      </c>
      <c r="C10" s="286">
        <v>64384</v>
      </c>
      <c r="D10" s="251" t="s">
        <v>150</v>
      </c>
      <c r="E10" s="287">
        <v>5</v>
      </c>
      <c r="F10" s="117" t="s">
        <v>152</v>
      </c>
      <c r="G10" s="283">
        <v>75364</v>
      </c>
      <c r="H10" s="118" t="s">
        <v>150</v>
      </c>
      <c r="I10" s="281">
        <v>5</v>
      </c>
      <c r="J10" s="117" t="s">
        <v>151</v>
      </c>
      <c r="K10" s="282">
        <v>94161</v>
      </c>
      <c r="L10" s="118" t="s">
        <v>150</v>
      </c>
      <c r="M10" s="281">
        <v>5</v>
      </c>
      <c r="N10" s="117" t="s">
        <v>164</v>
      </c>
      <c r="O10" s="282">
        <v>92277</v>
      </c>
      <c r="P10" s="118" t="s">
        <v>150</v>
      </c>
      <c r="Q10" s="281">
        <v>5</v>
      </c>
      <c r="R10" s="117" t="s">
        <v>153</v>
      </c>
      <c r="S10" s="282">
        <v>82021</v>
      </c>
      <c r="T10" s="118" t="s">
        <v>150</v>
      </c>
      <c r="U10" s="281">
        <v>5</v>
      </c>
    </row>
    <row r="11" spans="1:21" ht="21.75" customHeight="1">
      <c r="A11" s="116" t="s">
        <v>27</v>
      </c>
      <c r="B11" s="294" t="s">
        <v>178</v>
      </c>
      <c r="C11" s="299">
        <v>62851</v>
      </c>
      <c r="D11" s="296" t="s">
        <v>168</v>
      </c>
      <c r="E11" s="297">
        <v>5</v>
      </c>
      <c r="F11" s="117" t="s">
        <v>211</v>
      </c>
      <c r="G11" s="283">
        <v>80193</v>
      </c>
      <c r="H11" s="118" t="s">
        <v>150</v>
      </c>
      <c r="I11" s="281">
        <v>5</v>
      </c>
      <c r="J11" s="117" t="s">
        <v>213</v>
      </c>
      <c r="K11" s="282">
        <v>92318</v>
      </c>
      <c r="L11" s="118" t="s">
        <v>150</v>
      </c>
      <c r="M11" s="281">
        <v>5</v>
      </c>
      <c r="N11" s="117" t="s">
        <v>213</v>
      </c>
      <c r="O11" s="282">
        <v>90830</v>
      </c>
      <c r="P11" s="118" t="s">
        <v>150</v>
      </c>
      <c r="Q11" s="281">
        <v>5</v>
      </c>
      <c r="R11" s="117" t="s">
        <v>204</v>
      </c>
      <c r="S11" s="282">
        <v>80987</v>
      </c>
      <c r="T11" s="118" t="s">
        <v>150</v>
      </c>
      <c r="U11" s="281">
        <v>5</v>
      </c>
    </row>
    <row r="12" spans="1:21" ht="21.75" customHeight="1">
      <c r="A12" s="116" t="s">
        <v>27</v>
      </c>
      <c r="B12" s="117" t="s">
        <v>339</v>
      </c>
      <c r="C12" s="283">
        <v>65589</v>
      </c>
      <c r="D12" s="118" t="s">
        <v>150</v>
      </c>
      <c r="E12" s="281">
        <v>5</v>
      </c>
      <c r="F12" s="117" t="s">
        <v>286</v>
      </c>
      <c r="G12" s="283">
        <v>80893</v>
      </c>
      <c r="H12" s="118" t="s">
        <v>150</v>
      </c>
      <c r="I12" s="281">
        <v>5</v>
      </c>
      <c r="J12" s="117" t="s">
        <v>290</v>
      </c>
      <c r="K12" s="282">
        <v>95643</v>
      </c>
      <c r="L12" s="118" t="s">
        <v>150</v>
      </c>
      <c r="M12" s="281">
        <v>5</v>
      </c>
      <c r="N12" s="117" t="s">
        <v>286</v>
      </c>
      <c r="O12" s="282">
        <v>100195</v>
      </c>
      <c r="P12" s="118" t="s">
        <v>150</v>
      </c>
      <c r="Q12" s="281">
        <v>5</v>
      </c>
      <c r="R12" s="117" t="s">
        <v>230</v>
      </c>
      <c r="S12" s="282">
        <v>80763</v>
      </c>
      <c r="T12" s="118" t="s">
        <v>150</v>
      </c>
      <c r="U12" s="281">
        <v>5</v>
      </c>
    </row>
    <row r="13" spans="1:21" ht="21.75" customHeight="1">
      <c r="A13" s="116" t="s">
        <v>27</v>
      </c>
      <c r="B13" s="117" t="s">
        <v>358</v>
      </c>
      <c r="C13" s="283">
        <v>64870</v>
      </c>
      <c r="D13" s="118" t="s">
        <v>150</v>
      </c>
      <c r="E13" s="281">
        <v>5</v>
      </c>
      <c r="F13" s="117" t="s">
        <v>333</v>
      </c>
      <c r="G13" s="283">
        <v>75028</v>
      </c>
      <c r="H13" s="118" t="s">
        <v>150</v>
      </c>
      <c r="I13" s="281">
        <v>5</v>
      </c>
      <c r="J13" s="117" t="s">
        <v>356</v>
      </c>
      <c r="K13" s="282">
        <v>95247</v>
      </c>
      <c r="L13" s="118" t="s">
        <v>150</v>
      </c>
      <c r="M13" s="281">
        <v>5</v>
      </c>
      <c r="N13" s="117" t="s">
        <v>343</v>
      </c>
      <c r="O13" s="282">
        <v>91606</v>
      </c>
      <c r="P13" s="118" t="s">
        <v>150</v>
      </c>
      <c r="Q13" s="281">
        <v>5</v>
      </c>
      <c r="R13" s="117" t="s">
        <v>291</v>
      </c>
      <c r="S13" s="282">
        <v>85961</v>
      </c>
      <c r="T13" s="118" t="s">
        <v>150</v>
      </c>
      <c r="U13" s="281">
        <v>5</v>
      </c>
    </row>
    <row r="14" spans="1:21" ht="21.75" customHeight="1">
      <c r="A14" s="116" t="s">
        <v>27</v>
      </c>
      <c r="B14" s="294" t="s">
        <v>425</v>
      </c>
      <c r="C14" s="299">
        <v>63460</v>
      </c>
      <c r="D14" s="296" t="s">
        <v>168</v>
      </c>
      <c r="E14" s="297">
        <v>5</v>
      </c>
      <c r="F14" s="117" t="s">
        <v>358</v>
      </c>
      <c r="G14" s="283">
        <v>75013</v>
      </c>
      <c r="H14" s="118" t="s">
        <v>150</v>
      </c>
      <c r="I14" s="281">
        <v>5</v>
      </c>
      <c r="J14" s="117" t="s">
        <v>434</v>
      </c>
      <c r="K14" s="282">
        <v>91739</v>
      </c>
      <c r="L14" s="118" t="s">
        <v>150</v>
      </c>
      <c r="M14" s="281">
        <v>5</v>
      </c>
      <c r="N14" s="117" t="s">
        <v>358</v>
      </c>
      <c r="O14" s="282">
        <v>90010</v>
      </c>
      <c r="P14" s="118" t="s">
        <v>150</v>
      </c>
      <c r="Q14" s="281">
        <v>5</v>
      </c>
      <c r="R14" s="117" t="s">
        <v>434</v>
      </c>
      <c r="S14" s="282">
        <v>82066</v>
      </c>
      <c r="T14" s="118" t="s">
        <v>150</v>
      </c>
      <c r="U14" s="281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1" ht="21.75" customHeight="1">
      <c r="A16" s="346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285"/>
    </row>
    <row r="17" spans="1:21" ht="21.75" customHeight="1">
      <c r="A17" s="127" t="s">
        <v>28</v>
      </c>
      <c r="B17" s="117" t="s">
        <v>164</v>
      </c>
      <c r="C17" s="283">
        <v>134530</v>
      </c>
      <c r="D17" s="118" t="s">
        <v>150</v>
      </c>
      <c r="E17" s="281">
        <v>10</v>
      </c>
      <c r="F17" s="117" t="s">
        <v>153</v>
      </c>
      <c r="G17" s="283">
        <v>155567</v>
      </c>
      <c r="H17" s="118" t="s">
        <v>150</v>
      </c>
      <c r="I17" s="281">
        <v>10</v>
      </c>
      <c r="J17" s="117" t="s">
        <v>151</v>
      </c>
      <c r="K17" s="283">
        <v>200086</v>
      </c>
      <c r="L17" s="118" t="s">
        <v>150</v>
      </c>
      <c r="M17" s="281">
        <v>10</v>
      </c>
      <c r="N17" s="117" t="s">
        <v>154</v>
      </c>
      <c r="O17" s="282">
        <v>192869</v>
      </c>
      <c r="P17" s="118" t="s">
        <v>150</v>
      </c>
      <c r="Q17" s="281">
        <v>10</v>
      </c>
      <c r="R17" s="117" t="s">
        <v>151</v>
      </c>
      <c r="S17" s="283">
        <v>170840</v>
      </c>
      <c r="T17" s="128" t="s">
        <v>150</v>
      </c>
      <c r="U17" s="281">
        <v>10</v>
      </c>
    </row>
    <row r="18" spans="1:21" ht="21.75" customHeight="1">
      <c r="A18" s="127" t="s">
        <v>28</v>
      </c>
      <c r="B18" s="117" t="s">
        <v>185</v>
      </c>
      <c r="C18" s="283">
        <v>140845</v>
      </c>
      <c r="D18" s="118" t="s">
        <v>168</v>
      </c>
      <c r="E18" s="281">
        <v>10</v>
      </c>
      <c r="F18" s="117" t="s">
        <v>204</v>
      </c>
      <c r="G18" s="283">
        <v>155490</v>
      </c>
      <c r="H18" s="118" t="s">
        <v>150</v>
      </c>
      <c r="I18" s="281">
        <v>10</v>
      </c>
      <c r="J18" s="117" t="s">
        <v>190</v>
      </c>
      <c r="K18" s="283">
        <v>203043</v>
      </c>
      <c r="L18" s="118" t="s">
        <v>150</v>
      </c>
      <c r="M18" s="281">
        <v>10</v>
      </c>
      <c r="N18" s="117" t="s">
        <v>211</v>
      </c>
      <c r="O18" s="283">
        <v>191881</v>
      </c>
      <c r="P18" s="118" t="s">
        <v>150</v>
      </c>
      <c r="Q18" s="281">
        <v>10</v>
      </c>
      <c r="R18" s="117" t="s">
        <v>190</v>
      </c>
      <c r="S18" s="283">
        <v>174497</v>
      </c>
      <c r="T18" s="118" t="s">
        <v>150</v>
      </c>
      <c r="U18" s="281">
        <v>10</v>
      </c>
    </row>
    <row r="19" spans="1:21" ht="21.75" customHeight="1">
      <c r="A19" s="127" t="s">
        <v>28</v>
      </c>
      <c r="B19" s="117" t="s">
        <v>213</v>
      </c>
      <c r="C19" s="283">
        <v>140888</v>
      </c>
      <c r="D19" s="118" t="s">
        <v>150</v>
      </c>
      <c r="E19" s="281">
        <v>10</v>
      </c>
      <c r="F19" s="117" t="s">
        <v>290</v>
      </c>
      <c r="G19" s="282">
        <v>161098</v>
      </c>
      <c r="H19" s="118" t="s">
        <v>150</v>
      </c>
      <c r="I19" s="281">
        <v>10</v>
      </c>
      <c r="J19" s="117" t="s">
        <v>324</v>
      </c>
      <c r="K19" s="282">
        <v>204008</v>
      </c>
      <c r="L19" s="118" t="s">
        <v>150</v>
      </c>
      <c r="M19" s="281">
        <v>10</v>
      </c>
      <c r="N19" s="117" t="s">
        <v>324</v>
      </c>
      <c r="O19" s="283">
        <v>193719</v>
      </c>
      <c r="P19" s="118" t="s">
        <v>150</v>
      </c>
      <c r="Q19" s="281">
        <v>10</v>
      </c>
      <c r="R19" s="117" t="s">
        <v>230</v>
      </c>
      <c r="S19" s="283">
        <v>172147</v>
      </c>
      <c r="T19" s="118" t="s">
        <v>150</v>
      </c>
      <c r="U19" s="281">
        <v>10</v>
      </c>
    </row>
    <row r="20" spans="1:21" ht="21.75" customHeight="1">
      <c r="A20" s="127" t="s">
        <v>28</v>
      </c>
      <c r="B20" s="117" t="s">
        <v>291</v>
      </c>
      <c r="C20" s="283">
        <v>140213</v>
      </c>
      <c r="D20" s="118" t="s">
        <v>150</v>
      </c>
      <c r="E20" s="281">
        <v>10</v>
      </c>
      <c r="F20" s="117" t="s">
        <v>338</v>
      </c>
      <c r="G20" s="283">
        <v>161495</v>
      </c>
      <c r="H20" s="118" t="s">
        <v>150</v>
      </c>
      <c r="I20" s="281">
        <v>10</v>
      </c>
      <c r="J20" s="117" t="s">
        <v>343</v>
      </c>
      <c r="K20" s="283">
        <v>195975</v>
      </c>
      <c r="L20" s="118" t="s">
        <v>150</v>
      </c>
      <c r="M20" s="281">
        <v>10</v>
      </c>
      <c r="N20" s="117" t="s">
        <v>339</v>
      </c>
      <c r="O20" s="283">
        <v>184867</v>
      </c>
      <c r="P20" s="118" t="s">
        <v>150</v>
      </c>
      <c r="Q20" s="281">
        <v>10</v>
      </c>
      <c r="R20" s="117" t="s">
        <v>338</v>
      </c>
      <c r="S20" s="283">
        <v>172400</v>
      </c>
      <c r="T20" s="118" t="s">
        <v>150</v>
      </c>
      <c r="U20" s="281">
        <v>10</v>
      </c>
    </row>
    <row r="21" spans="1:21" ht="21.75" customHeight="1">
      <c r="A21" s="127" t="s">
        <v>28</v>
      </c>
      <c r="B21" s="117" t="s">
        <v>376</v>
      </c>
      <c r="C21" s="169">
        <v>135656</v>
      </c>
      <c r="D21" s="118" t="s">
        <v>150</v>
      </c>
      <c r="E21" s="119">
        <v>10</v>
      </c>
      <c r="F21" s="117" t="s">
        <v>366</v>
      </c>
      <c r="G21" s="169">
        <v>155461</v>
      </c>
      <c r="H21" s="118" t="s">
        <v>150</v>
      </c>
      <c r="I21" s="119">
        <v>10</v>
      </c>
      <c r="J21" s="117" t="s">
        <v>393</v>
      </c>
      <c r="K21" s="169">
        <v>205272</v>
      </c>
      <c r="L21" s="118" t="s">
        <v>168</v>
      </c>
      <c r="M21" s="119">
        <v>10</v>
      </c>
      <c r="N21" s="294" t="s">
        <v>425</v>
      </c>
      <c r="O21" s="299">
        <v>192255</v>
      </c>
      <c r="P21" s="296" t="s">
        <v>168</v>
      </c>
      <c r="Q21" s="297">
        <v>10</v>
      </c>
      <c r="R21" s="117" t="s">
        <v>366</v>
      </c>
      <c r="S21" s="169">
        <v>164500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1005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53.5</v>
      </c>
      <c r="S26" s="138"/>
      <c r="T26" s="137" t="s">
        <v>4</v>
      </c>
    </row>
    <row r="27" spans="1:20" ht="21.75" customHeight="1">
      <c r="A27" s="116" t="s">
        <v>32</v>
      </c>
      <c r="B27" s="117" t="s">
        <v>432</v>
      </c>
      <c r="C27" s="170">
        <v>273337</v>
      </c>
      <c r="D27" s="177" t="s">
        <v>150</v>
      </c>
      <c r="E27" s="119">
        <v>40</v>
      </c>
      <c r="F27" s="117" t="s">
        <v>317</v>
      </c>
      <c r="G27" s="170">
        <v>310335</v>
      </c>
      <c r="H27" s="178" t="s">
        <v>150</v>
      </c>
      <c r="I27" s="119">
        <v>40</v>
      </c>
      <c r="J27" s="117" t="s">
        <v>404</v>
      </c>
      <c r="K27" s="170">
        <v>373484</v>
      </c>
      <c r="L27" s="117" t="s">
        <v>150</v>
      </c>
      <c r="M27" s="119">
        <v>40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333</v>
      </c>
      <c r="C28" s="144">
        <v>1675</v>
      </c>
      <c r="D28" s="177" t="s">
        <v>150</v>
      </c>
      <c r="E28" s="119">
        <v>40</v>
      </c>
      <c r="F28" s="117" t="s">
        <v>294</v>
      </c>
      <c r="G28" s="144">
        <v>1450</v>
      </c>
      <c r="H28" s="176" t="s">
        <v>150</v>
      </c>
      <c r="I28" s="119">
        <v>40</v>
      </c>
      <c r="J28" s="117" t="s">
        <v>309</v>
      </c>
      <c r="K28" s="144">
        <v>1150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404</v>
      </c>
      <c r="C29" s="144">
        <v>2525</v>
      </c>
      <c r="D29" s="179" t="s">
        <v>150</v>
      </c>
      <c r="E29" s="119">
        <v>50</v>
      </c>
      <c r="F29" s="117" t="s">
        <v>356</v>
      </c>
      <c r="G29" s="144">
        <v>2100</v>
      </c>
      <c r="H29" s="176" t="s">
        <v>150</v>
      </c>
      <c r="I29" s="119">
        <v>50</v>
      </c>
      <c r="J29" s="117" t="s">
        <v>367</v>
      </c>
      <c r="K29" s="144">
        <v>1675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347</v>
      </c>
      <c r="C30" s="144">
        <v>3350</v>
      </c>
      <c r="D30" s="179" t="s">
        <v>150</v>
      </c>
      <c r="E30" s="119">
        <v>80</v>
      </c>
      <c r="F30" s="117" t="s">
        <v>380</v>
      </c>
      <c r="G30" s="144">
        <v>2825</v>
      </c>
      <c r="H30" s="176" t="s">
        <v>150</v>
      </c>
      <c r="I30" s="119">
        <v>80</v>
      </c>
      <c r="J30" s="117" t="s">
        <v>386</v>
      </c>
      <c r="K30" s="144">
        <v>2250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9050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7875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6575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00" verticalDpi="300" orientation="landscape" paperSize="9" scale="7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7">
      <selection activeCell="E29" sqref="E29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92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163</v>
      </c>
      <c r="C10" s="173">
        <v>92553</v>
      </c>
      <c r="D10" s="118" t="s">
        <v>150</v>
      </c>
      <c r="E10" s="119">
        <v>5</v>
      </c>
      <c r="F10" s="117" t="s">
        <v>149</v>
      </c>
      <c r="G10" s="174">
        <v>110947</v>
      </c>
      <c r="H10" s="118" t="s">
        <v>150</v>
      </c>
      <c r="I10" s="119">
        <v>5</v>
      </c>
      <c r="J10" s="117" t="s">
        <v>156</v>
      </c>
      <c r="K10" s="267">
        <v>120128</v>
      </c>
      <c r="L10" s="118" t="s">
        <v>150</v>
      </c>
      <c r="M10" s="119">
        <v>5</v>
      </c>
      <c r="N10" s="117"/>
      <c r="O10" s="175"/>
      <c r="P10" s="118"/>
      <c r="Q10" s="119"/>
      <c r="R10" s="117" t="s">
        <v>179</v>
      </c>
      <c r="S10" s="175">
        <v>105331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 t="s">
        <v>231</v>
      </c>
      <c r="C11" s="173">
        <v>92611</v>
      </c>
      <c r="D11" s="118" t="s">
        <v>150</v>
      </c>
      <c r="E11" s="119">
        <v>5</v>
      </c>
      <c r="F11" s="117" t="s">
        <v>206</v>
      </c>
      <c r="G11" s="174">
        <v>105652</v>
      </c>
      <c r="H11" s="118" t="s">
        <v>150</v>
      </c>
      <c r="I11" s="119">
        <v>5</v>
      </c>
      <c r="J11" s="117" t="s">
        <v>212</v>
      </c>
      <c r="K11" s="175">
        <v>122284</v>
      </c>
      <c r="L11" s="118" t="s">
        <v>150</v>
      </c>
      <c r="M11" s="119">
        <v>5</v>
      </c>
      <c r="N11" s="117"/>
      <c r="O11" s="175"/>
      <c r="P11" s="118"/>
      <c r="Q11" s="119"/>
      <c r="R11" s="117" t="s">
        <v>231</v>
      </c>
      <c r="S11" s="175">
        <v>105742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267</v>
      </c>
      <c r="C12" s="270">
        <v>91407</v>
      </c>
      <c r="D12" s="118" t="s">
        <v>150</v>
      </c>
      <c r="E12" s="119">
        <v>5</v>
      </c>
      <c r="F12" s="117" t="s">
        <v>253</v>
      </c>
      <c r="G12" s="174">
        <v>105466</v>
      </c>
      <c r="H12" s="118" t="s">
        <v>150</v>
      </c>
      <c r="I12" s="119">
        <v>5</v>
      </c>
      <c r="J12" s="117" t="s">
        <v>267</v>
      </c>
      <c r="K12" s="175">
        <v>120082</v>
      </c>
      <c r="L12" s="118" t="s">
        <v>150</v>
      </c>
      <c r="M12" s="119">
        <v>5</v>
      </c>
      <c r="N12" s="117"/>
      <c r="O12" s="175"/>
      <c r="P12" s="118"/>
      <c r="Q12" s="119"/>
      <c r="R12" s="117" t="s">
        <v>294</v>
      </c>
      <c r="S12" s="175">
        <v>105987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322</v>
      </c>
      <c r="C13" s="173">
        <v>91166</v>
      </c>
      <c r="D13" s="118" t="s">
        <v>150</v>
      </c>
      <c r="E13" s="119">
        <v>5</v>
      </c>
      <c r="F13" s="117" t="s">
        <v>294</v>
      </c>
      <c r="G13" s="174">
        <v>103936</v>
      </c>
      <c r="H13" s="118" t="s">
        <v>150</v>
      </c>
      <c r="I13" s="119">
        <v>5</v>
      </c>
      <c r="J13" s="117" t="s">
        <v>227</v>
      </c>
      <c r="K13" s="175">
        <v>120403</v>
      </c>
      <c r="L13" s="118" t="s">
        <v>150</v>
      </c>
      <c r="M13" s="119">
        <v>5</v>
      </c>
      <c r="N13" s="117"/>
      <c r="O13" s="175"/>
      <c r="P13" s="118"/>
      <c r="Q13" s="119"/>
      <c r="R13" s="117" t="s">
        <v>322</v>
      </c>
      <c r="S13" s="175">
        <v>105606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334</v>
      </c>
      <c r="C14" s="173">
        <v>92751</v>
      </c>
      <c r="D14" s="118" t="s">
        <v>150</v>
      </c>
      <c r="E14" s="119">
        <v>5</v>
      </c>
      <c r="F14" s="117" t="s">
        <v>395</v>
      </c>
      <c r="G14" s="174">
        <v>105747</v>
      </c>
      <c r="H14" s="118" t="s">
        <v>150</v>
      </c>
      <c r="I14" s="119">
        <v>5</v>
      </c>
      <c r="J14" s="117" t="s">
        <v>334</v>
      </c>
      <c r="K14" s="175">
        <v>121862</v>
      </c>
      <c r="L14" s="118" t="s">
        <v>150</v>
      </c>
      <c r="M14" s="119">
        <v>5</v>
      </c>
      <c r="N14" s="117"/>
      <c r="O14" s="175"/>
      <c r="P14" s="118"/>
      <c r="Q14" s="119"/>
      <c r="R14" s="117" t="s">
        <v>395</v>
      </c>
      <c r="S14" s="175">
        <v>111281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149</v>
      </c>
      <c r="C17" s="174">
        <v>191904</v>
      </c>
      <c r="D17" s="118" t="s">
        <v>150</v>
      </c>
      <c r="E17" s="119">
        <v>10</v>
      </c>
      <c r="F17" s="117" t="s">
        <v>156</v>
      </c>
      <c r="G17" s="174">
        <v>220534</v>
      </c>
      <c r="H17" s="118" t="s">
        <v>150</v>
      </c>
      <c r="I17" s="119">
        <v>10</v>
      </c>
      <c r="J17" s="117" t="s">
        <v>175</v>
      </c>
      <c r="K17" s="174">
        <v>250375</v>
      </c>
      <c r="L17" s="118" t="s">
        <v>150</v>
      </c>
      <c r="M17" s="119">
        <v>10</v>
      </c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206</v>
      </c>
      <c r="C18" s="174">
        <v>191434</v>
      </c>
      <c r="D18" s="118" t="s">
        <v>150</v>
      </c>
      <c r="E18" s="119">
        <v>10</v>
      </c>
      <c r="F18" s="117" t="s">
        <v>212</v>
      </c>
      <c r="G18" s="174">
        <v>215959</v>
      </c>
      <c r="H18" s="118" t="s">
        <v>150</v>
      </c>
      <c r="I18" s="119">
        <v>10</v>
      </c>
      <c r="J18" s="117" t="s">
        <v>210</v>
      </c>
      <c r="K18" s="174">
        <v>251006</v>
      </c>
      <c r="L18" s="118" t="s">
        <v>150</v>
      </c>
      <c r="M18" s="119">
        <v>10</v>
      </c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 t="s">
        <v>247</v>
      </c>
      <c r="C19" s="174">
        <v>191172</v>
      </c>
      <c r="D19" s="118" t="s">
        <v>150</v>
      </c>
      <c r="E19" s="119">
        <v>10</v>
      </c>
      <c r="F19" s="117" t="s">
        <v>239</v>
      </c>
      <c r="G19" s="174">
        <v>215376</v>
      </c>
      <c r="H19" s="118" t="s">
        <v>150</v>
      </c>
      <c r="I19" s="119">
        <v>10</v>
      </c>
      <c r="J19" s="117" t="s">
        <v>253</v>
      </c>
      <c r="K19" s="174">
        <v>251159</v>
      </c>
      <c r="L19" s="118" t="s">
        <v>150</v>
      </c>
      <c r="M19" s="119">
        <v>10</v>
      </c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 t="s">
        <v>293</v>
      </c>
      <c r="C20" s="174">
        <v>185788</v>
      </c>
      <c r="D20" s="118" t="s">
        <v>150</v>
      </c>
      <c r="E20" s="119">
        <v>10</v>
      </c>
      <c r="F20" s="117" t="s">
        <v>287</v>
      </c>
      <c r="G20" s="174">
        <v>214005</v>
      </c>
      <c r="H20" s="118" t="s">
        <v>150</v>
      </c>
      <c r="I20" s="119">
        <v>10</v>
      </c>
      <c r="J20" s="117" t="s">
        <v>288</v>
      </c>
      <c r="K20" s="174">
        <v>244261</v>
      </c>
      <c r="L20" s="118" t="s">
        <v>289</v>
      </c>
      <c r="M20" s="119">
        <v>10</v>
      </c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 t="s">
        <v>365</v>
      </c>
      <c r="C21" s="174">
        <v>190464</v>
      </c>
      <c r="D21" s="118" t="s">
        <v>150</v>
      </c>
      <c r="E21" s="119">
        <v>10</v>
      </c>
      <c r="F21" s="117" t="s">
        <v>344</v>
      </c>
      <c r="G21" s="270">
        <v>214531</v>
      </c>
      <c r="H21" s="118" t="s">
        <v>150</v>
      </c>
      <c r="I21" s="119">
        <v>10</v>
      </c>
      <c r="J21" s="117" t="s">
        <v>339</v>
      </c>
      <c r="K21" s="174">
        <v>244812</v>
      </c>
      <c r="L21" s="118" t="s">
        <v>150</v>
      </c>
      <c r="M21" s="119">
        <v>10</v>
      </c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460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26.575</v>
      </c>
      <c r="S26" s="138"/>
      <c r="T26" s="137" t="s">
        <v>4</v>
      </c>
    </row>
    <row r="27" spans="1:20" ht="21.75" customHeight="1">
      <c r="A27" s="116" t="s">
        <v>32</v>
      </c>
      <c r="B27" s="117" t="s">
        <v>318</v>
      </c>
      <c r="C27" s="175">
        <v>352544</v>
      </c>
      <c r="D27" s="177" t="s">
        <v>150</v>
      </c>
      <c r="E27" s="119">
        <v>40</v>
      </c>
      <c r="F27" s="117"/>
      <c r="G27" s="175"/>
      <c r="H27" s="178"/>
      <c r="I27" s="119"/>
      <c r="J27" s="117"/>
      <c r="K27" s="175"/>
      <c r="L27" s="117"/>
      <c r="M27" s="119"/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269</v>
      </c>
      <c r="C28" s="144">
        <v>1250</v>
      </c>
      <c r="D28" s="177" t="s">
        <v>150</v>
      </c>
      <c r="E28" s="119">
        <v>40</v>
      </c>
      <c r="F28" s="117" t="s">
        <v>179</v>
      </c>
      <c r="G28" s="144">
        <v>1075</v>
      </c>
      <c r="H28" s="176" t="s">
        <v>150</v>
      </c>
      <c r="I28" s="119">
        <v>40</v>
      </c>
      <c r="J28" s="117" t="s">
        <v>345</v>
      </c>
      <c r="K28" s="144">
        <v>950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406</v>
      </c>
      <c r="C29" s="144">
        <v>1800</v>
      </c>
      <c r="D29" s="179" t="s">
        <v>150</v>
      </c>
      <c r="E29" s="119">
        <v>50</v>
      </c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40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/>
      <c r="C30" s="144"/>
      <c r="D30" s="274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4550</v>
      </c>
      <c r="D31" s="243">
        <f>COUNTA(D27:D30)</f>
        <v>3</v>
      </c>
      <c r="E31" s="149">
        <f>SUM(E27:E30)</f>
        <v>130</v>
      </c>
      <c r="F31" s="119"/>
      <c r="G31" s="123">
        <f>SUM(G30+G29+G28+(IF(COUNTBLANK(G27),0,1500)))</f>
        <v>1075</v>
      </c>
      <c r="H31" s="243">
        <f>COUNTA(H27:H30)</f>
        <v>1</v>
      </c>
      <c r="I31" s="149">
        <f>SUM(I27:I30)</f>
        <v>40</v>
      </c>
      <c r="J31" s="139"/>
      <c r="K31" s="123">
        <f>SUM(K30+K29+K28+(IF(COUNTBLANK(K27),0,1500)))</f>
        <v>950</v>
      </c>
      <c r="L31" s="243">
        <f>COUNTA(L27:L30)</f>
        <v>1</v>
      </c>
      <c r="M31" s="149">
        <f>SUM(M27:M30)</f>
        <v>40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E18" sqref="E18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256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267</v>
      </c>
      <c r="C10" s="173">
        <v>80864</v>
      </c>
      <c r="D10" s="118" t="s">
        <v>150</v>
      </c>
      <c r="E10" s="119">
        <v>3</v>
      </c>
      <c r="F10" s="117" t="s">
        <v>267</v>
      </c>
      <c r="G10" s="174">
        <v>93291</v>
      </c>
      <c r="H10" s="118" t="s">
        <v>150</v>
      </c>
      <c r="I10" s="119">
        <v>3</v>
      </c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3</v>
      </c>
      <c r="F15" s="125"/>
      <c r="G15" s="123">
        <f>400*(COUNTA(G10:G14))</f>
        <v>400</v>
      </c>
      <c r="H15" s="242">
        <f>COUNTA(H10:H14)</f>
        <v>1</v>
      </c>
      <c r="I15" s="124">
        <f>SUM(I10:I14)</f>
        <v>3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287</v>
      </c>
      <c r="C17" s="174">
        <v>163867</v>
      </c>
      <c r="D17" s="118" t="s">
        <v>150</v>
      </c>
      <c r="E17" s="119">
        <v>6</v>
      </c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314</v>
      </c>
      <c r="C18" s="174">
        <v>162800</v>
      </c>
      <c r="D18" s="118" t="s">
        <v>150</v>
      </c>
      <c r="E18" s="119">
        <v>6</v>
      </c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1600</v>
      </c>
      <c r="D22" s="243">
        <f>COUNTA(D17:D21)</f>
        <v>2</v>
      </c>
      <c r="E22" s="126">
        <f>SUM(E17:E21)</f>
        <v>12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68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5.175</v>
      </c>
      <c r="S26" s="138"/>
      <c r="T26" s="137" t="s">
        <v>4</v>
      </c>
    </row>
    <row r="27" spans="1:20" ht="21.75" customHeight="1">
      <c r="A27" s="116" t="s">
        <v>32</v>
      </c>
      <c r="B27" s="117" t="s">
        <v>253</v>
      </c>
      <c r="C27" s="175">
        <v>320653</v>
      </c>
      <c r="D27" s="177" t="s">
        <v>150</v>
      </c>
      <c r="E27" s="119">
        <v>30</v>
      </c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288</v>
      </c>
      <c r="C28" s="144">
        <v>1275</v>
      </c>
      <c r="D28" s="177" t="s">
        <v>150</v>
      </c>
      <c r="E28" s="119">
        <v>20</v>
      </c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6</v>
      </c>
      <c r="S29" s="337" t="s">
        <v>4</v>
      </c>
      <c r="T29" s="337"/>
      <c r="U29" s="337"/>
    </row>
    <row r="30" spans="1:21" ht="21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2775</v>
      </c>
      <c r="D31" s="243">
        <f>COUNTA(D27:D30)</f>
        <v>2</v>
      </c>
      <c r="E31" s="149">
        <f>SUM(E27:E30)</f>
        <v>50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U12" sqref="U12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129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151</v>
      </c>
      <c r="C10" s="173">
        <v>90809</v>
      </c>
      <c r="D10" s="118" t="s">
        <v>150</v>
      </c>
      <c r="E10" s="119">
        <v>3</v>
      </c>
      <c r="F10" s="117" t="s">
        <v>151</v>
      </c>
      <c r="G10" s="174">
        <v>111166</v>
      </c>
      <c r="H10" s="118" t="s">
        <v>150</v>
      </c>
      <c r="I10" s="119">
        <v>2</v>
      </c>
      <c r="J10" s="117" t="s">
        <v>286</v>
      </c>
      <c r="K10" s="175">
        <v>123275</v>
      </c>
      <c r="L10" s="118" t="s">
        <v>150</v>
      </c>
      <c r="M10" s="119">
        <v>2</v>
      </c>
      <c r="N10" s="117"/>
      <c r="O10" s="175"/>
      <c r="P10" s="118"/>
      <c r="Q10" s="119"/>
      <c r="R10" s="117" t="s">
        <v>287</v>
      </c>
      <c r="S10" s="175">
        <v>124365</v>
      </c>
      <c r="T10" s="118" t="s">
        <v>150</v>
      </c>
      <c r="U10" s="119">
        <v>2</v>
      </c>
    </row>
    <row r="11" spans="1:21" ht="21.75" customHeight="1">
      <c r="A11" s="116" t="s">
        <v>27</v>
      </c>
      <c r="B11" s="117" t="s">
        <v>286</v>
      </c>
      <c r="C11" s="173">
        <v>92964</v>
      </c>
      <c r="D11" s="118" t="s">
        <v>150</v>
      </c>
      <c r="E11" s="119">
        <v>2</v>
      </c>
      <c r="F11" s="117" t="s">
        <v>292</v>
      </c>
      <c r="G11" s="174">
        <v>101022</v>
      </c>
      <c r="H11" s="118" t="s">
        <v>150</v>
      </c>
      <c r="I11" s="119">
        <v>2</v>
      </c>
      <c r="J11" s="117"/>
      <c r="K11" s="175"/>
      <c r="L11" s="118"/>
      <c r="M11" s="119"/>
      <c r="N11" s="117"/>
      <c r="O11" s="175"/>
      <c r="P11" s="118"/>
      <c r="Q11" s="119"/>
      <c r="R11" s="117" t="s">
        <v>365</v>
      </c>
      <c r="S11" s="175">
        <v>113223</v>
      </c>
      <c r="T11" s="118" t="s">
        <v>150</v>
      </c>
      <c r="U11" s="119">
        <v>2</v>
      </c>
    </row>
    <row r="12" spans="1:21" ht="21.75" customHeight="1">
      <c r="A12" s="116" t="s">
        <v>27</v>
      </c>
      <c r="B12" s="117" t="s">
        <v>334</v>
      </c>
      <c r="C12" s="173">
        <v>90855</v>
      </c>
      <c r="D12" s="118" t="s">
        <v>150</v>
      </c>
      <c r="E12" s="119">
        <v>3</v>
      </c>
      <c r="F12" s="117" t="s">
        <v>334</v>
      </c>
      <c r="G12" s="174">
        <v>111119</v>
      </c>
      <c r="H12" s="118" t="s">
        <v>150</v>
      </c>
      <c r="I12" s="119">
        <v>2</v>
      </c>
      <c r="J12" s="117"/>
      <c r="K12" s="175"/>
      <c r="L12" s="118"/>
      <c r="M12" s="119"/>
      <c r="N12" s="117"/>
      <c r="O12" s="175"/>
      <c r="P12" s="118"/>
      <c r="Q12" s="119"/>
      <c r="R12" s="117" t="s">
        <v>422</v>
      </c>
      <c r="S12" s="175">
        <v>120314</v>
      </c>
      <c r="T12" s="118" t="s">
        <v>150</v>
      </c>
      <c r="U12" s="119">
        <v>2</v>
      </c>
    </row>
    <row r="13" spans="1:21" ht="21.75" customHeight="1">
      <c r="A13" s="116" t="s">
        <v>27</v>
      </c>
      <c r="B13" s="117" t="s">
        <v>422</v>
      </c>
      <c r="C13" s="173">
        <v>84692</v>
      </c>
      <c r="D13" s="118" t="s">
        <v>150</v>
      </c>
      <c r="E13" s="119">
        <v>3</v>
      </c>
      <c r="F13" s="117" t="s">
        <v>395</v>
      </c>
      <c r="G13" s="174">
        <v>113681</v>
      </c>
      <c r="H13" s="118" t="s">
        <v>150</v>
      </c>
      <c r="I13" s="119">
        <v>2</v>
      </c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1600</v>
      </c>
      <c r="D15" s="242">
        <f>COUNTA(D10:D14)</f>
        <v>4</v>
      </c>
      <c r="E15" s="124">
        <f>SUM(E10:E14)</f>
        <v>11</v>
      </c>
      <c r="F15" s="125"/>
      <c r="G15" s="123">
        <f>400*(COUNTA(G10:G14))</f>
        <v>1600</v>
      </c>
      <c r="H15" s="242">
        <f>COUNTA(H10:H14)</f>
        <v>4</v>
      </c>
      <c r="I15" s="124">
        <f>SUM(I10:I14)</f>
        <v>8</v>
      </c>
      <c r="J15" s="125"/>
      <c r="K15" s="123">
        <f>400*(COUNTA(K10:K14))</f>
        <v>400</v>
      </c>
      <c r="L15" s="242">
        <f>COUNTA(L10:L14)</f>
        <v>1</v>
      </c>
      <c r="M15" s="124">
        <f>SUM(M10:M14)</f>
        <v>2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1200</v>
      </c>
      <c r="T15" s="242">
        <f>COUNTA(T10:T14)</f>
        <v>3</v>
      </c>
      <c r="U15" s="126">
        <f>SUM(U10:U14)</f>
        <v>6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287</v>
      </c>
      <c r="C17" s="174">
        <v>184431</v>
      </c>
      <c r="D17" s="118" t="s">
        <v>150</v>
      </c>
      <c r="E17" s="119">
        <v>6</v>
      </c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 t="s">
        <v>357</v>
      </c>
      <c r="C18" s="174">
        <v>181447</v>
      </c>
      <c r="D18" s="118" t="s">
        <v>150</v>
      </c>
      <c r="E18" s="119">
        <v>6</v>
      </c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 t="s">
        <v>395</v>
      </c>
      <c r="C19" s="174">
        <v>181963</v>
      </c>
      <c r="D19" s="118" t="s">
        <v>150</v>
      </c>
      <c r="E19" s="119">
        <v>6</v>
      </c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2400</v>
      </c>
      <c r="D22" s="243">
        <f>COUNTA(D17:D21)</f>
        <v>3</v>
      </c>
      <c r="E22" s="126">
        <f>SUM(E17:E21)</f>
        <v>18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7.2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77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264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15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L14" sqref="L14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139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149</v>
      </c>
      <c r="C10" s="173">
        <v>80159</v>
      </c>
      <c r="D10" s="118" t="s">
        <v>150</v>
      </c>
      <c r="E10" s="119">
        <v>3</v>
      </c>
      <c r="F10" s="117"/>
      <c r="G10" s="174"/>
      <c r="H10" s="118"/>
      <c r="I10" s="119"/>
      <c r="J10" s="117" t="s">
        <v>180</v>
      </c>
      <c r="K10" s="175">
        <v>90713</v>
      </c>
      <c r="L10" s="118" t="s">
        <v>150</v>
      </c>
      <c r="M10" s="119">
        <v>5</v>
      </c>
      <c r="N10" s="117"/>
      <c r="O10" s="175"/>
      <c r="P10" s="118"/>
      <c r="Q10" s="119"/>
      <c r="R10" s="117" t="s">
        <v>239</v>
      </c>
      <c r="S10" s="175">
        <v>93455</v>
      </c>
      <c r="T10" s="118" t="s">
        <v>150</v>
      </c>
      <c r="U10" s="119">
        <v>3</v>
      </c>
    </row>
    <row r="11" spans="1:21" ht="21.75" customHeight="1">
      <c r="A11" s="116" t="s">
        <v>27</v>
      </c>
      <c r="B11" s="117" t="s">
        <v>199</v>
      </c>
      <c r="C11" s="173">
        <v>75937</v>
      </c>
      <c r="D11" s="118" t="s">
        <v>168</v>
      </c>
      <c r="E11" s="119">
        <v>3</v>
      </c>
      <c r="F11" s="117"/>
      <c r="G11" s="174"/>
      <c r="H11" s="118"/>
      <c r="I11" s="119"/>
      <c r="J11" s="117" t="s">
        <v>224</v>
      </c>
      <c r="K11" s="175">
        <v>83905</v>
      </c>
      <c r="L11" s="118" t="s">
        <v>150</v>
      </c>
      <c r="M11" s="119">
        <v>5</v>
      </c>
      <c r="N11" s="117"/>
      <c r="O11" s="175"/>
      <c r="P11" s="118"/>
      <c r="Q11" s="119"/>
      <c r="R11" s="117" t="s">
        <v>287</v>
      </c>
      <c r="S11" s="175">
        <v>111912</v>
      </c>
      <c r="T11" s="118" t="s">
        <v>150</v>
      </c>
      <c r="U11" s="119">
        <v>2</v>
      </c>
    </row>
    <row r="12" spans="1:21" ht="21.75" customHeight="1">
      <c r="A12" s="116" t="s">
        <v>27</v>
      </c>
      <c r="B12" s="117" t="s">
        <v>231</v>
      </c>
      <c r="C12" s="173">
        <v>74476</v>
      </c>
      <c r="D12" s="118" t="s">
        <v>150</v>
      </c>
      <c r="E12" s="119">
        <v>3</v>
      </c>
      <c r="F12" s="117"/>
      <c r="G12" s="174"/>
      <c r="H12" s="118"/>
      <c r="I12" s="119"/>
      <c r="J12" s="117" t="s">
        <v>293</v>
      </c>
      <c r="K12" s="175">
        <v>85978</v>
      </c>
      <c r="L12" s="118" t="s">
        <v>150</v>
      </c>
      <c r="M12" s="119">
        <v>5</v>
      </c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 t="s">
        <v>269</v>
      </c>
      <c r="C13" s="270">
        <v>81926</v>
      </c>
      <c r="D13" s="118" t="s">
        <v>150</v>
      </c>
      <c r="E13" s="119">
        <v>3</v>
      </c>
      <c r="F13" s="117"/>
      <c r="G13" s="174"/>
      <c r="H13" s="118"/>
      <c r="I13" s="119"/>
      <c r="J13" s="117" t="s">
        <v>339</v>
      </c>
      <c r="K13" s="175">
        <v>95131</v>
      </c>
      <c r="L13" s="118" t="s">
        <v>150</v>
      </c>
      <c r="M13" s="119">
        <v>5</v>
      </c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 t="s">
        <v>365</v>
      </c>
      <c r="C14" s="173">
        <v>82499</v>
      </c>
      <c r="D14" s="118" t="s">
        <v>150</v>
      </c>
      <c r="E14" s="119">
        <v>3</v>
      </c>
      <c r="F14" s="117"/>
      <c r="G14" s="174"/>
      <c r="H14" s="118"/>
      <c r="I14" s="119"/>
      <c r="J14" s="117" t="s">
        <v>363</v>
      </c>
      <c r="K14" s="175">
        <v>91816</v>
      </c>
      <c r="L14" s="118" t="s">
        <v>150</v>
      </c>
      <c r="M14" s="119">
        <v>3</v>
      </c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15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23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800</v>
      </c>
      <c r="T15" s="242">
        <f>COUNTA(T10:T14)</f>
        <v>2</v>
      </c>
      <c r="U15" s="126">
        <f>SUM(U10:U14)</f>
        <v>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156</v>
      </c>
      <c r="C17" s="174">
        <v>171785</v>
      </c>
      <c r="D17" s="118" t="s">
        <v>150</v>
      </c>
      <c r="E17" s="119">
        <v>6</v>
      </c>
      <c r="F17" s="117"/>
      <c r="G17" s="174"/>
      <c r="H17" s="118"/>
      <c r="I17" s="119"/>
      <c r="J17" s="117" t="s">
        <v>246</v>
      </c>
      <c r="K17" s="174">
        <v>184331</v>
      </c>
      <c r="L17" s="118" t="s">
        <v>150</v>
      </c>
      <c r="M17" s="119">
        <v>10</v>
      </c>
      <c r="N17" s="117"/>
      <c r="O17" s="174"/>
      <c r="P17" s="128"/>
      <c r="Q17" s="119"/>
      <c r="R17" s="117" t="s">
        <v>365</v>
      </c>
      <c r="S17" s="174">
        <v>82499</v>
      </c>
      <c r="T17" s="128" t="s">
        <v>150</v>
      </c>
      <c r="U17" s="119"/>
    </row>
    <row r="18" spans="1:21" ht="21.75" customHeight="1">
      <c r="A18" s="127" t="s">
        <v>28</v>
      </c>
      <c r="B18" s="117" t="s">
        <v>206</v>
      </c>
      <c r="C18" s="174">
        <v>163834</v>
      </c>
      <c r="D18" s="118" t="s">
        <v>150</v>
      </c>
      <c r="E18" s="119">
        <v>6</v>
      </c>
      <c r="F18" s="117"/>
      <c r="G18" s="174"/>
      <c r="H18" s="118"/>
      <c r="I18" s="119"/>
      <c r="J18" s="117" t="s">
        <v>294</v>
      </c>
      <c r="K18" s="174">
        <v>190821</v>
      </c>
      <c r="L18" s="118" t="s">
        <v>150</v>
      </c>
      <c r="M18" s="119">
        <v>10</v>
      </c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 t="s">
        <v>239</v>
      </c>
      <c r="C19" s="174">
        <v>172402</v>
      </c>
      <c r="D19" s="118" t="s">
        <v>150</v>
      </c>
      <c r="E19" s="119">
        <v>6</v>
      </c>
      <c r="F19" s="117"/>
      <c r="G19" s="174"/>
      <c r="H19" s="118"/>
      <c r="I19" s="119"/>
      <c r="J19" s="117" t="s">
        <v>385</v>
      </c>
      <c r="K19" s="174">
        <v>184080</v>
      </c>
      <c r="L19" s="118" t="s">
        <v>150</v>
      </c>
      <c r="M19" s="119">
        <v>10</v>
      </c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 t="s">
        <v>395</v>
      </c>
      <c r="C20" s="174">
        <v>170723</v>
      </c>
      <c r="D20" s="118" t="s">
        <v>150</v>
      </c>
      <c r="E20" s="119">
        <v>6</v>
      </c>
      <c r="F20" s="117"/>
      <c r="G20" s="174"/>
      <c r="H20" s="118"/>
      <c r="I20" s="119"/>
      <c r="J20" s="117" t="s">
        <v>422</v>
      </c>
      <c r="K20" s="174">
        <v>191539</v>
      </c>
      <c r="L20" s="118" t="s">
        <v>150</v>
      </c>
      <c r="M20" s="119">
        <v>10</v>
      </c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3200</v>
      </c>
      <c r="D22" s="243">
        <f>COUNTA(D17:D21)</f>
        <v>4</v>
      </c>
      <c r="E22" s="126">
        <f>SUM(E17:E21)</f>
        <v>24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3200</v>
      </c>
      <c r="L22" s="243">
        <f>COUNTA(L17:L21)</f>
        <v>4</v>
      </c>
      <c r="M22" s="126">
        <f>SUM(M17:M21)</f>
        <v>40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800</v>
      </c>
      <c r="T22" s="243">
        <f>COUNTA(T17:T21)</f>
        <v>1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147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13.2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264"/>
      <c r="E28" s="119"/>
      <c r="F28" s="117"/>
      <c r="G28" s="144"/>
      <c r="H28" s="144"/>
      <c r="I28" s="119"/>
      <c r="J28" s="117" t="s">
        <v>314</v>
      </c>
      <c r="K28" s="144">
        <v>1200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275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1200</v>
      </c>
      <c r="L31" s="243">
        <f>COUNTA(L27:L30)</f>
        <v>1</v>
      </c>
      <c r="M31" s="149">
        <f>SUM(M27:M30)</f>
        <v>40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7">
      <selection activeCell="H10" sqref="H1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423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/>
      <c r="C10" s="173"/>
      <c r="D10" s="118"/>
      <c r="E10" s="119"/>
      <c r="F10" s="294" t="s">
        <v>425</v>
      </c>
      <c r="G10" s="295">
        <v>70700</v>
      </c>
      <c r="H10" s="296" t="s">
        <v>168</v>
      </c>
      <c r="I10" s="297">
        <v>5</v>
      </c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400</v>
      </c>
      <c r="H15" s="242">
        <f>COUNTA(H10:H14)</f>
        <v>1</v>
      </c>
      <c r="I15" s="124">
        <f>SUM(I10:I14)</f>
        <v>5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1.9</v>
      </c>
      <c r="S26" s="138"/>
      <c r="T26" s="137" t="s">
        <v>4</v>
      </c>
    </row>
    <row r="27" spans="1:20" ht="21.75" customHeight="1">
      <c r="A27" s="116" t="s">
        <v>32</v>
      </c>
      <c r="B27" s="294" t="s">
        <v>425</v>
      </c>
      <c r="C27" s="304" t="s">
        <v>426</v>
      </c>
      <c r="D27" s="305" t="s">
        <v>168</v>
      </c>
      <c r="E27" s="297">
        <v>40</v>
      </c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1500</v>
      </c>
      <c r="D31" s="243">
        <f>COUNTA(D27:D30)</f>
        <v>1</v>
      </c>
      <c r="E31" s="149">
        <f>SUM(E27:E30)</f>
        <v>40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 t="s">
        <v>4</v>
      </c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247</v>
      </c>
      <c r="C10" s="168">
        <v>81474</v>
      </c>
      <c r="D10" s="118" t="s">
        <v>150</v>
      </c>
      <c r="E10" s="119">
        <v>5</v>
      </c>
      <c r="F10" s="117" t="s">
        <v>180</v>
      </c>
      <c r="G10" s="169">
        <v>85528</v>
      </c>
      <c r="H10" s="118" t="s">
        <v>150</v>
      </c>
      <c r="I10" s="119">
        <v>5</v>
      </c>
      <c r="J10" s="117" t="s">
        <v>180</v>
      </c>
      <c r="K10" s="170">
        <v>92369</v>
      </c>
      <c r="L10" s="118" t="s">
        <v>150</v>
      </c>
      <c r="M10" s="119">
        <v>5</v>
      </c>
      <c r="N10" s="117"/>
      <c r="O10" s="170"/>
      <c r="P10" s="118"/>
      <c r="Q10" s="119"/>
      <c r="R10" s="117"/>
      <c r="S10" s="170"/>
      <c r="T10" s="118"/>
      <c r="U10" s="119"/>
    </row>
    <row r="11" spans="1:21" ht="21.75" customHeight="1">
      <c r="A11" s="116" t="s">
        <v>27</v>
      </c>
      <c r="B11" s="117" t="s">
        <v>363</v>
      </c>
      <c r="C11" s="168">
        <v>82585</v>
      </c>
      <c r="D11" s="118" t="s">
        <v>150</v>
      </c>
      <c r="E11" s="119">
        <v>3</v>
      </c>
      <c r="F11" s="117" t="s">
        <v>212</v>
      </c>
      <c r="G11" s="169">
        <v>85883</v>
      </c>
      <c r="H11" s="118" t="s">
        <v>150</v>
      </c>
      <c r="I11" s="119">
        <v>5</v>
      </c>
      <c r="J11" s="117" t="s">
        <v>226</v>
      </c>
      <c r="K11" s="170">
        <v>91997</v>
      </c>
      <c r="L11" s="118" t="s">
        <v>150</v>
      </c>
      <c r="M11" s="119">
        <v>5</v>
      </c>
      <c r="N11" s="117"/>
      <c r="O11" s="170"/>
      <c r="P11" s="118"/>
      <c r="Q11" s="119"/>
      <c r="R11" s="117"/>
      <c r="S11" s="170"/>
      <c r="T11" s="118"/>
      <c r="U11" s="119"/>
    </row>
    <row r="12" spans="1:21" ht="21.75" customHeight="1">
      <c r="A12" s="116" t="s">
        <v>27</v>
      </c>
      <c r="B12" s="117"/>
      <c r="C12" s="272"/>
      <c r="D12" s="118"/>
      <c r="E12" s="119"/>
      <c r="F12" s="117" t="s">
        <v>246</v>
      </c>
      <c r="G12" s="169">
        <v>84631</v>
      </c>
      <c r="H12" s="118" t="s">
        <v>150</v>
      </c>
      <c r="I12" s="119">
        <v>5</v>
      </c>
      <c r="J12" s="117" t="s">
        <v>247</v>
      </c>
      <c r="K12" s="170">
        <v>91558</v>
      </c>
      <c r="L12" s="118" t="s">
        <v>150</v>
      </c>
      <c r="M12" s="119">
        <v>5</v>
      </c>
      <c r="N12" s="117"/>
      <c r="O12" s="170"/>
      <c r="P12" s="118"/>
      <c r="Q12" s="119"/>
      <c r="R12" s="117"/>
      <c r="S12" s="170"/>
      <c r="T12" s="118"/>
      <c r="U12" s="119"/>
    </row>
    <row r="13" spans="1:21" ht="21.75" customHeight="1">
      <c r="A13" s="116" t="s">
        <v>27</v>
      </c>
      <c r="B13" s="117"/>
      <c r="C13" s="168"/>
      <c r="D13" s="118"/>
      <c r="E13" s="119"/>
      <c r="F13" s="117" t="s">
        <v>288</v>
      </c>
      <c r="G13" s="169">
        <v>84915</v>
      </c>
      <c r="H13" s="118" t="s">
        <v>150</v>
      </c>
      <c r="I13" s="119">
        <v>5</v>
      </c>
      <c r="J13" s="117" t="s">
        <v>288</v>
      </c>
      <c r="K13" s="170">
        <v>91537</v>
      </c>
      <c r="L13" s="118" t="s">
        <v>150</v>
      </c>
      <c r="M13" s="119">
        <v>5</v>
      </c>
      <c r="N13" s="117"/>
      <c r="O13" s="170"/>
      <c r="P13" s="118"/>
      <c r="Q13" s="119"/>
      <c r="R13" s="117"/>
      <c r="S13" s="170"/>
      <c r="T13" s="118"/>
      <c r="U13" s="119"/>
    </row>
    <row r="14" spans="1:21" ht="21.75" customHeight="1">
      <c r="A14" s="116" t="s">
        <v>27</v>
      </c>
      <c r="B14" s="117"/>
      <c r="C14" s="168"/>
      <c r="D14" s="118"/>
      <c r="E14" s="119"/>
      <c r="F14" s="117" t="s">
        <v>363</v>
      </c>
      <c r="G14" s="169">
        <v>92953</v>
      </c>
      <c r="H14" s="118" t="s">
        <v>150</v>
      </c>
      <c r="I14" s="119">
        <v>5</v>
      </c>
      <c r="J14" s="117" t="s">
        <v>385</v>
      </c>
      <c r="K14" s="168">
        <v>90894</v>
      </c>
      <c r="L14" s="118" t="s">
        <v>150</v>
      </c>
      <c r="M14" s="119">
        <v>5</v>
      </c>
      <c r="N14" s="117"/>
      <c r="O14" s="170"/>
      <c r="P14" s="118"/>
      <c r="Q14" s="119"/>
      <c r="R14" s="117"/>
      <c r="S14" s="170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800</v>
      </c>
      <c r="D15" s="242">
        <f>COUNTA(D10:D14)</f>
        <v>2</v>
      </c>
      <c r="E15" s="124">
        <f>SUM(E10:E14)</f>
        <v>8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365</v>
      </c>
      <c r="C17" s="169">
        <v>171983</v>
      </c>
      <c r="D17" s="118" t="s">
        <v>150</v>
      </c>
      <c r="E17" s="119">
        <v>10</v>
      </c>
      <c r="F17" s="117"/>
      <c r="G17" s="169"/>
      <c r="H17" s="118"/>
      <c r="I17" s="119"/>
      <c r="J17" s="117"/>
      <c r="K17" s="169"/>
      <c r="L17" s="118"/>
      <c r="M17" s="119"/>
      <c r="N17" s="117"/>
      <c r="O17" s="169"/>
      <c r="P17" s="128"/>
      <c r="Q17" s="119"/>
      <c r="R17" s="117"/>
      <c r="S17" s="169"/>
      <c r="T17" s="128"/>
      <c r="U17" s="119"/>
    </row>
    <row r="18" spans="1:21" ht="21.75" customHeight="1">
      <c r="A18" s="127" t="s">
        <v>28</v>
      </c>
      <c r="B18" s="117" t="s">
        <v>378</v>
      </c>
      <c r="C18" s="169">
        <v>164694</v>
      </c>
      <c r="D18" s="118" t="s">
        <v>150</v>
      </c>
      <c r="E18" s="119">
        <v>10</v>
      </c>
      <c r="F18" s="117"/>
      <c r="G18" s="169"/>
      <c r="H18" s="118"/>
      <c r="I18" s="119"/>
      <c r="J18" s="117"/>
      <c r="K18" s="169"/>
      <c r="L18" s="118"/>
      <c r="M18" s="119"/>
      <c r="N18" s="117"/>
      <c r="O18" s="169"/>
      <c r="P18" s="118"/>
      <c r="Q18" s="119"/>
      <c r="R18" s="117"/>
      <c r="S18" s="272"/>
      <c r="T18" s="118"/>
      <c r="U18" s="119"/>
    </row>
    <row r="19" spans="1:21" ht="21.75" customHeight="1">
      <c r="A19" s="127" t="s">
        <v>28</v>
      </c>
      <c r="B19" s="117"/>
      <c r="C19" s="169"/>
      <c r="D19" s="118"/>
      <c r="E19" s="119"/>
      <c r="F19" s="117"/>
      <c r="G19" s="169"/>
      <c r="H19" s="118"/>
      <c r="I19" s="119"/>
      <c r="J19" s="117"/>
      <c r="K19" s="169"/>
      <c r="L19" s="118"/>
      <c r="M19" s="119"/>
      <c r="N19" s="117"/>
      <c r="O19" s="169"/>
      <c r="P19" s="118"/>
      <c r="Q19" s="119"/>
      <c r="R19" s="117"/>
      <c r="S19" s="169"/>
      <c r="T19" s="118"/>
      <c r="U19" s="119"/>
    </row>
    <row r="20" spans="1:21" ht="21.75" customHeight="1">
      <c r="A20" s="127" t="s">
        <v>28</v>
      </c>
      <c r="B20" s="117"/>
      <c r="C20" s="169"/>
      <c r="D20" s="118"/>
      <c r="E20" s="119"/>
      <c r="F20" s="117"/>
      <c r="G20" s="169"/>
      <c r="H20" s="118"/>
      <c r="I20" s="119"/>
      <c r="J20" s="117"/>
      <c r="K20" s="169"/>
      <c r="L20" s="118"/>
      <c r="M20" s="119"/>
      <c r="N20" s="117"/>
      <c r="O20" s="169"/>
      <c r="P20" s="118"/>
      <c r="Q20" s="119"/>
      <c r="R20" s="117"/>
      <c r="S20" s="169"/>
      <c r="T20" s="118"/>
      <c r="U20" s="119"/>
    </row>
    <row r="21" spans="1:21" ht="21.75" customHeight="1">
      <c r="A21" s="127" t="s">
        <v>28</v>
      </c>
      <c r="B21" s="117"/>
      <c r="C21" s="169"/>
      <c r="D21" s="118"/>
      <c r="E21" s="119"/>
      <c r="F21" s="117"/>
      <c r="G21" s="169"/>
      <c r="H21" s="118"/>
      <c r="I21" s="119"/>
      <c r="J21" s="117"/>
      <c r="K21" s="169"/>
      <c r="L21" s="118"/>
      <c r="M21" s="119"/>
      <c r="N21" s="117"/>
      <c r="O21" s="169"/>
      <c r="P21" s="118"/>
      <c r="Q21" s="119"/>
      <c r="R21" s="117"/>
      <c r="S21" s="169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1600</v>
      </c>
      <c r="D22" s="243">
        <f>COUNTA(D17:D21)</f>
        <v>2</v>
      </c>
      <c r="E22" s="126">
        <f>SUM(E17:E21)</f>
        <v>20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78</v>
      </c>
      <c r="S25" s="134"/>
      <c r="T25" s="133" t="s">
        <v>4</v>
      </c>
    </row>
    <row r="26" spans="1:20" ht="24" customHeight="1">
      <c r="A26" s="127" t="s">
        <v>26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35"/>
      <c r="N26" s="136"/>
      <c r="O26" s="333" t="s">
        <v>31</v>
      </c>
      <c r="P26" s="334"/>
      <c r="Q26" s="334"/>
      <c r="R26" s="137">
        <f>SUM((C15+G15+K15+O15+S15+C22+G22+K22+O22+S22+C31+G31+K31)/1000)</f>
        <v>6.4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268"/>
      <c r="D27" s="177"/>
      <c r="E27" s="119"/>
      <c r="F27" s="117"/>
      <c r="G27" s="170"/>
      <c r="H27" s="178"/>
      <c r="I27" s="119"/>
      <c r="J27" s="117"/>
      <c r="K27" s="170"/>
      <c r="L27" s="117"/>
      <c r="M27" s="119"/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77"/>
      <c r="E28" s="119"/>
      <c r="F28" s="117"/>
      <c r="G28" s="144"/>
      <c r="H28" s="176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/>
      <c r="C29" s="144"/>
      <c r="D29" s="179"/>
      <c r="E29" s="119"/>
      <c r="F29" s="117"/>
      <c r="G29" s="144"/>
      <c r="H29" s="176"/>
      <c r="I29" s="119"/>
      <c r="J29" s="117"/>
      <c r="K29" s="144"/>
      <c r="L29" s="117"/>
      <c r="M29" s="119"/>
      <c r="N29" s="145"/>
      <c r="P29" s="244">
        <f>SUM(D15+H15+L15+P15+T15+D22+H22+L22+P22+T22+D31+H31+L31)</f>
        <v>14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/>
      <c r="C30" s="144"/>
      <c r="D30" s="179"/>
      <c r="E30" s="119"/>
      <c r="F30" s="117"/>
      <c r="G30" s="144"/>
      <c r="H30" s="176"/>
      <c r="I30" s="119"/>
      <c r="J30" s="117"/>
      <c r="K30" s="144"/>
      <c r="L30" s="117"/>
      <c r="M30" s="119"/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1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4">
      <selection activeCell="Q20" sqref="Q20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315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294" t="s">
        <v>349</v>
      </c>
      <c r="C10" s="295">
        <v>51018</v>
      </c>
      <c r="D10" s="296" t="s">
        <v>150</v>
      </c>
      <c r="E10" s="297">
        <v>5</v>
      </c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5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45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1.9</v>
      </c>
      <c r="S26" s="138"/>
      <c r="T26" s="137" t="s">
        <v>4</v>
      </c>
    </row>
    <row r="27" spans="1:20" ht="21.75" customHeight="1">
      <c r="A27" s="116" t="s">
        <v>32</v>
      </c>
      <c r="B27" s="117" t="s">
        <v>318</v>
      </c>
      <c r="C27" s="175">
        <v>204035</v>
      </c>
      <c r="D27" s="177" t="s">
        <v>150</v>
      </c>
      <c r="E27" s="119">
        <v>40</v>
      </c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1500</v>
      </c>
      <c r="D31" s="243">
        <f>COUNTA(D27:D30)</f>
        <v>1</v>
      </c>
      <c r="E31" s="149">
        <f>SUM(E27:E30)</f>
        <v>40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M29" sqref="M29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93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175</v>
      </c>
      <c r="C10" s="173">
        <v>75065</v>
      </c>
      <c r="D10" s="118" t="s">
        <v>150</v>
      </c>
      <c r="E10" s="119">
        <v>5</v>
      </c>
      <c r="F10" s="117" t="s">
        <v>175</v>
      </c>
      <c r="G10" s="174">
        <v>91577</v>
      </c>
      <c r="H10" s="118" t="s">
        <v>150</v>
      </c>
      <c r="I10" s="119">
        <v>5</v>
      </c>
      <c r="J10" s="117" t="s">
        <v>180</v>
      </c>
      <c r="K10" s="175">
        <v>104210</v>
      </c>
      <c r="L10" s="118" t="s">
        <v>150</v>
      </c>
      <c r="M10" s="119">
        <v>5</v>
      </c>
      <c r="N10" s="117"/>
      <c r="O10" s="175"/>
      <c r="P10" s="118"/>
      <c r="Q10" s="119"/>
      <c r="R10" s="117" t="s">
        <v>180</v>
      </c>
      <c r="S10" s="175">
        <v>103829</v>
      </c>
      <c r="T10" s="118" t="s">
        <v>150</v>
      </c>
      <c r="U10" s="119">
        <v>5</v>
      </c>
    </row>
    <row r="11" spans="1:21" ht="21.75" customHeight="1">
      <c r="A11" s="116" t="s">
        <v>27</v>
      </c>
      <c r="B11" s="117" t="s">
        <v>179</v>
      </c>
      <c r="C11" s="173">
        <v>74663</v>
      </c>
      <c r="D11" s="118" t="s">
        <v>150</v>
      </c>
      <c r="E11" s="119">
        <v>5</v>
      </c>
      <c r="F11" s="117" t="s">
        <v>179</v>
      </c>
      <c r="G11" s="174">
        <v>90992</v>
      </c>
      <c r="H11" s="118" t="s">
        <v>150</v>
      </c>
      <c r="I11" s="119">
        <v>5</v>
      </c>
      <c r="J11" s="117" t="s">
        <v>212</v>
      </c>
      <c r="K11" s="175">
        <v>102684</v>
      </c>
      <c r="L11" s="118" t="s">
        <v>150</v>
      </c>
      <c r="M11" s="119">
        <v>5</v>
      </c>
      <c r="N11" s="117"/>
      <c r="O11" s="175"/>
      <c r="P11" s="118"/>
      <c r="Q11" s="119"/>
      <c r="R11" s="117" t="s">
        <v>210</v>
      </c>
      <c r="S11" s="175">
        <v>101328</v>
      </c>
      <c r="T11" s="118" t="s">
        <v>168</v>
      </c>
      <c r="U11" s="119">
        <v>5</v>
      </c>
    </row>
    <row r="12" spans="1:21" ht="21.75" customHeight="1">
      <c r="A12" s="116" t="s">
        <v>27</v>
      </c>
      <c r="B12" s="117" t="s">
        <v>205</v>
      </c>
      <c r="C12" s="173">
        <v>75178</v>
      </c>
      <c r="D12" s="118" t="s">
        <v>168</v>
      </c>
      <c r="E12" s="119">
        <v>5</v>
      </c>
      <c r="F12" s="117" t="s">
        <v>205</v>
      </c>
      <c r="G12" s="173">
        <v>91867</v>
      </c>
      <c r="H12" s="118" t="s">
        <v>168</v>
      </c>
      <c r="I12" s="119">
        <v>5</v>
      </c>
      <c r="J12" s="117" t="s">
        <v>232</v>
      </c>
      <c r="K12" s="175">
        <v>104548</v>
      </c>
      <c r="L12" s="118" t="s">
        <v>150</v>
      </c>
      <c r="M12" s="119">
        <v>5</v>
      </c>
      <c r="N12" s="117"/>
      <c r="O12" s="175"/>
      <c r="P12" s="118"/>
      <c r="Q12" s="119"/>
      <c r="R12" s="117" t="s">
        <v>239</v>
      </c>
      <c r="S12" s="175">
        <v>95344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245</v>
      </c>
      <c r="C13" s="173">
        <v>80082</v>
      </c>
      <c r="D13" s="118" t="s">
        <v>150</v>
      </c>
      <c r="E13" s="119">
        <v>5</v>
      </c>
      <c r="F13" s="117" t="s">
        <v>232</v>
      </c>
      <c r="G13" s="173">
        <v>90543</v>
      </c>
      <c r="H13" s="118" t="s">
        <v>150</v>
      </c>
      <c r="I13" s="119">
        <v>5</v>
      </c>
      <c r="J13" s="117" t="s">
        <v>276</v>
      </c>
      <c r="K13" s="175">
        <v>113031</v>
      </c>
      <c r="L13" s="118" t="s">
        <v>150</v>
      </c>
      <c r="M13" s="119">
        <v>5</v>
      </c>
      <c r="N13" s="117"/>
      <c r="O13" s="175"/>
      <c r="P13" s="118"/>
      <c r="Q13" s="119"/>
      <c r="R13" s="117" t="s">
        <v>246</v>
      </c>
      <c r="S13" s="175">
        <v>101164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278</v>
      </c>
      <c r="C14" s="173">
        <v>75011</v>
      </c>
      <c r="D14" s="118" t="s">
        <v>150</v>
      </c>
      <c r="E14" s="119">
        <v>5</v>
      </c>
      <c r="F14" s="117" t="s">
        <v>246</v>
      </c>
      <c r="G14" s="174">
        <v>85731</v>
      </c>
      <c r="H14" s="118" t="s">
        <v>150</v>
      </c>
      <c r="I14" s="119">
        <v>5</v>
      </c>
      <c r="J14" s="117" t="s">
        <v>318</v>
      </c>
      <c r="K14" s="175">
        <v>103086</v>
      </c>
      <c r="L14" s="118" t="s">
        <v>150</v>
      </c>
      <c r="M14" s="119">
        <v>5</v>
      </c>
      <c r="N14" s="117"/>
      <c r="O14" s="175"/>
      <c r="P14" s="118"/>
      <c r="Q14" s="119"/>
      <c r="R14" s="117" t="s">
        <v>375</v>
      </c>
      <c r="S14" s="175">
        <v>100062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229</v>
      </c>
      <c r="C17" s="173">
        <v>163597</v>
      </c>
      <c r="D17" s="118" t="s">
        <v>150</v>
      </c>
      <c r="E17" s="119">
        <v>10</v>
      </c>
      <c r="F17" s="117" t="s">
        <v>197</v>
      </c>
      <c r="G17" s="174">
        <v>183770</v>
      </c>
      <c r="H17" s="118" t="s">
        <v>150</v>
      </c>
      <c r="I17" s="119">
        <v>10</v>
      </c>
      <c r="J17" s="117" t="s">
        <v>198</v>
      </c>
      <c r="K17" s="174">
        <v>224449</v>
      </c>
      <c r="L17" s="118" t="s">
        <v>150</v>
      </c>
      <c r="M17" s="119">
        <v>10</v>
      </c>
      <c r="N17" s="117"/>
      <c r="O17" s="174"/>
      <c r="P17" s="128"/>
      <c r="Q17" s="119"/>
      <c r="R17" s="117" t="s">
        <v>199</v>
      </c>
      <c r="S17" s="174">
        <v>220652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355</v>
      </c>
      <c r="C18" s="173">
        <v>161452</v>
      </c>
      <c r="D18" s="118" t="s">
        <v>150</v>
      </c>
      <c r="E18" s="119">
        <v>10</v>
      </c>
      <c r="F18" s="117" t="s">
        <v>210</v>
      </c>
      <c r="G18" s="174">
        <v>183809</v>
      </c>
      <c r="H18" s="118" t="s">
        <v>168</v>
      </c>
      <c r="I18" s="119">
        <v>10</v>
      </c>
      <c r="J18" s="117" t="s">
        <v>243</v>
      </c>
      <c r="K18" s="174">
        <v>215697</v>
      </c>
      <c r="L18" s="118" t="s">
        <v>150</v>
      </c>
      <c r="M18" s="119">
        <v>10</v>
      </c>
      <c r="N18" s="117"/>
      <c r="O18" s="174"/>
      <c r="P18" s="118"/>
      <c r="Q18" s="119"/>
      <c r="R18" s="117" t="s">
        <v>271</v>
      </c>
      <c r="S18" s="174">
        <v>215934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/>
      <c r="C19" s="174"/>
      <c r="D19" s="118"/>
      <c r="E19" s="119"/>
      <c r="F19" s="117" t="s">
        <v>245</v>
      </c>
      <c r="G19" s="174">
        <v>185570</v>
      </c>
      <c r="H19" s="118" t="s">
        <v>150</v>
      </c>
      <c r="I19" s="119">
        <v>10</v>
      </c>
      <c r="J19" s="117" t="s">
        <v>269</v>
      </c>
      <c r="K19" s="174">
        <v>215146</v>
      </c>
      <c r="L19" s="118" t="s">
        <v>150</v>
      </c>
      <c r="M19" s="119">
        <v>10</v>
      </c>
      <c r="N19" s="117"/>
      <c r="O19" s="174"/>
      <c r="P19" s="118"/>
      <c r="Q19" s="119"/>
      <c r="R19" s="117" t="s">
        <v>398</v>
      </c>
      <c r="S19" s="174">
        <v>234837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/>
      <c r="C20" s="174"/>
      <c r="D20" s="118"/>
      <c r="E20" s="119"/>
      <c r="F20" s="117" t="s">
        <v>277</v>
      </c>
      <c r="G20" s="174">
        <v>190989</v>
      </c>
      <c r="H20" s="118" t="s">
        <v>150</v>
      </c>
      <c r="I20" s="119">
        <v>10</v>
      </c>
      <c r="J20" s="117" t="s">
        <v>322</v>
      </c>
      <c r="K20" s="174">
        <v>215803</v>
      </c>
      <c r="L20" s="118" t="s">
        <v>150</v>
      </c>
      <c r="M20" s="119">
        <v>10</v>
      </c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 t="s">
        <v>318</v>
      </c>
      <c r="G21" s="174">
        <v>194291</v>
      </c>
      <c r="H21" s="118" t="s">
        <v>150</v>
      </c>
      <c r="I21" s="119">
        <v>10</v>
      </c>
      <c r="J21" s="117" t="s">
        <v>339</v>
      </c>
      <c r="K21" s="270" t="s">
        <v>353</v>
      </c>
      <c r="L21" s="118" t="s">
        <v>168</v>
      </c>
      <c r="M21" s="119">
        <v>10</v>
      </c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1600</v>
      </c>
      <c r="D22" s="243">
        <f>COUNTA(D17:D21)</f>
        <v>2</v>
      </c>
      <c r="E22" s="126">
        <f>SUM(E17:E21)</f>
        <v>20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2400</v>
      </c>
      <c r="T22" s="243">
        <f>COUNTA(T17:T21)</f>
        <v>3</v>
      </c>
      <c r="U22" s="126">
        <f>SUM(U17:U21)</f>
        <v>30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670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32.975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264"/>
      <c r="E27" s="119"/>
      <c r="F27" s="117" t="s">
        <v>357</v>
      </c>
      <c r="G27" s="175">
        <v>364171</v>
      </c>
      <c r="H27" s="178" t="s">
        <v>150</v>
      </c>
      <c r="I27" s="119">
        <v>40</v>
      </c>
      <c r="J27" s="117" t="s">
        <v>363</v>
      </c>
      <c r="K27" s="267">
        <v>433657</v>
      </c>
      <c r="L27" s="117" t="s">
        <v>150</v>
      </c>
      <c r="M27" s="119">
        <v>40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76"/>
      <c r="D28" s="177"/>
      <c r="E28" s="119"/>
      <c r="F28" s="117" t="s">
        <v>374</v>
      </c>
      <c r="G28" s="144">
        <v>1275</v>
      </c>
      <c r="H28" s="176" t="s">
        <v>150</v>
      </c>
      <c r="I28" s="119">
        <v>40</v>
      </c>
      <c r="J28" s="117" t="s">
        <v>354</v>
      </c>
      <c r="K28" s="144">
        <v>1025</v>
      </c>
      <c r="L28" s="117" t="s">
        <v>168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/>
      <c r="C29" s="144"/>
      <c r="D29" s="179"/>
      <c r="E29" s="119"/>
      <c r="F29" s="117" t="s">
        <v>393</v>
      </c>
      <c r="G29" s="144">
        <v>1750</v>
      </c>
      <c r="H29" s="176" t="s">
        <v>150</v>
      </c>
      <c r="I29" s="119">
        <v>50</v>
      </c>
      <c r="J29" s="117" t="s">
        <v>441</v>
      </c>
      <c r="K29" s="144">
        <v>1575</v>
      </c>
      <c r="L29" s="117" t="s">
        <v>150</v>
      </c>
      <c r="M29" s="119">
        <v>50</v>
      </c>
      <c r="N29" s="145"/>
      <c r="P29" s="244">
        <f>SUM(D15+H15+L15+P15+T15+D22+H22+L22+P22+T22+D31+H31+L31)</f>
        <v>43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/>
      <c r="C30" s="144"/>
      <c r="D30" s="179"/>
      <c r="E30" s="119"/>
      <c r="F30" s="117" t="s">
        <v>400</v>
      </c>
      <c r="G30" s="144">
        <v>2400</v>
      </c>
      <c r="H30" s="176" t="s">
        <v>168</v>
      </c>
      <c r="I30" s="119">
        <v>80</v>
      </c>
      <c r="J30" s="117" t="s">
        <v>405</v>
      </c>
      <c r="K30" s="144">
        <v>1950</v>
      </c>
      <c r="L30" s="117" t="s">
        <v>168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6925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6050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00" verticalDpi="300" orientation="landscape" paperSize="9" scale="78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T21" sqref="T21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64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311</v>
      </c>
      <c r="C10" s="168">
        <v>90017</v>
      </c>
      <c r="D10" s="118" t="s">
        <v>150</v>
      </c>
      <c r="E10" s="119">
        <v>3</v>
      </c>
      <c r="F10" s="117" t="s">
        <v>311</v>
      </c>
      <c r="G10" s="169">
        <v>115934</v>
      </c>
      <c r="H10" s="118" t="s">
        <v>150</v>
      </c>
      <c r="I10" s="119">
        <v>3</v>
      </c>
      <c r="J10" s="117" t="s">
        <v>194</v>
      </c>
      <c r="K10" s="170">
        <v>102533</v>
      </c>
      <c r="L10" s="118" t="s">
        <v>150</v>
      </c>
      <c r="M10" s="119">
        <v>5</v>
      </c>
      <c r="N10" s="117" t="s">
        <v>311</v>
      </c>
      <c r="O10" s="170">
        <v>112184</v>
      </c>
      <c r="P10" s="118" t="s">
        <v>150</v>
      </c>
      <c r="Q10" s="119">
        <v>5</v>
      </c>
      <c r="R10" s="117" t="s">
        <v>311</v>
      </c>
      <c r="S10" s="170">
        <v>101261</v>
      </c>
      <c r="T10" s="118" t="s">
        <v>150</v>
      </c>
      <c r="U10" s="119">
        <v>3</v>
      </c>
    </row>
    <row r="11" spans="1:21" ht="21.75" customHeight="1">
      <c r="A11" s="116" t="s">
        <v>27</v>
      </c>
      <c r="B11" s="117" t="s">
        <v>332</v>
      </c>
      <c r="C11" s="168">
        <v>84700</v>
      </c>
      <c r="D11" s="118" t="s">
        <v>150</v>
      </c>
      <c r="E11" s="119">
        <v>3</v>
      </c>
      <c r="F11" s="117" t="s">
        <v>325</v>
      </c>
      <c r="G11" s="169">
        <v>111165</v>
      </c>
      <c r="H11" s="118" t="s">
        <v>150</v>
      </c>
      <c r="I11" s="119">
        <v>3</v>
      </c>
      <c r="J11" s="117" t="s">
        <v>279</v>
      </c>
      <c r="K11" s="170">
        <v>100632</v>
      </c>
      <c r="L11" s="118" t="s">
        <v>150</v>
      </c>
      <c r="M11" s="119">
        <v>5</v>
      </c>
      <c r="N11" s="117" t="s">
        <v>332</v>
      </c>
      <c r="O11" s="170">
        <v>112472</v>
      </c>
      <c r="P11" s="118" t="s">
        <v>150</v>
      </c>
      <c r="Q11" s="119">
        <v>5</v>
      </c>
      <c r="R11" s="117" t="s">
        <v>332</v>
      </c>
      <c r="S11" s="170">
        <v>100046</v>
      </c>
      <c r="T11" s="118" t="s">
        <v>150</v>
      </c>
      <c r="U11" s="119">
        <v>3</v>
      </c>
    </row>
    <row r="12" spans="1:21" ht="21.75" customHeight="1">
      <c r="A12" s="116" t="s">
        <v>27</v>
      </c>
      <c r="B12" s="117" t="s">
        <v>367</v>
      </c>
      <c r="C12" s="273">
        <v>84669</v>
      </c>
      <c r="D12" s="118" t="s">
        <v>150</v>
      </c>
      <c r="E12" s="119">
        <v>3</v>
      </c>
      <c r="F12" s="117" t="s">
        <v>367</v>
      </c>
      <c r="G12" s="169">
        <v>112754</v>
      </c>
      <c r="H12" s="118" t="s">
        <v>150</v>
      </c>
      <c r="I12" s="119">
        <v>3</v>
      </c>
      <c r="J12" s="117" t="s">
        <v>286</v>
      </c>
      <c r="K12" s="170">
        <v>94813</v>
      </c>
      <c r="L12" s="118" t="s">
        <v>150</v>
      </c>
      <c r="M12" s="119">
        <v>5</v>
      </c>
      <c r="N12" s="117" t="s">
        <v>367</v>
      </c>
      <c r="O12" s="170">
        <v>111390</v>
      </c>
      <c r="P12" s="118" t="s">
        <v>150</v>
      </c>
      <c r="Q12" s="119">
        <v>5</v>
      </c>
      <c r="R12" s="117" t="s">
        <v>338</v>
      </c>
      <c r="S12" s="170">
        <v>101842</v>
      </c>
      <c r="T12" s="118" t="s">
        <v>150</v>
      </c>
      <c r="U12" s="119">
        <v>3</v>
      </c>
    </row>
    <row r="13" spans="1:21" ht="21.75" customHeight="1">
      <c r="A13" s="116" t="s">
        <v>27</v>
      </c>
      <c r="B13" s="117" t="s">
        <v>409</v>
      </c>
      <c r="C13" s="168">
        <v>84718</v>
      </c>
      <c r="D13" s="118" t="s">
        <v>150</v>
      </c>
      <c r="E13" s="119">
        <v>3</v>
      </c>
      <c r="F13" s="117" t="s">
        <v>378</v>
      </c>
      <c r="G13" s="169">
        <v>112212</v>
      </c>
      <c r="H13" s="118" t="s">
        <v>150</v>
      </c>
      <c r="I13" s="119">
        <v>3</v>
      </c>
      <c r="J13" s="117" t="s">
        <v>325</v>
      </c>
      <c r="K13" s="170">
        <v>102181</v>
      </c>
      <c r="L13" s="118" t="s">
        <v>150</v>
      </c>
      <c r="M13" s="119">
        <v>5</v>
      </c>
      <c r="N13" s="117" t="s">
        <v>410</v>
      </c>
      <c r="O13" s="170">
        <v>111549</v>
      </c>
      <c r="P13" s="118" t="s">
        <v>150</v>
      </c>
      <c r="Q13" s="119">
        <v>5</v>
      </c>
      <c r="R13" s="117" t="s">
        <v>454</v>
      </c>
      <c r="S13" s="282" t="s">
        <v>455</v>
      </c>
      <c r="T13" s="118" t="s">
        <v>150</v>
      </c>
      <c r="U13" s="119">
        <v>3</v>
      </c>
    </row>
    <row r="14" spans="1:21" ht="21.75" customHeight="1">
      <c r="A14" s="116" t="s">
        <v>27</v>
      </c>
      <c r="B14" s="117" t="s">
        <v>407</v>
      </c>
      <c r="C14" s="168">
        <v>85338</v>
      </c>
      <c r="D14" s="118" t="s">
        <v>150</v>
      </c>
      <c r="E14" s="119">
        <v>3</v>
      </c>
      <c r="F14" s="117" t="s">
        <v>403</v>
      </c>
      <c r="G14" s="169">
        <v>114371</v>
      </c>
      <c r="H14" s="118" t="s">
        <v>150</v>
      </c>
      <c r="I14" s="119">
        <v>3</v>
      </c>
      <c r="J14" s="117" t="s">
        <v>367</v>
      </c>
      <c r="K14" s="170">
        <v>94022</v>
      </c>
      <c r="L14" s="118" t="s">
        <v>150</v>
      </c>
      <c r="M14" s="119">
        <v>5</v>
      </c>
      <c r="N14" s="117" t="s">
        <v>407</v>
      </c>
      <c r="O14" s="170">
        <v>105298</v>
      </c>
      <c r="P14" s="118" t="s">
        <v>150</v>
      </c>
      <c r="Q14" s="119">
        <v>5</v>
      </c>
      <c r="R14" s="117" t="s">
        <v>453</v>
      </c>
      <c r="S14" s="170">
        <v>101971</v>
      </c>
      <c r="T14" s="118" t="s">
        <v>150</v>
      </c>
      <c r="U14" s="119">
        <v>3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15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15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15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194</v>
      </c>
      <c r="C17" s="169">
        <v>185193</v>
      </c>
      <c r="D17" s="118" t="s">
        <v>150</v>
      </c>
      <c r="E17" s="119">
        <v>6</v>
      </c>
      <c r="F17" s="117" t="s">
        <v>279</v>
      </c>
      <c r="G17" s="169">
        <v>231027</v>
      </c>
      <c r="H17" s="118" t="s">
        <v>150</v>
      </c>
      <c r="I17" s="119">
        <v>6</v>
      </c>
      <c r="J17" s="117" t="s">
        <v>293</v>
      </c>
      <c r="K17" s="169">
        <v>204658</v>
      </c>
      <c r="L17" s="118" t="s">
        <v>150</v>
      </c>
      <c r="M17" s="119">
        <v>10</v>
      </c>
      <c r="N17" s="117" t="s">
        <v>279</v>
      </c>
      <c r="O17" s="169">
        <v>225546</v>
      </c>
      <c r="P17" s="128" t="s">
        <v>150</v>
      </c>
      <c r="Q17" s="119">
        <v>10</v>
      </c>
      <c r="R17" s="117" t="s">
        <v>193</v>
      </c>
      <c r="S17" s="169">
        <v>212887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286</v>
      </c>
      <c r="C18" s="169">
        <v>182037</v>
      </c>
      <c r="D18" s="118" t="s">
        <v>150</v>
      </c>
      <c r="E18" s="119">
        <v>6</v>
      </c>
      <c r="F18" s="117" t="s">
        <v>310</v>
      </c>
      <c r="G18" s="169">
        <v>231538</v>
      </c>
      <c r="H18" s="118" t="s">
        <v>150</v>
      </c>
      <c r="I18" s="119">
        <v>6</v>
      </c>
      <c r="J18" s="117" t="s">
        <v>342</v>
      </c>
      <c r="K18" s="169">
        <v>203399</v>
      </c>
      <c r="L18" s="118" t="s">
        <v>150</v>
      </c>
      <c r="M18" s="119">
        <v>10</v>
      </c>
      <c r="N18" s="117" t="s">
        <v>310</v>
      </c>
      <c r="O18" s="169">
        <v>232566</v>
      </c>
      <c r="P18" s="118" t="s">
        <v>150</v>
      </c>
      <c r="Q18" s="119">
        <v>10</v>
      </c>
      <c r="R18" s="117" t="s">
        <v>293</v>
      </c>
      <c r="S18" s="169">
        <v>213172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341</v>
      </c>
      <c r="C19" s="169">
        <v>181420</v>
      </c>
      <c r="D19" s="118" t="s">
        <v>150</v>
      </c>
      <c r="E19" s="119">
        <v>6</v>
      </c>
      <c r="F19" s="117" t="s">
        <v>331</v>
      </c>
      <c r="G19" s="169">
        <v>233298</v>
      </c>
      <c r="H19" s="118" t="s">
        <v>150</v>
      </c>
      <c r="I19" s="119">
        <v>6</v>
      </c>
      <c r="J19" s="117" t="s">
        <v>373</v>
      </c>
      <c r="K19" s="169">
        <v>205985</v>
      </c>
      <c r="L19" s="118" t="s">
        <v>168</v>
      </c>
      <c r="M19" s="119">
        <v>10</v>
      </c>
      <c r="N19" s="117" t="s">
        <v>325</v>
      </c>
      <c r="O19" s="169">
        <v>224353</v>
      </c>
      <c r="P19" s="118" t="s">
        <v>150</v>
      </c>
      <c r="Q19" s="119">
        <v>10</v>
      </c>
      <c r="R19" s="117" t="s">
        <v>368</v>
      </c>
      <c r="S19" s="169">
        <v>213818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349</v>
      </c>
      <c r="C20" s="169">
        <v>194697</v>
      </c>
      <c r="D20" s="118" t="s">
        <v>150</v>
      </c>
      <c r="E20" s="119">
        <v>6</v>
      </c>
      <c r="F20" s="117" t="s">
        <v>338</v>
      </c>
      <c r="G20" s="169">
        <v>230393</v>
      </c>
      <c r="H20" s="118" t="s">
        <v>150</v>
      </c>
      <c r="I20" s="119">
        <v>6</v>
      </c>
      <c r="J20" s="117" t="s">
        <v>378</v>
      </c>
      <c r="K20" s="169">
        <v>201349</v>
      </c>
      <c r="L20" s="118" t="s">
        <v>150</v>
      </c>
      <c r="M20" s="119">
        <v>10</v>
      </c>
      <c r="N20" s="117" t="s">
        <v>349</v>
      </c>
      <c r="O20" s="169">
        <v>234395</v>
      </c>
      <c r="P20" s="118" t="s">
        <v>150</v>
      </c>
      <c r="Q20" s="119">
        <v>10</v>
      </c>
      <c r="R20" s="117" t="s">
        <v>398</v>
      </c>
      <c r="S20" s="169">
        <v>201513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374</v>
      </c>
      <c r="C21" s="272">
        <v>182436</v>
      </c>
      <c r="D21" s="118" t="s">
        <v>150</v>
      </c>
      <c r="E21" s="119">
        <v>6</v>
      </c>
      <c r="F21" s="117" t="s">
        <v>368</v>
      </c>
      <c r="G21" s="169">
        <v>235701</v>
      </c>
      <c r="H21" s="118" t="s">
        <v>150</v>
      </c>
      <c r="I21" s="119">
        <v>6</v>
      </c>
      <c r="J21" s="117" t="s">
        <v>442</v>
      </c>
      <c r="K21" s="169">
        <v>203763</v>
      </c>
      <c r="L21" s="118" t="s">
        <v>150</v>
      </c>
      <c r="M21" s="119">
        <v>10</v>
      </c>
      <c r="N21" s="117" t="s">
        <v>374</v>
      </c>
      <c r="O21" s="169">
        <v>230376</v>
      </c>
      <c r="P21" s="118" t="s">
        <v>150</v>
      </c>
      <c r="Q21" s="119">
        <v>10</v>
      </c>
      <c r="R21" s="117" t="s">
        <v>403</v>
      </c>
      <c r="S21" s="169">
        <v>204287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30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30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825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49.55</v>
      </c>
      <c r="S26" s="138"/>
      <c r="T26" s="137" t="s">
        <v>4</v>
      </c>
    </row>
    <row r="27" spans="1:20" ht="21.75" customHeight="1">
      <c r="A27" s="116" t="s">
        <v>32</v>
      </c>
      <c r="B27" s="117" t="s">
        <v>398</v>
      </c>
      <c r="C27" s="268" t="s">
        <v>411</v>
      </c>
      <c r="D27" s="276" t="s">
        <v>150</v>
      </c>
      <c r="E27" s="119">
        <v>30</v>
      </c>
      <c r="F27" s="117" t="s">
        <v>410</v>
      </c>
      <c r="G27" s="170">
        <v>443458</v>
      </c>
      <c r="H27" s="178" t="s">
        <v>150</v>
      </c>
      <c r="I27" s="119">
        <v>30</v>
      </c>
      <c r="J27" s="117" t="s">
        <v>394</v>
      </c>
      <c r="K27" s="170">
        <v>385088</v>
      </c>
      <c r="L27" s="117" t="s">
        <v>150</v>
      </c>
      <c r="M27" s="119">
        <v>40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196</v>
      </c>
      <c r="C28" s="144">
        <v>1300</v>
      </c>
      <c r="D28" s="276" t="s">
        <v>150</v>
      </c>
      <c r="E28" s="119">
        <v>30</v>
      </c>
      <c r="F28" s="117" t="s">
        <v>367</v>
      </c>
      <c r="G28" s="144">
        <v>1050</v>
      </c>
      <c r="H28" s="176" t="s">
        <v>150</v>
      </c>
      <c r="I28" s="119">
        <v>30</v>
      </c>
      <c r="J28" s="117" t="s">
        <v>195</v>
      </c>
      <c r="K28" s="144">
        <v>1100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372</v>
      </c>
      <c r="C29" s="144">
        <v>1850</v>
      </c>
      <c r="D29" s="179" t="s">
        <v>150</v>
      </c>
      <c r="E29" s="119">
        <v>35</v>
      </c>
      <c r="F29" s="117" t="s">
        <v>405</v>
      </c>
      <c r="G29" s="144">
        <v>1550</v>
      </c>
      <c r="H29" s="176" t="s">
        <v>150</v>
      </c>
      <c r="I29" s="119">
        <v>35</v>
      </c>
      <c r="J29" s="117" t="s">
        <v>413</v>
      </c>
      <c r="K29" s="144">
        <v>1700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412</v>
      </c>
      <c r="C30" s="144">
        <v>2450</v>
      </c>
      <c r="D30" s="179" t="s">
        <v>150</v>
      </c>
      <c r="E30" s="119">
        <v>60</v>
      </c>
      <c r="F30" s="117" t="s">
        <v>362</v>
      </c>
      <c r="G30" s="144">
        <v>1825</v>
      </c>
      <c r="H30" s="176" t="s">
        <v>150</v>
      </c>
      <c r="I30" s="119">
        <v>60</v>
      </c>
      <c r="J30" s="117" t="s">
        <v>340</v>
      </c>
      <c r="K30" s="144">
        <v>2225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7100</v>
      </c>
      <c r="D31" s="243">
        <f>COUNTA(D27:D30)</f>
        <v>4</v>
      </c>
      <c r="E31" s="149">
        <f>SUM(E27:E30)</f>
        <v>155</v>
      </c>
      <c r="F31" s="119"/>
      <c r="G31" s="123">
        <f>SUM(G30+G29+G28+(IF(COUNTBLANK(G27),0,1500)))</f>
        <v>5925</v>
      </c>
      <c r="H31" s="243">
        <f>COUNTA(H27:H30)</f>
        <v>4</v>
      </c>
      <c r="I31" s="149">
        <f>SUM(I27:I30)</f>
        <v>155</v>
      </c>
      <c r="J31" s="139"/>
      <c r="K31" s="123">
        <f>SUM(K30+K29+K28+(IF(COUNTBLANK(K27),0,1500)))</f>
        <v>6525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00" verticalDpi="300" orientation="landscape" paperSize="9" scale="78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282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286</v>
      </c>
      <c r="C10" s="173">
        <v>54055</v>
      </c>
      <c r="D10" s="118" t="s">
        <v>150</v>
      </c>
      <c r="E10" s="119">
        <v>5</v>
      </c>
      <c r="F10" s="117"/>
      <c r="G10" s="174"/>
      <c r="H10" s="118"/>
      <c r="I10" s="119"/>
      <c r="J10" s="117" t="s">
        <v>286</v>
      </c>
      <c r="K10" s="175">
        <v>71015</v>
      </c>
      <c r="L10" s="118" t="s">
        <v>150</v>
      </c>
      <c r="M10" s="119">
        <v>5</v>
      </c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5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400</v>
      </c>
      <c r="L15" s="242">
        <f>COUNTA(L10:L14)</f>
        <v>1</v>
      </c>
      <c r="M15" s="124">
        <f>SUM(M10:M14)</f>
        <v>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0.8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7">
      <selection activeCell="M27" sqref="M27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82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163</v>
      </c>
      <c r="C10" s="170">
        <v>82434</v>
      </c>
      <c r="D10" s="118" t="s">
        <v>150</v>
      </c>
      <c r="E10" s="119">
        <v>3</v>
      </c>
      <c r="F10" s="117" t="s">
        <v>152</v>
      </c>
      <c r="G10" s="170">
        <v>81303</v>
      </c>
      <c r="H10" s="118" t="s">
        <v>150</v>
      </c>
      <c r="I10" s="119">
        <v>5</v>
      </c>
      <c r="J10" s="117" t="s">
        <v>217</v>
      </c>
      <c r="K10" s="170">
        <v>83906</v>
      </c>
      <c r="L10" s="118" t="s">
        <v>150</v>
      </c>
      <c r="M10" s="119">
        <v>5</v>
      </c>
      <c r="N10" s="117"/>
      <c r="O10" s="170"/>
      <c r="P10" s="118"/>
      <c r="Q10" s="119"/>
      <c r="R10" s="117"/>
      <c r="S10" s="170"/>
      <c r="T10" s="118"/>
      <c r="U10" s="119"/>
    </row>
    <row r="11" spans="1:21" ht="21.75" customHeight="1">
      <c r="A11" s="116" t="s">
        <v>27</v>
      </c>
      <c r="B11" s="117" t="s">
        <v>217</v>
      </c>
      <c r="C11" s="168">
        <v>75931</v>
      </c>
      <c r="D11" s="118" t="s">
        <v>150</v>
      </c>
      <c r="E11" s="119">
        <v>3</v>
      </c>
      <c r="F11" s="117" t="s">
        <v>217</v>
      </c>
      <c r="G11" s="169">
        <v>74193</v>
      </c>
      <c r="H11" s="118" t="s">
        <v>150</v>
      </c>
      <c r="I11" s="119">
        <v>5</v>
      </c>
      <c r="J11" s="117" t="s">
        <v>265</v>
      </c>
      <c r="K11" s="283">
        <v>83266</v>
      </c>
      <c r="L11" s="118" t="s">
        <v>150</v>
      </c>
      <c r="M11" s="281">
        <v>5</v>
      </c>
      <c r="N11" s="117"/>
      <c r="O11" s="170"/>
      <c r="P11" s="118"/>
      <c r="Q11" s="119"/>
      <c r="R11" s="117"/>
      <c r="S11" s="170"/>
      <c r="T11" s="118"/>
      <c r="U11" s="119"/>
    </row>
    <row r="12" spans="1:21" ht="21.75" customHeight="1">
      <c r="A12" s="116" t="s">
        <v>27</v>
      </c>
      <c r="B12" s="117" t="s">
        <v>265</v>
      </c>
      <c r="C12" s="168">
        <v>74951</v>
      </c>
      <c r="D12" s="118" t="s">
        <v>150</v>
      </c>
      <c r="E12" s="119">
        <v>5</v>
      </c>
      <c r="F12" s="117" t="s">
        <v>265</v>
      </c>
      <c r="G12" s="169">
        <v>73797</v>
      </c>
      <c r="H12" s="118" t="s">
        <v>150</v>
      </c>
      <c r="I12" s="119">
        <v>5</v>
      </c>
      <c r="J12" s="117" t="s">
        <v>355</v>
      </c>
      <c r="K12" s="170">
        <v>83610</v>
      </c>
      <c r="L12" s="118" t="s">
        <v>150</v>
      </c>
      <c r="M12" s="119">
        <v>5</v>
      </c>
      <c r="N12" s="117"/>
      <c r="O12" s="170"/>
      <c r="P12" s="118"/>
      <c r="Q12" s="119"/>
      <c r="R12" s="117"/>
      <c r="S12" s="170"/>
      <c r="T12" s="118"/>
      <c r="U12" s="119"/>
    </row>
    <row r="13" spans="1:21" ht="21.75" customHeight="1">
      <c r="A13" s="116" t="s">
        <v>27</v>
      </c>
      <c r="B13" s="117"/>
      <c r="C13" s="168"/>
      <c r="D13" s="118"/>
      <c r="E13" s="119"/>
      <c r="F13" s="117" t="s">
        <v>355</v>
      </c>
      <c r="G13" s="169">
        <v>80597</v>
      </c>
      <c r="H13" s="118" t="s">
        <v>150</v>
      </c>
      <c r="I13" s="119">
        <v>5</v>
      </c>
      <c r="J13" s="117" t="s">
        <v>377</v>
      </c>
      <c r="K13" s="265">
        <v>83922</v>
      </c>
      <c r="L13" s="118" t="s">
        <v>150</v>
      </c>
      <c r="M13" s="266">
        <v>5</v>
      </c>
      <c r="N13" s="117"/>
      <c r="O13" s="170"/>
      <c r="P13" s="118"/>
      <c r="Q13" s="119"/>
      <c r="R13" s="117"/>
      <c r="S13" s="170"/>
      <c r="T13" s="118"/>
      <c r="U13" s="119"/>
    </row>
    <row r="14" spans="1:21" ht="21.75" customHeight="1">
      <c r="A14" s="116" t="s">
        <v>27</v>
      </c>
      <c r="B14" s="117"/>
      <c r="C14" s="168"/>
      <c r="D14" s="118"/>
      <c r="E14" s="119"/>
      <c r="F14" s="117" t="s">
        <v>377</v>
      </c>
      <c r="G14" s="169">
        <v>75879</v>
      </c>
      <c r="H14" s="118" t="s">
        <v>150</v>
      </c>
      <c r="I14" s="119">
        <v>5</v>
      </c>
      <c r="J14" s="117"/>
      <c r="K14" s="170"/>
      <c r="L14" s="118"/>
      <c r="M14" s="119"/>
      <c r="N14" s="117"/>
      <c r="O14" s="170"/>
      <c r="P14" s="118"/>
      <c r="Q14" s="119"/>
      <c r="R14" s="117"/>
      <c r="S14" s="170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1200</v>
      </c>
      <c r="D15" s="242">
        <f>COUNTA(D10:D14)</f>
        <v>3</v>
      </c>
      <c r="E15" s="124">
        <f>SUM(E10:E14)</f>
        <v>11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1600</v>
      </c>
      <c r="L15" s="242">
        <f>COUNTA(L10:L14)</f>
        <v>4</v>
      </c>
      <c r="M15" s="124">
        <f>SUM(M10:M14)</f>
        <v>20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238</v>
      </c>
      <c r="C17" s="169">
        <v>162375</v>
      </c>
      <c r="D17" s="118" t="s">
        <v>150</v>
      </c>
      <c r="E17" s="119">
        <v>10</v>
      </c>
      <c r="F17" s="117" t="s">
        <v>163</v>
      </c>
      <c r="G17" s="169">
        <v>162342</v>
      </c>
      <c r="H17" s="118" t="s">
        <v>150</v>
      </c>
      <c r="I17" s="119">
        <v>10</v>
      </c>
      <c r="J17" s="117" t="s">
        <v>239</v>
      </c>
      <c r="K17" s="169">
        <v>174125</v>
      </c>
      <c r="L17" s="118" t="s">
        <v>150</v>
      </c>
      <c r="M17" s="119">
        <v>10</v>
      </c>
      <c r="N17" s="117"/>
      <c r="O17" s="169"/>
      <c r="P17" s="128"/>
      <c r="Q17" s="119"/>
      <c r="R17" s="117"/>
      <c r="S17" s="169"/>
      <c r="T17" s="128"/>
      <c r="U17" s="119"/>
    </row>
    <row r="18" spans="1:21" ht="21.75" customHeight="1">
      <c r="A18" s="127" t="s">
        <v>28</v>
      </c>
      <c r="B18" s="117"/>
      <c r="C18" s="169"/>
      <c r="D18" s="118"/>
      <c r="E18" s="119"/>
      <c r="F18" s="117" t="s">
        <v>238</v>
      </c>
      <c r="G18" s="169">
        <v>154047</v>
      </c>
      <c r="H18" s="118" t="s">
        <v>150</v>
      </c>
      <c r="I18" s="119">
        <v>10</v>
      </c>
      <c r="J18" s="117"/>
      <c r="K18" s="169"/>
      <c r="L18" s="118"/>
      <c r="M18" s="119"/>
      <c r="N18" s="117"/>
      <c r="O18" s="169"/>
      <c r="P18" s="118"/>
      <c r="Q18" s="119"/>
      <c r="R18" s="117"/>
      <c r="S18" s="169"/>
      <c r="T18" s="118"/>
      <c r="U18" s="119"/>
    </row>
    <row r="19" spans="1:21" ht="21.75" customHeight="1">
      <c r="A19" s="127" t="s">
        <v>28</v>
      </c>
      <c r="B19" s="117"/>
      <c r="C19" s="169"/>
      <c r="D19" s="118"/>
      <c r="E19" s="119"/>
      <c r="F19" s="117"/>
      <c r="G19" s="169"/>
      <c r="H19" s="118"/>
      <c r="I19" s="119"/>
      <c r="J19" s="117"/>
      <c r="K19" s="169"/>
      <c r="L19" s="118"/>
      <c r="M19" s="119"/>
      <c r="N19" s="117"/>
      <c r="O19" s="169"/>
      <c r="P19" s="118"/>
      <c r="Q19" s="119"/>
      <c r="R19" s="117"/>
      <c r="S19" s="169"/>
      <c r="T19" s="118"/>
      <c r="U19" s="119"/>
    </row>
    <row r="20" spans="1:21" ht="21.75" customHeight="1">
      <c r="A20" s="127" t="s">
        <v>28</v>
      </c>
      <c r="B20" s="117"/>
      <c r="C20" s="169"/>
      <c r="D20" s="118"/>
      <c r="E20" s="119"/>
      <c r="F20" s="117"/>
      <c r="G20" s="169"/>
      <c r="H20" s="118"/>
      <c r="I20" s="119"/>
      <c r="J20" s="117"/>
      <c r="K20" s="169"/>
      <c r="L20" s="118"/>
      <c r="M20" s="119"/>
      <c r="N20" s="117"/>
      <c r="O20" s="169"/>
      <c r="P20" s="118"/>
      <c r="Q20" s="119"/>
      <c r="R20" s="117"/>
      <c r="S20" s="169"/>
      <c r="T20" s="118"/>
      <c r="U20" s="119"/>
    </row>
    <row r="21" spans="1:21" ht="21.75" customHeight="1">
      <c r="A21" s="127" t="s">
        <v>28</v>
      </c>
      <c r="B21" s="117"/>
      <c r="C21" s="169"/>
      <c r="D21" s="118"/>
      <c r="E21" s="119"/>
      <c r="F21" s="117"/>
      <c r="G21" s="169"/>
      <c r="H21" s="118"/>
      <c r="I21" s="119"/>
      <c r="J21" s="117"/>
      <c r="K21" s="169"/>
      <c r="L21" s="118"/>
      <c r="M21" s="119"/>
      <c r="N21" s="117"/>
      <c r="O21" s="169"/>
      <c r="P21" s="118"/>
      <c r="Q21" s="119"/>
      <c r="R21" s="117"/>
      <c r="S21" s="169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800</v>
      </c>
      <c r="D22" s="243">
        <f>COUNTA(D17:D21)</f>
        <v>1</v>
      </c>
      <c r="E22" s="126">
        <f>SUM(E17:E21)</f>
        <v>10</v>
      </c>
      <c r="F22" s="129"/>
      <c r="G22" s="123">
        <f>800*(COUNTA(G17:G21))</f>
        <v>1600</v>
      </c>
      <c r="H22" s="243">
        <f>COUNTA(H17:H21)</f>
        <v>2</v>
      </c>
      <c r="I22" s="126">
        <f>SUM(I17:I21)</f>
        <v>20</v>
      </c>
      <c r="J22" s="129"/>
      <c r="K22" s="123">
        <f>800*(COUNTA(K17:K21))</f>
        <v>800</v>
      </c>
      <c r="L22" s="243">
        <f>COUNTA(L17:L21)</f>
        <v>1</v>
      </c>
      <c r="M22" s="126">
        <f>SUM(M17:M21)</f>
        <v>10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256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14</v>
      </c>
      <c r="S26" s="138"/>
      <c r="T26" s="137" t="s">
        <v>4</v>
      </c>
    </row>
    <row r="27" spans="1:20" ht="21.75" customHeight="1">
      <c r="A27" s="116" t="s">
        <v>32</v>
      </c>
      <c r="B27" s="117" t="s">
        <v>231</v>
      </c>
      <c r="C27" s="265">
        <v>302585</v>
      </c>
      <c r="D27" s="177" t="s">
        <v>150</v>
      </c>
      <c r="E27" s="266">
        <v>40</v>
      </c>
      <c r="F27" s="117" t="s">
        <v>239</v>
      </c>
      <c r="G27" s="170">
        <v>295852</v>
      </c>
      <c r="H27" s="178" t="s">
        <v>150</v>
      </c>
      <c r="I27" s="119">
        <v>40</v>
      </c>
      <c r="J27" s="117" t="s">
        <v>440</v>
      </c>
      <c r="K27" s="170">
        <v>324944</v>
      </c>
      <c r="L27" s="117" t="s">
        <v>150</v>
      </c>
      <c r="M27" s="119">
        <v>40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77"/>
      <c r="E28" s="119"/>
      <c r="F28" s="117" t="s">
        <v>240</v>
      </c>
      <c r="G28" s="144">
        <v>1500</v>
      </c>
      <c r="H28" s="176" t="s">
        <v>150</v>
      </c>
      <c r="I28" s="119">
        <v>40</v>
      </c>
      <c r="J28" s="117"/>
      <c r="K28" s="144"/>
      <c r="L28" s="117"/>
      <c r="M28" s="119"/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/>
      <c r="C29" s="144"/>
      <c r="D29" s="179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20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1500</v>
      </c>
      <c r="D31" s="243">
        <f>COUNTA(D27:D30)</f>
        <v>1</v>
      </c>
      <c r="E31" s="149">
        <f>SUM(E27:E30)</f>
        <v>40</v>
      </c>
      <c r="F31" s="119"/>
      <c r="G31" s="123">
        <f>SUM(G30+G29+G28+(IF(COUNTBLANK(G27),0,1500)))</f>
        <v>3000</v>
      </c>
      <c r="H31" s="243">
        <f>COUNTA(H27:H30)</f>
        <v>2</v>
      </c>
      <c r="I31" s="149">
        <f>SUM(I27:I30)</f>
        <v>80</v>
      </c>
      <c r="J31" s="139"/>
      <c r="K31" s="123">
        <f>SUM(K30+K29+K28+(IF(COUNTBLANK(K27),0,1500)))</f>
        <v>1500</v>
      </c>
      <c r="L31" s="243">
        <f>COUNTA(L27:L30)</f>
        <v>1</v>
      </c>
      <c r="M31" s="149">
        <f>SUM(M27:M30)</f>
        <v>40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6">
      <selection activeCell="A31" sqref="A31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202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199</v>
      </c>
      <c r="C10" s="173">
        <v>82443</v>
      </c>
      <c r="D10" s="118" t="s">
        <v>168</v>
      </c>
      <c r="E10" s="119">
        <v>3</v>
      </c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3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206</v>
      </c>
      <c r="C17" s="174">
        <v>173245</v>
      </c>
      <c r="D17" s="118" t="s">
        <v>150</v>
      </c>
      <c r="E17" s="119">
        <v>6</v>
      </c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800</v>
      </c>
      <c r="D22" s="243">
        <f>COUNTA(D17:D21)</f>
        <v>1</v>
      </c>
      <c r="E22" s="126">
        <f>SUM(E17:E21)</f>
        <v>6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9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1.2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2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68"/>
  <sheetViews>
    <sheetView zoomScale="150" zoomScaleNormal="150" zoomScalePageLayoutView="0" workbookViewId="0" topLeftCell="A1">
      <selection activeCell="B22" sqref="B22"/>
    </sheetView>
  </sheetViews>
  <sheetFormatPr defaultColWidth="8.8515625" defaultRowHeight="12.75"/>
  <cols>
    <col min="1" max="1" width="10.421875" style="6" customWidth="1"/>
    <col min="2" max="2" width="32.140625" style="0" customWidth="1"/>
    <col min="3" max="3" width="8.8515625" style="0" customWidth="1"/>
    <col min="4" max="4" width="10.140625" style="0" bestFit="1" customWidth="1"/>
    <col min="5" max="7" width="8.8515625" style="0" customWidth="1"/>
    <col min="8" max="8" width="11.7109375" style="0" customWidth="1"/>
  </cols>
  <sheetData>
    <row r="1" spans="1:6" ht="12.75">
      <c r="A1" s="312" t="s">
        <v>144</v>
      </c>
      <c r="B1" s="313"/>
      <c r="C1" s="313"/>
      <c r="D1" s="313"/>
      <c r="E1" s="320"/>
      <c r="F1" s="320"/>
    </row>
    <row r="2" spans="1:6" ht="12.75">
      <c r="A2" s="313"/>
      <c r="B2" s="313"/>
      <c r="C2" s="313"/>
      <c r="D2" s="313"/>
      <c r="E2" s="320"/>
      <c r="F2" s="320"/>
    </row>
    <row r="3" spans="3:5" ht="12.75">
      <c r="C3" s="6"/>
      <c r="D3" s="6"/>
      <c r="E3" s="6"/>
    </row>
    <row r="4" spans="1:8" ht="15">
      <c r="A4" s="14" t="s">
        <v>6</v>
      </c>
      <c r="B4" s="15" t="s">
        <v>1</v>
      </c>
      <c r="C4" s="16" t="s">
        <v>7</v>
      </c>
      <c r="D4" s="16" t="s">
        <v>8</v>
      </c>
      <c r="E4" s="16" t="s">
        <v>9</v>
      </c>
      <c r="F4" s="17" t="s">
        <v>10</v>
      </c>
      <c r="G4" s="16" t="s">
        <v>11</v>
      </c>
      <c r="H4" s="16" t="s">
        <v>4</v>
      </c>
    </row>
    <row r="5" spans="1:8" ht="15">
      <c r="A5" s="14">
        <v>788517</v>
      </c>
      <c r="B5" s="208" t="s">
        <v>157</v>
      </c>
      <c r="C5" s="289" t="s">
        <v>158</v>
      </c>
      <c r="D5" s="293">
        <v>512351</v>
      </c>
      <c r="E5" s="289" t="s">
        <v>159</v>
      </c>
      <c r="F5" s="279" t="s">
        <v>150</v>
      </c>
      <c r="G5" s="289" t="s">
        <v>160</v>
      </c>
      <c r="H5" s="16"/>
    </row>
    <row r="6" spans="1:8" ht="15">
      <c r="A6" s="207">
        <v>783385</v>
      </c>
      <c r="B6" s="208" t="s">
        <v>86</v>
      </c>
      <c r="C6" s="209" t="s">
        <v>165</v>
      </c>
      <c r="D6" s="290">
        <v>494415</v>
      </c>
      <c r="E6" s="209" t="s">
        <v>166</v>
      </c>
      <c r="F6" s="200" t="s">
        <v>150</v>
      </c>
      <c r="G6" s="209" t="s">
        <v>160</v>
      </c>
      <c r="H6" s="16"/>
    </row>
    <row r="7" spans="1:8" ht="15">
      <c r="A7" s="207">
        <v>783109</v>
      </c>
      <c r="B7" s="208" t="s">
        <v>171</v>
      </c>
      <c r="C7" s="209" t="s">
        <v>218</v>
      </c>
      <c r="D7" s="290">
        <v>534012</v>
      </c>
      <c r="E7" s="209" t="s">
        <v>159</v>
      </c>
      <c r="F7" s="200" t="s">
        <v>150</v>
      </c>
      <c r="G7" s="209" t="s">
        <v>160</v>
      </c>
      <c r="H7" s="16"/>
    </row>
    <row r="8" spans="1:8" ht="15">
      <c r="A8" s="207">
        <v>796071</v>
      </c>
      <c r="B8" s="208" t="s">
        <v>336</v>
      </c>
      <c r="C8" s="209" t="s">
        <v>248</v>
      </c>
      <c r="D8" s="290">
        <v>594028</v>
      </c>
      <c r="E8" s="209" t="s">
        <v>166</v>
      </c>
      <c r="F8" s="200" t="s">
        <v>150</v>
      </c>
      <c r="G8" s="209" t="s">
        <v>160</v>
      </c>
      <c r="H8" s="16"/>
    </row>
    <row r="9" spans="1:8" ht="15">
      <c r="A9" s="207">
        <v>793186</v>
      </c>
      <c r="B9" s="208" t="s">
        <v>137</v>
      </c>
      <c r="C9" s="209" t="s">
        <v>254</v>
      </c>
      <c r="D9" s="290">
        <v>595160</v>
      </c>
      <c r="E9" s="209" t="s">
        <v>255</v>
      </c>
      <c r="F9" s="200" t="s">
        <v>150</v>
      </c>
      <c r="G9" s="209" t="s">
        <v>160</v>
      </c>
      <c r="H9" s="16"/>
    </row>
    <row r="10" spans="1:8" ht="15">
      <c r="A10" s="207">
        <v>782586</v>
      </c>
      <c r="B10" s="208" t="s">
        <v>273</v>
      </c>
      <c r="C10" s="209" t="s">
        <v>274</v>
      </c>
      <c r="D10" s="290">
        <v>603492</v>
      </c>
      <c r="E10" s="209" t="s">
        <v>255</v>
      </c>
      <c r="F10" s="200" t="s">
        <v>150</v>
      </c>
      <c r="G10" s="209"/>
      <c r="H10" s="16"/>
    </row>
    <row r="11" spans="1:8" ht="15">
      <c r="A11" s="207">
        <v>783385</v>
      </c>
      <c r="B11" s="208" t="s">
        <v>86</v>
      </c>
      <c r="C11" s="209" t="s">
        <v>321</v>
      </c>
      <c r="D11" s="290">
        <v>593445</v>
      </c>
      <c r="E11" s="209" t="s">
        <v>159</v>
      </c>
      <c r="F11" s="200" t="s">
        <v>150</v>
      </c>
      <c r="G11" s="209" t="s">
        <v>160</v>
      </c>
      <c r="H11" s="16"/>
    </row>
    <row r="12" spans="1:8" ht="15">
      <c r="A12" s="207">
        <v>783586</v>
      </c>
      <c r="B12" s="208" t="s">
        <v>273</v>
      </c>
      <c r="C12" s="209" t="s">
        <v>321</v>
      </c>
      <c r="D12" s="290">
        <v>553371</v>
      </c>
      <c r="E12" s="209" t="s">
        <v>159</v>
      </c>
      <c r="F12" s="200" t="s">
        <v>150</v>
      </c>
      <c r="G12" s="209" t="s">
        <v>160</v>
      </c>
      <c r="H12" s="16"/>
    </row>
    <row r="13" spans="1:8" ht="15">
      <c r="A13" s="14">
        <v>788517</v>
      </c>
      <c r="B13" s="208" t="s">
        <v>157</v>
      </c>
      <c r="C13" s="209" t="s">
        <v>335</v>
      </c>
      <c r="D13" s="290">
        <v>550581</v>
      </c>
      <c r="E13" s="209" t="s">
        <v>166</v>
      </c>
      <c r="F13" s="200" t="s">
        <v>150</v>
      </c>
      <c r="G13" s="209" t="s">
        <v>160</v>
      </c>
      <c r="H13" s="16"/>
    </row>
    <row r="14" spans="1:8" ht="15">
      <c r="A14" s="207">
        <v>793909</v>
      </c>
      <c r="B14" s="208" t="s">
        <v>312</v>
      </c>
      <c r="C14" s="209" t="s">
        <v>346</v>
      </c>
      <c r="D14" s="290">
        <v>564400</v>
      </c>
      <c r="E14" s="209" t="s">
        <v>159</v>
      </c>
      <c r="F14" s="200" t="s">
        <v>150</v>
      </c>
      <c r="G14" s="209" t="s">
        <v>160</v>
      </c>
      <c r="H14" s="16"/>
    </row>
    <row r="15" spans="1:8" ht="15">
      <c r="A15" s="207">
        <v>406792</v>
      </c>
      <c r="B15" s="208" t="s">
        <v>83</v>
      </c>
      <c r="C15" s="209" t="s">
        <v>346</v>
      </c>
      <c r="D15" s="290">
        <v>533693</v>
      </c>
      <c r="E15" s="209" t="s">
        <v>166</v>
      </c>
      <c r="F15" s="200" t="s">
        <v>150</v>
      </c>
      <c r="G15" s="209" t="s">
        <v>160</v>
      </c>
      <c r="H15" s="16"/>
    </row>
    <row r="16" spans="1:8" ht="15">
      <c r="A16" s="207">
        <v>783109</v>
      </c>
      <c r="B16" s="208" t="s">
        <v>171</v>
      </c>
      <c r="C16" s="209" t="s">
        <v>371</v>
      </c>
      <c r="D16" s="290">
        <v>494243</v>
      </c>
      <c r="E16" s="209" t="s">
        <v>166</v>
      </c>
      <c r="F16" s="200" t="s">
        <v>150</v>
      </c>
      <c r="G16" s="209" t="s">
        <v>160</v>
      </c>
      <c r="H16" s="16"/>
    </row>
    <row r="17" spans="1:8" ht="15">
      <c r="A17" s="207">
        <v>406792</v>
      </c>
      <c r="B17" s="208" t="s">
        <v>83</v>
      </c>
      <c r="C17" s="209" t="s">
        <v>382</v>
      </c>
      <c r="D17" s="290">
        <v>633647</v>
      </c>
      <c r="E17" s="209" t="s">
        <v>159</v>
      </c>
      <c r="F17" s="200" t="s">
        <v>150</v>
      </c>
      <c r="G17" s="209"/>
      <c r="H17" s="16"/>
    </row>
    <row r="18" spans="1:8" ht="15">
      <c r="A18" s="207">
        <v>406878</v>
      </c>
      <c r="B18" s="208" t="s">
        <v>390</v>
      </c>
      <c r="C18" s="209" t="s">
        <v>396</v>
      </c>
      <c r="D18" s="290">
        <v>522176</v>
      </c>
      <c r="E18" s="209" t="s">
        <v>166</v>
      </c>
      <c r="F18" s="200" t="s">
        <v>150</v>
      </c>
      <c r="G18" s="209" t="s">
        <v>160</v>
      </c>
      <c r="H18" s="16"/>
    </row>
    <row r="19" spans="1:8" ht="15">
      <c r="A19" s="6">
        <v>406878</v>
      </c>
      <c r="B19" s="208" t="s">
        <v>390</v>
      </c>
      <c r="C19" s="5" t="s">
        <v>401</v>
      </c>
      <c r="D19" s="171">
        <v>584344</v>
      </c>
      <c r="E19" s="5" t="s">
        <v>159</v>
      </c>
      <c r="F19" s="18" t="s">
        <v>150</v>
      </c>
      <c r="G19" s="209" t="s">
        <v>160</v>
      </c>
      <c r="H19" s="16"/>
    </row>
    <row r="20" spans="1:8" ht="15">
      <c r="A20" s="5" t="s">
        <v>447</v>
      </c>
      <c r="B20" s="208" t="s">
        <v>312</v>
      </c>
      <c r="C20" s="5" t="s">
        <v>408</v>
      </c>
      <c r="D20" s="171">
        <v>500423</v>
      </c>
      <c r="E20" s="5" t="s">
        <v>166</v>
      </c>
      <c r="F20" s="18" t="s">
        <v>150</v>
      </c>
      <c r="G20" s="5" t="s">
        <v>160</v>
      </c>
      <c r="H20" s="16"/>
    </row>
    <row r="21" spans="1:8" ht="15">
      <c r="A21" s="5" t="s">
        <v>446</v>
      </c>
      <c r="B21" s="208" t="s">
        <v>273</v>
      </c>
      <c r="C21" s="5" t="s">
        <v>429</v>
      </c>
      <c r="D21" s="171">
        <v>513896</v>
      </c>
      <c r="E21" s="5" t="s">
        <v>166</v>
      </c>
      <c r="F21" s="18" t="s">
        <v>168</v>
      </c>
      <c r="G21" s="5" t="s">
        <v>160</v>
      </c>
      <c r="H21" s="16"/>
    </row>
    <row r="22" spans="1:8" ht="15">
      <c r="A22" s="5" t="s">
        <v>448</v>
      </c>
      <c r="B22" s="208" t="s">
        <v>137</v>
      </c>
      <c r="C22" s="5" t="s">
        <v>436</v>
      </c>
      <c r="D22" s="171" t="s">
        <v>437</v>
      </c>
      <c r="E22" s="5" t="s">
        <v>166</v>
      </c>
      <c r="F22" s="18" t="s">
        <v>150</v>
      </c>
      <c r="G22" s="5" t="s">
        <v>160</v>
      </c>
      <c r="H22" s="16"/>
    </row>
    <row r="23" spans="1:8" ht="15">
      <c r="A23" s="5"/>
      <c r="C23" s="5"/>
      <c r="D23" s="171"/>
      <c r="E23" s="5"/>
      <c r="F23" s="18"/>
      <c r="G23" s="5"/>
      <c r="H23" s="16"/>
    </row>
    <row r="24" spans="1:8" ht="15">
      <c r="A24" s="5"/>
      <c r="C24" s="5"/>
      <c r="D24" s="171"/>
      <c r="E24" s="5"/>
      <c r="F24" s="18"/>
      <c r="G24" s="5"/>
      <c r="H24" s="16"/>
    </row>
    <row r="25" spans="1:8" ht="12.75">
      <c r="A25" s="5"/>
      <c r="C25" s="5"/>
      <c r="D25" s="171"/>
      <c r="E25" s="5"/>
      <c r="F25" s="18"/>
      <c r="G25" s="5"/>
      <c r="H25" s="5"/>
    </row>
    <row r="26" spans="1:8" ht="12.75">
      <c r="A26" s="5"/>
      <c r="C26" s="5"/>
      <c r="D26" s="171"/>
      <c r="E26" s="5"/>
      <c r="F26" s="18"/>
      <c r="G26" s="5"/>
      <c r="H26" s="5"/>
    </row>
    <row r="27" spans="1:8" ht="12.75">
      <c r="A27" s="5"/>
      <c r="C27" s="5"/>
      <c r="D27" s="171"/>
      <c r="E27" s="5"/>
      <c r="F27" s="18"/>
      <c r="G27" s="5"/>
      <c r="H27" s="5"/>
    </row>
    <row r="28" spans="1:8" ht="12.75">
      <c r="A28" s="5"/>
      <c r="C28" s="5"/>
      <c r="D28" s="171"/>
      <c r="E28" s="5"/>
      <c r="F28" s="18"/>
      <c r="G28" s="5"/>
      <c r="H28" s="5"/>
    </row>
    <row r="29" spans="1:8" ht="12.75">
      <c r="A29" s="5"/>
      <c r="C29" s="5"/>
      <c r="D29" s="171"/>
      <c r="E29" s="5"/>
      <c r="F29" s="18"/>
      <c r="G29" s="5"/>
      <c r="H29" s="5"/>
    </row>
    <row r="30" spans="1:8" ht="12.75">
      <c r="A30" s="5"/>
      <c r="C30" s="5"/>
      <c r="D30" s="171"/>
      <c r="E30" s="5"/>
      <c r="F30" s="18"/>
      <c r="G30" s="5"/>
      <c r="H30" s="5"/>
    </row>
    <row r="31" spans="1:8" ht="12.75">
      <c r="A31" s="5"/>
      <c r="C31" s="5"/>
      <c r="D31" s="171"/>
      <c r="E31" s="5"/>
      <c r="F31" s="18"/>
      <c r="G31" s="5"/>
      <c r="H31" s="5"/>
    </row>
    <row r="32" spans="1:8" ht="12.75">
      <c r="A32" s="5"/>
      <c r="C32" s="5"/>
      <c r="D32" s="171"/>
      <c r="E32" s="5"/>
      <c r="F32" s="18"/>
      <c r="G32" s="5"/>
      <c r="H32" s="5"/>
    </row>
    <row r="33" spans="1:8" ht="12.75">
      <c r="A33" s="5"/>
      <c r="C33" s="5"/>
      <c r="D33" s="171"/>
      <c r="E33" s="5"/>
      <c r="F33" s="18"/>
      <c r="G33" s="5"/>
      <c r="H33" s="5"/>
    </row>
    <row r="34" spans="1:8" ht="12.75">
      <c r="A34" s="5"/>
      <c r="C34" s="5"/>
      <c r="D34" s="171"/>
      <c r="E34" s="5"/>
      <c r="F34" s="18"/>
      <c r="G34" s="5"/>
      <c r="H34" s="5"/>
    </row>
    <row r="35" spans="1:8" ht="12.75">
      <c r="A35" s="5"/>
      <c r="C35" s="5"/>
      <c r="D35" s="171"/>
      <c r="E35" s="5"/>
      <c r="F35" s="18"/>
      <c r="G35" s="5"/>
      <c r="H35" s="5"/>
    </row>
    <row r="36" spans="1:8" ht="12.75">
      <c r="A36" s="5"/>
      <c r="C36" s="5"/>
      <c r="D36" s="171"/>
      <c r="E36" s="5"/>
      <c r="F36" s="18"/>
      <c r="G36" s="5"/>
      <c r="H36" s="5"/>
    </row>
    <row r="37" spans="1:8" ht="12.75">
      <c r="A37" s="5"/>
      <c r="C37" s="5"/>
      <c r="D37" s="171"/>
      <c r="E37" s="5"/>
      <c r="F37" s="18"/>
      <c r="G37" s="5"/>
      <c r="H37" s="5"/>
    </row>
    <row r="38" spans="1:8" ht="12.75">
      <c r="A38" s="5"/>
      <c r="C38" s="5"/>
      <c r="D38" s="171"/>
      <c r="E38" s="5"/>
      <c r="F38" s="18"/>
      <c r="G38" s="5"/>
      <c r="H38" s="5"/>
    </row>
    <row r="39" spans="1:8" ht="12.75">
      <c r="A39" s="5"/>
      <c r="C39" s="5"/>
      <c r="D39" s="171"/>
      <c r="E39" s="5"/>
      <c r="F39" s="18"/>
      <c r="G39" s="5"/>
      <c r="H39" s="5"/>
    </row>
    <row r="40" spans="1:8" ht="12.75">
      <c r="A40" s="5"/>
      <c r="C40" s="5"/>
      <c r="D40" s="171"/>
      <c r="E40" s="5"/>
      <c r="F40" s="18"/>
      <c r="G40" s="5"/>
      <c r="H40" s="5"/>
    </row>
    <row r="41" spans="1:8" ht="12.75">
      <c r="A41" s="5"/>
      <c r="C41" s="5"/>
      <c r="D41" s="171"/>
      <c r="E41" s="5"/>
      <c r="F41" s="18"/>
      <c r="G41" s="5"/>
      <c r="H41" s="5"/>
    </row>
    <row r="42" spans="1:8" ht="12.75">
      <c r="A42" s="5"/>
      <c r="C42" s="5"/>
      <c r="D42" s="171"/>
      <c r="E42" s="5"/>
      <c r="F42" s="18"/>
      <c r="G42" s="5"/>
      <c r="H42" s="5"/>
    </row>
    <row r="43" spans="1:8" ht="12.75">
      <c r="A43" s="5"/>
      <c r="C43" s="5"/>
      <c r="D43" s="171"/>
      <c r="E43" s="5"/>
      <c r="F43" s="18"/>
      <c r="G43" s="5"/>
      <c r="H43" s="5"/>
    </row>
    <row r="44" spans="1:8" ht="12.75">
      <c r="A44" s="5"/>
      <c r="C44" s="5"/>
      <c r="D44" s="171"/>
      <c r="E44" s="5"/>
      <c r="F44" s="18"/>
      <c r="G44" s="5"/>
      <c r="H44" s="5"/>
    </row>
    <row r="45" spans="1:8" ht="12.75">
      <c r="A45" s="5"/>
      <c r="C45" s="5"/>
      <c r="D45" s="171"/>
      <c r="E45" s="5"/>
      <c r="F45" s="18"/>
      <c r="G45" s="5"/>
      <c r="H45" s="5"/>
    </row>
    <row r="46" spans="1:8" ht="12.75">
      <c r="A46" s="5"/>
      <c r="C46" s="5"/>
      <c r="D46" s="171"/>
      <c r="E46" s="5"/>
      <c r="F46" s="18"/>
      <c r="G46" s="5"/>
      <c r="H46" s="5"/>
    </row>
    <row r="47" spans="1:8" ht="12.75">
      <c r="A47" s="5"/>
      <c r="C47" s="5"/>
      <c r="D47" s="171"/>
      <c r="E47" s="5"/>
      <c r="F47" s="18"/>
      <c r="G47" s="5"/>
      <c r="H47" s="5"/>
    </row>
    <row r="48" spans="1:8" ht="12.75">
      <c r="A48" s="5"/>
      <c r="C48" s="5"/>
      <c r="D48" s="171"/>
      <c r="E48" s="5"/>
      <c r="F48" s="18"/>
      <c r="G48" s="5"/>
      <c r="H48" s="5"/>
    </row>
    <row r="49" spans="1:8" ht="12.75">
      <c r="A49" s="5"/>
      <c r="C49" s="5"/>
      <c r="D49" s="171"/>
      <c r="E49" s="5"/>
      <c r="F49" s="18"/>
      <c r="G49" s="5"/>
      <c r="H49" s="5"/>
    </row>
    <row r="50" spans="1:8" ht="12.75">
      <c r="A50" s="5"/>
      <c r="C50" s="5"/>
      <c r="D50" s="171"/>
      <c r="E50" s="5"/>
      <c r="F50" s="18"/>
      <c r="G50" s="5"/>
      <c r="H50" s="5"/>
    </row>
    <row r="51" spans="1:8" ht="12.75">
      <c r="A51" s="5"/>
      <c r="C51" s="5"/>
      <c r="D51" s="171"/>
      <c r="E51" s="5"/>
      <c r="F51" s="18"/>
      <c r="G51" s="5"/>
      <c r="H51" s="5"/>
    </row>
    <row r="52" spans="1:8" ht="12.75">
      <c r="A52" s="5"/>
      <c r="C52" s="5"/>
      <c r="D52" s="171"/>
      <c r="E52" s="5"/>
      <c r="F52" s="18"/>
      <c r="G52" s="5"/>
      <c r="H52" s="5"/>
    </row>
    <row r="53" spans="1:8" ht="12.75">
      <c r="A53" s="5"/>
      <c r="C53" s="5"/>
      <c r="D53" s="171"/>
      <c r="E53" s="5"/>
      <c r="F53" s="18"/>
      <c r="G53" s="5"/>
      <c r="H53" s="5"/>
    </row>
    <row r="54" spans="1:8" ht="12.75">
      <c r="A54" s="5"/>
      <c r="C54" s="5"/>
      <c r="D54" s="171"/>
      <c r="E54" s="5"/>
      <c r="F54" s="18"/>
      <c r="G54" s="5"/>
      <c r="H54" s="5"/>
    </row>
    <row r="55" spans="1:8" ht="12.75">
      <c r="A55" s="5"/>
      <c r="C55" s="5"/>
      <c r="D55" s="171"/>
      <c r="E55" s="5"/>
      <c r="F55" s="18"/>
      <c r="G55" s="5"/>
      <c r="H55" s="5"/>
    </row>
    <row r="56" spans="1:8" ht="12.75">
      <c r="A56" s="5"/>
      <c r="C56" s="5"/>
      <c r="D56" s="171"/>
      <c r="E56" s="5"/>
      <c r="F56" s="18"/>
      <c r="G56" s="5"/>
      <c r="H56" s="5"/>
    </row>
    <row r="57" spans="1:8" ht="12.75">
      <c r="A57" s="5"/>
      <c r="C57" s="5"/>
      <c r="D57" s="171"/>
      <c r="E57" s="5"/>
      <c r="F57" s="18"/>
      <c r="G57" s="5"/>
      <c r="H57" s="5"/>
    </row>
    <row r="58" spans="1:8" ht="12.75">
      <c r="A58" s="5"/>
      <c r="C58" s="5"/>
      <c r="D58" s="171"/>
      <c r="E58" s="5"/>
      <c r="F58" s="18"/>
      <c r="G58" s="5"/>
      <c r="H58" s="5"/>
    </row>
    <row r="59" spans="1:8" ht="12.75">
      <c r="A59" s="5"/>
      <c r="C59" s="5"/>
      <c r="D59" s="171"/>
      <c r="E59" s="5"/>
      <c r="F59" s="18"/>
      <c r="G59" s="5"/>
      <c r="H59" s="5"/>
    </row>
    <row r="60" spans="1:8" ht="12.75">
      <c r="A60" s="5"/>
      <c r="C60" s="5"/>
      <c r="D60" s="171"/>
      <c r="E60" s="5"/>
      <c r="F60" s="18"/>
      <c r="G60" s="5"/>
      <c r="H60" s="5"/>
    </row>
    <row r="61" spans="1:8" ht="12.75">
      <c r="A61" s="5"/>
      <c r="C61" s="5"/>
      <c r="D61" s="171"/>
      <c r="E61" s="5"/>
      <c r="F61" s="18"/>
      <c r="G61" s="5"/>
      <c r="H61" s="5"/>
    </row>
    <row r="62" spans="1:8" ht="12.75">
      <c r="A62" s="5"/>
      <c r="C62" s="5"/>
      <c r="D62" s="171"/>
      <c r="E62" s="5"/>
      <c r="F62" s="18"/>
      <c r="G62" s="5"/>
      <c r="H62" s="5"/>
    </row>
    <row r="63" spans="1:8" ht="12.75">
      <c r="A63" s="5"/>
      <c r="C63" s="5"/>
      <c r="D63" s="171"/>
      <c r="E63" s="5"/>
      <c r="F63" s="18"/>
      <c r="G63" s="5"/>
      <c r="H63" s="5"/>
    </row>
    <row r="64" spans="1:8" ht="12.75">
      <c r="A64" s="5"/>
      <c r="C64" s="5"/>
      <c r="D64" s="171"/>
      <c r="E64" s="5"/>
      <c r="F64" s="18"/>
      <c r="G64" s="5"/>
      <c r="H64" s="5"/>
    </row>
    <row r="65" spans="1:8" ht="12.75">
      <c r="A65" s="5"/>
      <c r="C65" s="5"/>
      <c r="D65" s="171"/>
      <c r="E65" s="5"/>
      <c r="F65" s="18"/>
      <c r="G65" s="5"/>
      <c r="H65" s="5"/>
    </row>
    <row r="66" spans="1:8" ht="12.75">
      <c r="A66" s="5"/>
      <c r="C66" s="5"/>
      <c r="D66" s="171"/>
      <c r="E66" s="5"/>
      <c r="F66" s="18"/>
      <c r="G66" s="5"/>
      <c r="H66" s="5"/>
    </row>
    <row r="67" spans="1:8" ht="12.75">
      <c r="A67" s="5"/>
      <c r="C67" s="5"/>
      <c r="D67" s="171"/>
      <c r="E67" s="5"/>
      <c r="F67" s="18"/>
      <c r="G67" s="5"/>
      <c r="H67" s="5"/>
    </row>
    <row r="68" spans="1:8" ht="12.75">
      <c r="A68" s="5"/>
      <c r="C68" s="5"/>
      <c r="D68" s="171"/>
      <c r="E68" s="5"/>
      <c r="F68" s="18"/>
      <c r="G68" s="5"/>
      <c r="H68" s="5"/>
    </row>
    <row r="69" spans="1:8" ht="12.75">
      <c r="A69" s="5"/>
      <c r="C69" s="5"/>
      <c r="D69" s="171"/>
      <c r="E69" s="5"/>
      <c r="F69" s="18"/>
      <c r="G69" s="5"/>
      <c r="H69" s="5"/>
    </row>
    <row r="70" spans="1:8" ht="12.75">
      <c r="A70" s="5"/>
      <c r="C70" s="5"/>
      <c r="D70" s="171"/>
      <c r="E70" s="5"/>
      <c r="F70" s="18"/>
      <c r="G70" s="5"/>
      <c r="H70" s="5"/>
    </row>
    <row r="71" spans="1:8" ht="12.75">
      <c r="A71" s="5"/>
      <c r="C71" s="5"/>
      <c r="D71" s="171"/>
      <c r="E71" s="5"/>
      <c r="F71" s="18"/>
      <c r="G71" s="5"/>
      <c r="H71" s="5"/>
    </row>
    <row r="72" spans="1:8" ht="12.75">
      <c r="A72" s="5"/>
      <c r="C72" s="5"/>
      <c r="D72" s="171"/>
      <c r="E72" s="5"/>
      <c r="F72" s="18"/>
      <c r="G72" s="5"/>
      <c r="H72" s="5"/>
    </row>
    <row r="73" spans="3:8" ht="12.75">
      <c r="C73" s="5"/>
      <c r="D73" s="171"/>
      <c r="E73" s="5"/>
      <c r="F73" s="18"/>
      <c r="G73" s="5"/>
      <c r="H73" s="5"/>
    </row>
    <row r="74" spans="1:7" ht="12.75">
      <c r="A74" s="5"/>
      <c r="C74" s="5"/>
      <c r="D74" s="171"/>
      <c r="E74" s="5"/>
      <c r="F74" s="18"/>
      <c r="G74" s="5"/>
    </row>
    <row r="75" spans="3:8" ht="12.75">
      <c r="C75" s="5"/>
      <c r="D75" s="171"/>
      <c r="E75" s="5"/>
      <c r="F75" s="18"/>
      <c r="H75" s="5"/>
    </row>
    <row r="76" spans="1:7" ht="12.75">
      <c r="A76" s="5"/>
      <c r="C76" s="5"/>
      <c r="D76" s="171"/>
      <c r="E76" s="5"/>
      <c r="F76" s="18"/>
      <c r="G76" s="5"/>
    </row>
    <row r="77" spans="3:8" ht="12.75">
      <c r="C77" s="5"/>
      <c r="D77" s="171"/>
      <c r="E77" s="5"/>
      <c r="F77" s="18"/>
      <c r="H77" s="5"/>
    </row>
    <row r="78" spans="3:8" ht="12.75">
      <c r="C78" s="5"/>
      <c r="D78" s="171"/>
      <c r="E78" s="5"/>
      <c r="F78" s="18"/>
      <c r="G78" s="5"/>
      <c r="H78" s="5"/>
    </row>
    <row r="79" spans="3:8" ht="12.75">
      <c r="C79" s="5"/>
      <c r="D79" s="171"/>
      <c r="E79" s="5"/>
      <c r="F79" s="18"/>
      <c r="G79" s="5"/>
      <c r="H79" s="5"/>
    </row>
    <row r="80" spans="3:8" ht="12.75">
      <c r="C80" s="5"/>
      <c r="D80" s="171"/>
      <c r="E80" s="5"/>
      <c r="F80" s="18"/>
      <c r="G80" s="5"/>
      <c r="H80" s="5"/>
    </row>
    <row r="81" spans="3:8" ht="12.75">
      <c r="C81" s="5"/>
      <c r="D81" s="171"/>
      <c r="E81" s="5"/>
      <c r="F81" s="18"/>
      <c r="G81" s="5"/>
      <c r="H81" s="5"/>
    </row>
    <row r="82" spans="3:6" ht="12.75">
      <c r="C82" s="5"/>
      <c r="D82" s="171"/>
      <c r="E82" s="5"/>
      <c r="F82" s="18"/>
    </row>
    <row r="83" spans="3:6" ht="12.75">
      <c r="C83" s="5"/>
      <c r="D83" s="171"/>
      <c r="E83" s="5"/>
      <c r="F83" s="18"/>
    </row>
    <row r="84" spans="3:6" ht="12.75">
      <c r="C84" s="5"/>
      <c r="D84" s="171"/>
      <c r="E84" s="5"/>
      <c r="F84" s="18"/>
    </row>
    <row r="85" spans="3:6" ht="12.75">
      <c r="C85" s="5"/>
      <c r="D85" s="171"/>
      <c r="E85" s="5"/>
      <c r="F85" s="18"/>
    </row>
    <row r="86" spans="3:6" ht="12.75">
      <c r="C86" s="5"/>
      <c r="D86" s="171"/>
      <c r="E86" s="5"/>
      <c r="F86" s="18"/>
    </row>
    <row r="87" spans="3:6" ht="12.75">
      <c r="C87" s="5"/>
      <c r="D87" s="171"/>
      <c r="E87" s="5"/>
      <c r="F87" s="18"/>
    </row>
    <row r="88" spans="3:6" ht="12.75">
      <c r="C88" s="5"/>
      <c r="D88" s="171"/>
      <c r="E88" s="5"/>
      <c r="F88" s="18"/>
    </row>
    <row r="89" spans="3:6" ht="12.75">
      <c r="C89" s="5"/>
      <c r="D89" s="171"/>
      <c r="E89" s="5"/>
      <c r="F89" s="18"/>
    </row>
    <row r="90" spans="3:6" ht="12.75">
      <c r="C90" s="5"/>
      <c r="D90" s="171"/>
      <c r="E90" s="5"/>
      <c r="F90" s="18"/>
    </row>
    <row r="91" spans="3:6" ht="12.75">
      <c r="C91" s="5"/>
      <c r="D91" s="171"/>
      <c r="E91" s="5"/>
      <c r="F91" s="18"/>
    </row>
    <row r="92" spans="3:6" ht="12.75">
      <c r="C92" s="5"/>
      <c r="D92" s="171"/>
      <c r="E92" s="5"/>
      <c r="F92" s="18"/>
    </row>
    <row r="93" spans="3:6" ht="12.75">
      <c r="C93" s="5"/>
      <c r="D93" s="171"/>
      <c r="E93" s="5"/>
      <c r="F93" s="18"/>
    </row>
    <row r="94" spans="3:6" ht="12.75">
      <c r="C94" s="5"/>
      <c r="D94" s="171"/>
      <c r="E94" s="5"/>
      <c r="F94" s="18"/>
    </row>
    <row r="95" spans="3:6" ht="12.75">
      <c r="C95" s="5"/>
      <c r="D95" s="171"/>
      <c r="E95" s="5"/>
      <c r="F95" s="18"/>
    </row>
    <row r="96" spans="3:6" ht="12.75">
      <c r="C96" s="5"/>
      <c r="D96" s="171"/>
      <c r="E96" s="5"/>
      <c r="F96" s="18"/>
    </row>
    <row r="97" spans="3:6" ht="12.75">
      <c r="C97" s="5"/>
      <c r="D97" s="171"/>
      <c r="E97" s="5"/>
      <c r="F97" s="18"/>
    </row>
    <row r="98" spans="3:6" ht="12.75">
      <c r="C98" s="5"/>
      <c r="D98" s="171"/>
      <c r="E98" s="5"/>
      <c r="F98" s="18"/>
    </row>
    <row r="99" spans="3:6" ht="12.75">
      <c r="C99" s="5"/>
      <c r="D99" s="171"/>
      <c r="E99" s="5"/>
      <c r="F99" s="18"/>
    </row>
    <row r="100" spans="3:6" ht="12.75">
      <c r="C100" s="5"/>
      <c r="D100" s="171"/>
      <c r="E100" s="5"/>
      <c r="F100" s="18"/>
    </row>
    <row r="101" spans="3:6" ht="12.75">
      <c r="C101" s="5"/>
      <c r="D101" s="171"/>
      <c r="E101" s="5"/>
      <c r="F101" s="18"/>
    </row>
    <row r="102" spans="3:6" ht="12.75">
      <c r="C102" s="5"/>
      <c r="D102" s="171"/>
      <c r="E102" s="5"/>
      <c r="F102" s="18"/>
    </row>
    <row r="103" spans="3:6" ht="12.75">
      <c r="C103" s="5"/>
      <c r="D103" s="171"/>
      <c r="E103" s="5"/>
      <c r="F103" s="18"/>
    </row>
    <row r="104" spans="3:6" ht="12.75">
      <c r="C104" s="5"/>
      <c r="D104" s="171"/>
      <c r="E104" s="5"/>
      <c r="F104" s="18"/>
    </row>
    <row r="105" spans="3:6" ht="12.75">
      <c r="C105" s="5"/>
      <c r="D105" s="171"/>
      <c r="E105" s="5"/>
      <c r="F105" s="18"/>
    </row>
    <row r="106" spans="3:6" ht="12.75">
      <c r="C106" s="5"/>
      <c r="D106" s="171"/>
      <c r="E106" s="5"/>
      <c r="F106" s="18"/>
    </row>
    <row r="107" spans="3:6" ht="12.75">
      <c r="C107" s="5"/>
      <c r="D107" s="171"/>
      <c r="E107" s="5"/>
      <c r="F107" s="18"/>
    </row>
    <row r="108" spans="3:6" ht="12.75">
      <c r="C108" s="5"/>
      <c r="D108" s="171"/>
      <c r="E108" s="5"/>
      <c r="F108" s="18"/>
    </row>
    <row r="109" ht="12.75">
      <c r="D109" s="172"/>
    </row>
    <row r="110" ht="12.75">
      <c r="D110" s="172"/>
    </row>
    <row r="111" ht="12.75">
      <c r="D111" s="172"/>
    </row>
    <row r="112" ht="12.75">
      <c r="D112" s="172"/>
    </row>
    <row r="113" ht="12.75">
      <c r="D113" s="172"/>
    </row>
    <row r="114" ht="12.75">
      <c r="D114" s="172"/>
    </row>
    <row r="115" ht="12.75">
      <c r="D115" s="172"/>
    </row>
    <row r="116" ht="12.75">
      <c r="D116" s="172"/>
    </row>
    <row r="117" ht="12.75">
      <c r="D117" s="172"/>
    </row>
    <row r="118" ht="12.75">
      <c r="D118" s="172"/>
    </row>
    <row r="119" ht="12.75">
      <c r="D119" s="172"/>
    </row>
    <row r="120" ht="12.75">
      <c r="D120" s="172"/>
    </row>
    <row r="121" ht="12.75">
      <c r="D121" s="172"/>
    </row>
    <row r="122" ht="12.75">
      <c r="D122" s="172"/>
    </row>
    <row r="123" ht="12.75">
      <c r="D123" s="172"/>
    </row>
    <row r="124" ht="12.75">
      <c r="D124" s="172"/>
    </row>
    <row r="125" ht="12.75">
      <c r="D125" s="172"/>
    </row>
    <row r="126" ht="12.75">
      <c r="D126" s="172"/>
    </row>
    <row r="127" ht="12.75">
      <c r="D127" s="172"/>
    </row>
    <row r="128" ht="12.75">
      <c r="D128" s="172"/>
    </row>
    <row r="129" ht="12.75">
      <c r="D129" s="172"/>
    </row>
    <row r="130" ht="12.75">
      <c r="D130" s="172"/>
    </row>
    <row r="131" ht="12.75">
      <c r="D131" s="172"/>
    </row>
    <row r="132" ht="12.75">
      <c r="D132" s="172"/>
    </row>
    <row r="133" ht="12.75">
      <c r="D133" s="172"/>
    </row>
    <row r="134" ht="12.75">
      <c r="D134" s="172"/>
    </row>
    <row r="135" ht="12.75">
      <c r="D135" s="172"/>
    </row>
    <row r="136" ht="12.75">
      <c r="D136" s="172"/>
    </row>
    <row r="137" ht="12.75">
      <c r="D137" s="172"/>
    </row>
    <row r="138" ht="12.75">
      <c r="D138" s="172"/>
    </row>
    <row r="139" ht="12.75">
      <c r="D139" s="172"/>
    </row>
    <row r="140" ht="12.75">
      <c r="D140" s="172"/>
    </row>
    <row r="141" ht="12.75">
      <c r="D141" s="172"/>
    </row>
    <row r="142" ht="12.75">
      <c r="D142" s="172"/>
    </row>
    <row r="143" ht="12.75">
      <c r="D143" s="172"/>
    </row>
    <row r="144" ht="12.75">
      <c r="D144" s="172"/>
    </row>
    <row r="145" ht="12.75">
      <c r="D145" s="172"/>
    </row>
    <row r="146" ht="12.75">
      <c r="D146" s="172"/>
    </row>
    <row r="147" ht="12.75">
      <c r="D147" s="172"/>
    </row>
    <row r="148" ht="12.75">
      <c r="D148" s="172"/>
    </row>
    <row r="149" ht="12.75">
      <c r="D149" s="172"/>
    </row>
    <row r="150" ht="12.75">
      <c r="D150" s="172"/>
    </row>
    <row r="151" ht="12.75">
      <c r="D151" s="172"/>
    </row>
    <row r="152" ht="12.75">
      <c r="D152" s="172"/>
    </row>
    <row r="153" ht="12.75">
      <c r="D153" s="172"/>
    </row>
    <row r="154" ht="12.75">
      <c r="D154" s="172"/>
    </row>
    <row r="155" ht="12.75">
      <c r="D155" s="172"/>
    </row>
    <row r="156" ht="12.75">
      <c r="D156" s="172"/>
    </row>
    <row r="157" ht="12.75">
      <c r="D157" s="172"/>
    </row>
    <row r="158" ht="12.75">
      <c r="D158" s="172"/>
    </row>
    <row r="159" ht="12.75">
      <c r="D159" s="172"/>
    </row>
    <row r="160" ht="12.75">
      <c r="D160" s="172"/>
    </row>
    <row r="161" ht="12.75">
      <c r="D161" s="172"/>
    </row>
    <row r="162" ht="12.75">
      <c r="D162" s="172"/>
    </row>
    <row r="163" ht="12.75">
      <c r="D163" s="172"/>
    </row>
    <row r="164" ht="12.75">
      <c r="D164" s="172"/>
    </row>
    <row r="165" ht="12.75">
      <c r="D165" s="172"/>
    </row>
    <row r="166" ht="12.75">
      <c r="D166" s="172"/>
    </row>
    <row r="167" ht="12.75">
      <c r="D167" s="172"/>
    </row>
    <row r="168" ht="12.75">
      <c r="D168" s="172"/>
    </row>
  </sheetData>
  <sheetProtection/>
  <mergeCells count="1">
    <mergeCell ref="A1:F2"/>
  </mergeCells>
  <printOptions/>
  <pageMargins left="0.75" right="0.75" top="1" bottom="1" header="0.5" footer="0.5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8"/>
  <sheetViews>
    <sheetView zoomScale="150" zoomScaleNormal="150" zoomScalePageLayoutView="0" workbookViewId="0" topLeftCell="A1">
      <selection activeCell="A5" sqref="A5"/>
    </sheetView>
  </sheetViews>
  <sheetFormatPr defaultColWidth="8.8515625" defaultRowHeight="12.75"/>
  <cols>
    <col min="1" max="1" width="10.421875" style="0" customWidth="1"/>
    <col min="2" max="2" width="32.140625" style="0" customWidth="1"/>
    <col min="3" max="7" width="8.8515625" style="0" customWidth="1"/>
    <col min="8" max="8" width="11.7109375" style="0" customWidth="1"/>
  </cols>
  <sheetData>
    <row r="1" spans="1:6" ht="12.75">
      <c r="A1" s="312" t="s">
        <v>143</v>
      </c>
      <c r="B1" s="313"/>
      <c r="C1" s="313"/>
      <c r="D1" s="313"/>
      <c r="E1" s="320"/>
      <c r="F1" s="320"/>
    </row>
    <row r="2" spans="1:6" ht="12.75">
      <c r="A2" s="313"/>
      <c r="B2" s="313"/>
      <c r="C2" s="313"/>
      <c r="D2" s="313"/>
      <c r="E2" s="320"/>
      <c r="F2" s="320"/>
    </row>
    <row r="3" spans="1:5" ht="12.75">
      <c r="A3" s="6"/>
      <c r="C3" s="6"/>
      <c r="D3" s="6"/>
      <c r="E3" s="6"/>
    </row>
    <row r="4" spans="1:8" ht="15">
      <c r="A4" s="14" t="s">
        <v>6</v>
      </c>
      <c r="B4" s="15" t="s">
        <v>1</v>
      </c>
      <c r="C4" s="16" t="s">
        <v>7</v>
      </c>
      <c r="D4" s="16" t="s">
        <v>8</v>
      </c>
      <c r="E4" s="16" t="s">
        <v>9</v>
      </c>
      <c r="F4" s="17" t="s">
        <v>10</v>
      </c>
      <c r="G4" s="16" t="s">
        <v>11</v>
      </c>
      <c r="H4" s="16"/>
    </row>
    <row r="5" spans="1:6" ht="12.75">
      <c r="A5" s="6">
        <v>783385</v>
      </c>
      <c r="B5" t="s">
        <v>86</v>
      </c>
      <c r="C5" s="5" t="s">
        <v>222</v>
      </c>
      <c r="D5" s="171">
        <v>875414</v>
      </c>
      <c r="E5" s="5" t="s">
        <v>223</v>
      </c>
      <c r="F5" s="18" t="s">
        <v>150</v>
      </c>
    </row>
    <row r="6" spans="1:8" ht="12.75">
      <c r="A6" s="6"/>
      <c r="C6" s="5"/>
      <c r="D6" s="171"/>
      <c r="E6" s="5"/>
      <c r="F6" s="18"/>
      <c r="H6" s="5"/>
    </row>
    <row r="7" spans="1:7" ht="12.75">
      <c r="A7" s="6"/>
      <c r="C7" s="5"/>
      <c r="D7" s="171"/>
      <c r="E7" s="5"/>
      <c r="F7" s="18"/>
      <c r="G7" s="5"/>
    </row>
    <row r="8" spans="1:8" ht="12.75">
      <c r="A8" s="6"/>
      <c r="C8" s="5"/>
      <c r="D8" s="171"/>
      <c r="E8" s="5"/>
      <c r="F8" s="18"/>
      <c r="H8" s="5"/>
    </row>
    <row r="9" spans="1:8" ht="12.75">
      <c r="A9" s="6"/>
      <c r="C9" s="5"/>
      <c r="D9" s="171"/>
      <c r="E9" s="5"/>
      <c r="F9" s="18"/>
      <c r="G9" s="5"/>
      <c r="H9" s="5"/>
    </row>
    <row r="10" spans="1:8" ht="12.75">
      <c r="A10" s="6"/>
      <c r="C10" s="5"/>
      <c r="D10" s="171"/>
      <c r="E10" s="5"/>
      <c r="F10" s="18"/>
      <c r="G10" s="5"/>
      <c r="H10" s="5"/>
    </row>
    <row r="11" spans="1:8" ht="12.75">
      <c r="A11" s="6"/>
      <c r="C11" s="5"/>
      <c r="D11" s="171"/>
      <c r="E11" s="5"/>
      <c r="F11" s="18"/>
      <c r="G11" s="5"/>
      <c r="H11" s="5"/>
    </row>
    <row r="12" spans="1:8" ht="12.75">
      <c r="A12" s="6"/>
      <c r="C12" s="5"/>
      <c r="D12" s="171"/>
      <c r="E12" s="5"/>
      <c r="F12" s="18"/>
      <c r="G12" s="5"/>
      <c r="H12" s="5"/>
    </row>
    <row r="13" spans="1:8" ht="12.75">
      <c r="A13" s="6"/>
      <c r="C13" s="5"/>
      <c r="D13" s="171"/>
      <c r="E13" s="5"/>
      <c r="F13" s="18"/>
      <c r="G13" s="5"/>
      <c r="H13" s="5"/>
    </row>
    <row r="14" spans="1:8" ht="12.75">
      <c r="A14" s="6"/>
      <c r="C14" s="5"/>
      <c r="D14" s="171"/>
      <c r="E14" s="5"/>
      <c r="F14" s="18"/>
      <c r="G14" s="5"/>
      <c r="H14" s="5"/>
    </row>
    <row r="15" spans="1:8" ht="12.75">
      <c r="A15" s="6"/>
      <c r="C15" s="5"/>
      <c r="D15" s="171"/>
      <c r="E15" s="5"/>
      <c r="F15" s="18"/>
      <c r="G15" s="5"/>
      <c r="H15" s="5"/>
    </row>
    <row r="16" spans="1:8" ht="12.75">
      <c r="A16" s="6"/>
      <c r="C16" s="5"/>
      <c r="D16" s="171"/>
      <c r="E16" s="5"/>
      <c r="F16" s="18"/>
      <c r="G16" s="5"/>
      <c r="H16" s="5"/>
    </row>
    <row r="17" spans="1:6" ht="12.75">
      <c r="A17" s="6"/>
      <c r="C17" s="5"/>
      <c r="D17" s="171"/>
      <c r="E17" s="5"/>
      <c r="F17" s="18"/>
    </row>
    <row r="18" spans="1:6" ht="12.75">
      <c r="A18" s="6"/>
      <c r="C18" s="5"/>
      <c r="D18" s="171"/>
      <c r="E18" s="5"/>
      <c r="F18" s="18"/>
    </row>
    <row r="19" spans="1:7" ht="12.75">
      <c r="A19" s="6"/>
      <c r="C19" s="5"/>
      <c r="D19" s="171"/>
      <c r="E19" s="5"/>
      <c r="F19" s="18"/>
      <c r="G19" s="5"/>
    </row>
    <row r="20" spans="1:6" ht="12.75">
      <c r="A20" s="6"/>
      <c r="C20" s="5"/>
      <c r="D20" s="171"/>
      <c r="E20" s="5"/>
      <c r="F20" s="18"/>
    </row>
    <row r="21" spans="1:7" ht="12.75">
      <c r="A21" s="6"/>
      <c r="C21" s="5"/>
      <c r="D21" s="171"/>
      <c r="E21" s="5"/>
      <c r="F21" s="18"/>
      <c r="G21" s="5"/>
    </row>
    <row r="22" spans="1:6" ht="12.75">
      <c r="A22" s="6"/>
      <c r="C22" s="5"/>
      <c r="D22" s="171"/>
      <c r="E22" s="5"/>
      <c r="F22" s="18"/>
    </row>
    <row r="23" spans="1:6" ht="12.75">
      <c r="A23" s="6"/>
      <c r="C23" s="5"/>
      <c r="D23" s="171"/>
      <c r="E23" s="5"/>
      <c r="F23" s="18"/>
    </row>
    <row r="24" spans="1:6" ht="12.75">
      <c r="A24" s="6"/>
      <c r="C24" s="5"/>
      <c r="D24" s="171"/>
      <c r="E24" s="5"/>
      <c r="F24" s="18"/>
    </row>
    <row r="25" spans="1:6" ht="12.75">
      <c r="A25" s="6"/>
      <c r="C25" s="5"/>
      <c r="D25" s="171"/>
      <c r="E25" s="5"/>
      <c r="F25" s="18"/>
    </row>
    <row r="26" spans="1:6" ht="12.75">
      <c r="A26" s="6"/>
      <c r="C26" s="5"/>
      <c r="D26" s="171"/>
      <c r="E26" s="5"/>
      <c r="F26" s="18"/>
    </row>
    <row r="27" spans="1:6" ht="12.75">
      <c r="A27" s="6"/>
      <c r="C27" s="5"/>
      <c r="D27" s="171"/>
      <c r="E27" s="5"/>
      <c r="F27" s="18"/>
    </row>
    <row r="28" spans="1:6" ht="12.75">
      <c r="A28" s="6"/>
      <c r="C28" s="5"/>
      <c r="D28" s="171"/>
      <c r="E28" s="5"/>
      <c r="F28" s="18"/>
    </row>
    <row r="29" spans="1:6" ht="12.75">
      <c r="A29" s="6"/>
      <c r="C29" s="5"/>
      <c r="D29" s="171"/>
      <c r="E29" s="5"/>
      <c r="F29" s="18"/>
    </row>
    <row r="30" spans="1:6" ht="12.75">
      <c r="A30" s="6"/>
      <c r="C30" s="5"/>
      <c r="D30" s="171"/>
      <c r="E30" s="5"/>
      <c r="F30" s="18"/>
    </row>
    <row r="31" spans="1:6" ht="12.75">
      <c r="A31" s="6"/>
      <c r="C31" s="5"/>
      <c r="D31" s="171"/>
      <c r="E31" s="5"/>
      <c r="F31" s="18"/>
    </row>
    <row r="32" spans="1:6" ht="12.75">
      <c r="A32" s="6"/>
      <c r="C32" s="5"/>
      <c r="D32" s="5"/>
      <c r="E32" s="5"/>
      <c r="F32" s="18"/>
    </row>
    <row r="33" spans="1:6" ht="12.75">
      <c r="A33" s="6"/>
      <c r="C33" s="5"/>
      <c r="D33" s="5"/>
      <c r="E33" s="5"/>
      <c r="F33" s="18"/>
    </row>
    <row r="34" spans="1:6" ht="12.75">
      <c r="A34" s="6"/>
      <c r="C34" s="5"/>
      <c r="D34" s="5"/>
      <c r="E34" s="5"/>
      <c r="F34" s="18"/>
    </row>
    <row r="35" spans="1:6" ht="12.75">
      <c r="A35" s="6"/>
      <c r="C35" s="5"/>
      <c r="D35" s="5"/>
      <c r="E35" s="5"/>
      <c r="F35" s="18"/>
    </row>
    <row r="36" spans="1:6" ht="12.75">
      <c r="A36" s="6"/>
      <c r="C36" s="5"/>
      <c r="D36" s="5"/>
      <c r="E36" s="5"/>
      <c r="F36" s="18"/>
    </row>
    <row r="37" spans="1:6" ht="12.75">
      <c r="A37" s="6"/>
      <c r="C37" s="5"/>
      <c r="D37" s="5"/>
      <c r="E37" s="5"/>
      <c r="F37" s="18"/>
    </row>
    <row r="38" spans="1:6" ht="12.75">
      <c r="A38" s="6"/>
      <c r="C38" s="5"/>
      <c r="D38" s="5"/>
      <c r="E38" s="5"/>
      <c r="F38" s="18"/>
    </row>
    <row r="39" spans="1:6" ht="12.75">
      <c r="A39" s="6"/>
      <c r="C39" s="5"/>
      <c r="D39" s="5"/>
      <c r="E39" s="5"/>
      <c r="F39" s="18"/>
    </row>
    <row r="40" spans="1:6" ht="12.75">
      <c r="A40" s="6"/>
      <c r="C40" s="5"/>
      <c r="D40" s="5"/>
      <c r="E40" s="5"/>
      <c r="F40" s="18"/>
    </row>
    <row r="41" spans="1:6" ht="12.75">
      <c r="A41" s="6"/>
      <c r="C41" s="5"/>
      <c r="D41" s="5"/>
      <c r="E41" s="5"/>
      <c r="F41" s="18"/>
    </row>
    <row r="42" spans="1:6" ht="12.75">
      <c r="A42" s="6"/>
      <c r="C42" s="5"/>
      <c r="D42" s="5"/>
      <c r="E42" s="5"/>
      <c r="F42" s="18"/>
    </row>
    <row r="43" spans="1:6" ht="12.75">
      <c r="A43" s="6"/>
      <c r="C43" s="5"/>
      <c r="D43" s="5"/>
      <c r="E43" s="5"/>
      <c r="F43" s="18"/>
    </row>
    <row r="44" spans="1:6" ht="12.75">
      <c r="A44" s="6"/>
      <c r="C44" s="5"/>
      <c r="D44" s="5"/>
      <c r="E44" s="5"/>
      <c r="F44" s="18"/>
    </row>
    <row r="45" spans="1:6" ht="12.75">
      <c r="A45" s="6"/>
      <c r="C45" s="5"/>
      <c r="D45" s="5"/>
      <c r="E45" s="5"/>
      <c r="F45" s="18"/>
    </row>
    <row r="46" spans="1:6" ht="12.75">
      <c r="A46" s="6"/>
      <c r="C46" s="5"/>
      <c r="D46" s="5"/>
      <c r="E46" s="5"/>
      <c r="F46" s="18"/>
    </row>
    <row r="47" spans="1:6" ht="12.75">
      <c r="A47" s="6"/>
      <c r="C47" s="5"/>
      <c r="D47" s="5"/>
      <c r="E47" s="5"/>
      <c r="F47" s="18"/>
    </row>
    <row r="48" spans="1:6" ht="12.75">
      <c r="A48" s="6"/>
      <c r="C48" s="5"/>
      <c r="D48" s="5"/>
      <c r="E48" s="5"/>
      <c r="F48" s="18"/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104"/>
  <sheetViews>
    <sheetView zoomScale="150" zoomScaleNormal="150" zoomScalePageLayoutView="0" workbookViewId="0" topLeftCell="A1">
      <selection activeCell="A13" sqref="A13"/>
    </sheetView>
  </sheetViews>
  <sheetFormatPr defaultColWidth="8.8515625" defaultRowHeight="12.75"/>
  <cols>
    <col min="1" max="1" width="20.28125" style="0" customWidth="1"/>
    <col min="2" max="3" width="8.8515625" style="0" customWidth="1"/>
    <col min="4" max="4" width="4.421875" style="0" customWidth="1"/>
    <col min="5" max="6" width="8.8515625" style="0" customWidth="1"/>
    <col min="7" max="7" width="4.421875" style="0" customWidth="1"/>
    <col min="8" max="9" width="8.8515625" style="0" customWidth="1"/>
    <col min="10" max="10" width="4.421875" style="0" customWidth="1"/>
    <col min="11" max="11" width="5.7109375" style="0" customWidth="1"/>
    <col min="12" max="12" width="11.00390625" style="0" customWidth="1"/>
    <col min="13" max="14" width="8.8515625" style="0" customWidth="1"/>
  </cols>
  <sheetData>
    <row r="1" spans="1:14" s="6" customFormat="1" ht="18">
      <c r="A1" s="381" t="s">
        <v>147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15"/>
      <c r="M1" s="315"/>
      <c r="N1" s="315"/>
    </row>
    <row r="2" s="6" customFormat="1" ht="12.75">
      <c r="A2" s="6" t="s">
        <v>4</v>
      </c>
    </row>
    <row r="3" spans="1:14" s="6" customFormat="1" ht="15">
      <c r="A3" s="383" t="s">
        <v>146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15"/>
      <c r="M3" s="315"/>
      <c r="N3" s="315"/>
    </row>
    <row r="4" spans="1:11" s="6" customFormat="1" ht="1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4" s="6" customFormat="1" ht="15">
      <c r="A5" s="387" t="s">
        <v>69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="6" customFormat="1" ht="12.75"/>
    <row r="7" spans="1:14" s="6" customFormat="1" ht="15">
      <c r="A7" s="383" t="s">
        <v>13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15"/>
      <c r="M7" s="315"/>
      <c r="N7" s="315"/>
    </row>
    <row r="9" spans="1:14" ht="12.75">
      <c r="A9" s="19"/>
      <c r="B9" s="384" t="s">
        <v>14</v>
      </c>
      <c r="C9" s="385"/>
      <c r="D9" s="386"/>
      <c r="E9" s="384" t="s">
        <v>15</v>
      </c>
      <c r="F9" s="385"/>
      <c r="G9" s="386"/>
      <c r="H9" s="384" t="s">
        <v>16</v>
      </c>
      <c r="I9" s="385"/>
      <c r="J9" s="385"/>
      <c r="K9" s="386"/>
      <c r="L9" s="20"/>
      <c r="M9" s="31"/>
      <c r="N9" s="21"/>
    </row>
    <row r="10" spans="1:14" ht="12.75">
      <c r="A10" s="22"/>
      <c r="B10" s="23"/>
      <c r="C10" s="24"/>
      <c r="D10" s="25"/>
      <c r="E10" s="26"/>
      <c r="F10" s="24"/>
      <c r="G10" s="25"/>
      <c r="H10" s="26"/>
      <c r="I10" s="24"/>
      <c r="J10" s="4"/>
      <c r="K10" s="27"/>
      <c r="L10" s="26" t="s">
        <v>17</v>
      </c>
      <c r="M10" s="215" t="s">
        <v>61</v>
      </c>
      <c r="N10" s="25"/>
    </row>
    <row r="11" spans="1:14" ht="12.75">
      <c r="A11" s="22"/>
      <c r="B11" s="26" t="s">
        <v>7</v>
      </c>
      <c r="C11" s="24" t="s">
        <v>8</v>
      </c>
      <c r="D11" s="25" t="s">
        <v>18</v>
      </c>
      <c r="E11" s="26" t="s">
        <v>7</v>
      </c>
      <c r="F11" s="24" t="s">
        <v>8</v>
      </c>
      <c r="G11" s="25" t="s">
        <v>18</v>
      </c>
      <c r="H11" s="26" t="s">
        <v>7</v>
      </c>
      <c r="I11" s="24" t="s">
        <v>8</v>
      </c>
      <c r="J11" s="24" t="s">
        <v>18</v>
      </c>
      <c r="K11" s="211" t="s">
        <v>9</v>
      </c>
      <c r="L11" s="26" t="s">
        <v>8</v>
      </c>
      <c r="M11" s="24" t="s">
        <v>19</v>
      </c>
      <c r="N11" s="25" t="s">
        <v>20</v>
      </c>
    </row>
    <row r="12" spans="1:14" ht="12.75">
      <c r="A12" s="28" t="s">
        <v>1</v>
      </c>
      <c r="B12" s="23"/>
      <c r="C12" s="24"/>
      <c r="D12" s="25"/>
      <c r="E12" s="23"/>
      <c r="F12" s="24"/>
      <c r="G12" s="25"/>
      <c r="H12" s="23"/>
      <c r="I12" s="24"/>
      <c r="J12" s="24"/>
      <c r="K12" s="25"/>
      <c r="L12" s="217"/>
      <c r="M12" s="216"/>
      <c r="N12" s="29"/>
    </row>
    <row r="13" spans="1:14" ht="12.75">
      <c r="A13" s="23" t="s">
        <v>82</v>
      </c>
      <c r="B13" s="30"/>
      <c r="C13" s="212"/>
      <c r="D13" s="21"/>
      <c r="E13" s="30"/>
      <c r="F13" s="212"/>
      <c r="G13" s="31"/>
      <c r="H13" s="30"/>
      <c r="I13" s="212"/>
      <c r="J13" s="31"/>
      <c r="K13" s="31"/>
      <c r="L13" s="214"/>
      <c r="M13" s="24"/>
      <c r="N13" s="25"/>
    </row>
    <row r="14" spans="1:14" ht="12.75">
      <c r="A14" s="23" t="s">
        <v>259</v>
      </c>
      <c r="B14" s="157" t="s">
        <v>248</v>
      </c>
      <c r="C14" s="159">
        <v>93647</v>
      </c>
      <c r="D14" s="142" t="s">
        <v>260</v>
      </c>
      <c r="E14" s="157"/>
      <c r="F14" s="45"/>
      <c r="G14" s="164"/>
      <c r="H14" s="157" t="s">
        <v>261</v>
      </c>
      <c r="I14" s="159">
        <v>122084</v>
      </c>
      <c r="J14" s="142" t="s">
        <v>262</v>
      </c>
      <c r="K14" s="164" t="s">
        <v>263</v>
      </c>
      <c r="L14" s="45"/>
      <c r="M14" s="207"/>
      <c r="N14" s="25"/>
    </row>
    <row r="15" spans="1:14" ht="12.75">
      <c r="A15" s="23" t="s">
        <v>117</v>
      </c>
      <c r="B15" s="157"/>
      <c r="C15" s="159"/>
      <c r="D15" s="142"/>
      <c r="E15" s="157"/>
      <c r="F15" s="45"/>
      <c r="G15" s="164"/>
      <c r="H15" s="157"/>
      <c r="I15" s="159"/>
      <c r="J15" s="142"/>
      <c r="K15" s="164"/>
      <c r="L15" s="45"/>
      <c r="M15" s="207"/>
      <c r="N15" s="25"/>
    </row>
    <row r="16" spans="1:14" ht="12.75">
      <c r="A16" s="23" t="s">
        <v>219</v>
      </c>
      <c r="B16" s="157"/>
      <c r="C16" s="159"/>
      <c r="D16" s="142"/>
      <c r="E16" s="157"/>
      <c r="F16" s="45"/>
      <c r="G16" s="164"/>
      <c r="H16" s="157"/>
      <c r="I16" s="159"/>
      <c r="J16" s="142"/>
      <c r="K16" s="164"/>
      <c r="L16" s="45"/>
      <c r="M16" s="207"/>
      <c r="N16" s="25"/>
    </row>
    <row r="17" spans="1:14" ht="12.75">
      <c r="A17" s="23" t="s">
        <v>84</v>
      </c>
      <c r="B17" s="157"/>
      <c r="C17" s="159"/>
      <c r="D17" s="142"/>
      <c r="E17" s="157"/>
      <c r="F17" s="45"/>
      <c r="G17" s="164"/>
      <c r="H17" s="157"/>
      <c r="I17" s="159"/>
      <c r="J17" s="142"/>
      <c r="K17" s="164"/>
      <c r="L17" s="45"/>
      <c r="M17" s="207"/>
      <c r="N17" s="25"/>
    </row>
    <row r="18" spans="1:14" ht="12.75">
      <c r="A18" s="23" t="s">
        <v>88</v>
      </c>
      <c r="B18" s="157"/>
      <c r="C18" s="159"/>
      <c r="D18" s="142"/>
      <c r="E18" s="157"/>
      <c r="F18" s="45"/>
      <c r="G18" s="164"/>
      <c r="H18" s="157"/>
      <c r="I18" s="159"/>
      <c r="J18" s="142"/>
      <c r="K18" s="164"/>
      <c r="L18" s="45"/>
      <c r="M18" s="207"/>
      <c r="N18" s="25"/>
    </row>
    <row r="19" spans="1:14" ht="12.75">
      <c r="A19" s="23" t="s">
        <v>264</v>
      </c>
      <c r="B19" s="157"/>
      <c r="C19" s="159"/>
      <c r="D19" s="142"/>
      <c r="E19" s="157"/>
      <c r="F19" s="45"/>
      <c r="G19" s="164"/>
      <c r="H19" s="157"/>
      <c r="I19" s="159"/>
      <c r="J19" s="142"/>
      <c r="K19" s="164"/>
      <c r="L19" s="45"/>
      <c r="M19" s="207"/>
      <c r="N19" s="25"/>
    </row>
    <row r="20" spans="1:14" ht="12.75">
      <c r="A20" s="23" t="s">
        <v>83</v>
      </c>
      <c r="B20" s="157"/>
      <c r="C20" s="159"/>
      <c r="D20" s="142"/>
      <c r="E20" s="157"/>
      <c r="F20" s="45"/>
      <c r="G20" s="164"/>
      <c r="H20" s="157"/>
      <c r="I20" s="159"/>
      <c r="J20" s="142"/>
      <c r="K20" s="164"/>
      <c r="L20" s="45"/>
      <c r="M20" s="207"/>
      <c r="N20" s="25"/>
    </row>
    <row r="21" spans="1:14" ht="12.75">
      <c r="A21" s="23" t="s">
        <v>74</v>
      </c>
      <c r="B21" s="157"/>
      <c r="C21" s="159"/>
      <c r="D21" s="142"/>
      <c r="E21" s="157"/>
      <c r="F21" s="45"/>
      <c r="G21" s="164"/>
      <c r="H21" s="157"/>
      <c r="I21" s="159"/>
      <c r="J21" s="142"/>
      <c r="K21" s="164"/>
      <c r="L21" s="45"/>
      <c r="M21" s="207"/>
      <c r="N21" s="25"/>
    </row>
    <row r="22" spans="1:14" ht="12.75">
      <c r="A22" s="23" t="s">
        <v>312</v>
      </c>
      <c r="B22" s="157"/>
      <c r="C22" s="159"/>
      <c r="D22" s="142"/>
      <c r="E22" s="157"/>
      <c r="F22" s="45"/>
      <c r="G22" s="164"/>
      <c r="H22" s="157"/>
      <c r="I22" s="159"/>
      <c r="J22" s="142"/>
      <c r="K22" s="164"/>
      <c r="L22" s="45"/>
      <c r="M22" s="207"/>
      <c r="N22" s="25"/>
    </row>
    <row r="23" spans="1:14" ht="12.75">
      <c r="A23" s="23" t="s">
        <v>137</v>
      </c>
      <c r="B23" s="157"/>
      <c r="C23" s="159"/>
      <c r="D23" s="142"/>
      <c r="E23" s="157"/>
      <c r="F23" s="45"/>
      <c r="G23" s="164"/>
      <c r="H23" s="157"/>
      <c r="I23" s="159"/>
      <c r="J23" s="142"/>
      <c r="K23" s="164"/>
      <c r="L23" s="45"/>
      <c r="M23" s="207"/>
      <c r="N23" s="25"/>
    </row>
    <row r="24" spans="1:14" ht="12.75">
      <c r="A24" s="23" t="s">
        <v>128</v>
      </c>
      <c r="B24" s="157"/>
      <c r="C24" s="159"/>
      <c r="D24" s="142"/>
      <c r="E24" s="157"/>
      <c r="F24" s="45"/>
      <c r="G24" s="164"/>
      <c r="H24" s="157"/>
      <c r="I24" s="159"/>
      <c r="J24" s="142"/>
      <c r="K24" s="164"/>
      <c r="L24" s="45"/>
      <c r="M24" s="207"/>
      <c r="N24" s="25"/>
    </row>
    <row r="25" spans="1:14" ht="12.75">
      <c r="A25" s="23" t="s">
        <v>313</v>
      </c>
      <c r="B25" s="157"/>
      <c r="C25" s="159"/>
      <c r="D25" s="142"/>
      <c r="E25" s="157"/>
      <c r="F25" s="45"/>
      <c r="G25" s="164"/>
      <c r="H25" s="157"/>
      <c r="I25" s="159"/>
      <c r="J25" s="142"/>
      <c r="K25" s="164"/>
      <c r="L25" s="45"/>
      <c r="M25" s="207"/>
      <c r="N25" s="25"/>
    </row>
    <row r="26" spans="1:14" ht="12.75">
      <c r="A26" s="23" t="s">
        <v>92</v>
      </c>
      <c r="B26" s="157"/>
      <c r="C26" s="159"/>
      <c r="D26" s="142"/>
      <c r="E26" s="157"/>
      <c r="F26" s="45"/>
      <c r="G26" s="164"/>
      <c r="H26" s="157"/>
      <c r="I26" s="159"/>
      <c r="J26" s="142"/>
      <c r="K26" s="164"/>
      <c r="L26" s="45"/>
      <c r="M26" s="207"/>
      <c r="N26" s="25"/>
    </row>
    <row r="27" spans="1:14" ht="12.75">
      <c r="A27" s="23" t="s">
        <v>171</v>
      </c>
      <c r="B27" s="157"/>
      <c r="C27" s="159"/>
      <c r="D27" s="142"/>
      <c r="E27" s="157"/>
      <c r="F27" s="45"/>
      <c r="G27" s="164"/>
      <c r="H27" s="157"/>
      <c r="I27" s="159"/>
      <c r="J27" s="142"/>
      <c r="K27" s="164"/>
      <c r="L27" s="45"/>
      <c r="M27" s="207"/>
      <c r="N27" s="25"/>
    </row>
    <row r="28" spans="2:14" ht="12.75">
      <c r="B28" s="157"/>
      <c r="C28" s="159"/>
      <c r="D28" s="142"/>
      <c r="E28" s="157"/>
      <c r="F28" s="45"/>
      <c r="G28" s="164"/>
      <c r="H28" s="157"/>
      <c r="I28" s="159"/>
      <c r="J28" s="142"/>
      <c r="K28" s="164"/>
      <c r="L28" s="45"/>
      <c r="M28" s="207"/>
      <c r="N28" s="25"/>
    </row>
    <row r="29" spans="1:14" ht="12.75">
      <c r="A29" s="23"/>
      <c r="B29" s="157"/>
      <c r="C29" s="159"/>
      <c r="D29" s="142"/>
      <c r="E29" s="157"/>
      <c r="F29" s="45"/>
      <c r="G29" s="164"/>
      <c r="H29" s="157"/>
      <c r="I29" s="159"/>
      <c r="J29" s="142"/>
      <c r="K29" s="164"/>
      <c r="L29" s="45"/>
      <c r="M29" s="207"/>
      <c r="N29" s="25"/>
    </row>
    <row r="30" spans="1:14" ht="12.75">
      <c r="A30" s="23"/>
      <c r="B30" s="157"/>
      <c r="C30" s="159"/>
      <c r="D30" s="142"/>
      <c r="E30" s="157"/>
      <c r="F30" s="45"/>
      <c r="G30" s="164"/>
      <c r="H30" s="157"/>
      <c r="I30" s="159"/>
      <c r="J30" s="142"/>
      <c r="K30" s="164"/>
      <c r="L30" s="45"/>
      <c r="M30" s="207"/>
      <c r="N30" s="25"/>
    </row>
    <row r="31" spans="1:14" ht="12.75">
      <c r="A31" s="23"/>
      <c r="B31" s="157"/>
      <c r="C31" s="159"/>
      <c r="D31" s="142"/>
      <c r="E31" s="157"/>
      <c r="F31" s="45"/>
      <c r="G31" s="164"/>
      <c r="H31" s="157"/>
      <c r="I31" s="160"/>
      <c r="J31" s="142"/>
      <c r="K31" s="164"/>
      <c r="L31" s="45"/>
      <c r="M31" s="5"/>
      <c r="N31" s="25"/>
    </row>
    <row r="32" spans="1:14" ht="12.75">
      <c r="A32" s="23"/>
      <c r="B32" s="157"/>
      <c r="C32" s="159"/>
      <c r="D32" s="142"/>
      <c r="E32" s="157"/>
      <c r="F32" s="45"/>
      <c r="G32" s="164"/>
      <c r="H32" s="157"/>
      <c r="I32" s="160"/>
      <c r="J32" s="142"/>
      <c r="K32" s="164"/>
      <c r="L32" s="45"/>
      <c r="M32" s="5"/>
      <c r="N32" s="25"/>
    </row>
    <row r="33" spans="1:14" ht="12.75">
      <c r="A33" s="23"/>
      <c r="B33" s="157"/>
      <c r="C33" s="159"/>
      <c r="D33" s="142"/>
      <c r="E33" s="157"/>
      <c r="F33" s="45"/>
      <c r="G33" s="164"/>
      <c r="H33" s="157"/>
      <c r="I33" s="160"/>
      <c r="J33" s="142"/>
      <c r="K33" s="164"/>
      <c r="L33" s="45"/>
      <c r="M33" s="5"/>
      <c r="N33" s="25"/>
    </row>
    <row r="34" spans="1:14" ht="12.75">
      <c r="A34" s="32"/>
      <c r="B34" s="157"/>
      <c r="C34" s="159"/>
      <c r="D34" s="158"/>
      <c r="E34" s="157"/>
      <c r="F34" s="159"/>
      <c r="G34" s="158"/>
      <c r="H34" s="157"/>
      <c r="I34" s="159"/>
      <c r="J34" s="142"/>
      <c r="K34" s="166"/>
      <c r="L34" s="45"/>
      <c r="M34" s="5"/>
      <c r="N34" s="210"/>
    </row>
    <row r="35" spans="1:14" ht="12.75">
      <c r="A35" s="32"/>
      <c r="B35" s="157"/>
      <c r="C35" s="159"/>
      <c r="D35" s="158"/>
      <c r="E35" s="157"/>
      <c r="F35" s="159"/>
      <c r="G35" s="158"/>
      <c r="H35" s="157"/>
      <c r="I35" s="159"/>
      <c r="J35" s="142"/>
      <c r="K35" s="166"/>
      <c r="L35" s="45"/>
      <c r="M35" s="5"/>
      <c r="N35" s="210"/>
    </row>
    <row r="36" spans="1:14" ht="12.75">
      <c r="A36" s="32"/>
      <c r="B36" s="157"/>
      <c r="C36" s="159"/>
      <c r="D36" s="158"/>
      <c r="E36" s="157"/>
      <c r="F36" s="159"/>
      <c r="G36" s="158"/>
      <c r="H36" s="157"/>
      <c r="I36" s="159"/>
      <c r="J36" s="142"/>
      <c r="K36" s="166"/>
      <c r="L36" s="45"/>
      <c r="M36" s="5"/>
      <c r="N36" s="210"/>
    </row>
    <row r="37" spans="1:14" ht="12.75">
      <c r="A37" s="32"/>
      <c r="B37" s="157"/>
      <c r="C37" s="159"/>
      <c r="D37" s="158"/>
      <c r="E37" s="157"/>
      <c r="F37" s="159"/>
      <c r="G37" s="158"/>
      <c r="H37" s="157"/>
      <c r="I37" s="159"/>
      <c r="J37" s="142"/>
      <c r="K37" s="166"/>
      <c r="L37" s="45"/>
      <c r="M37" s="5"/>
      <c r="N37" s="210"/>
    </row>
    <row r="38" spans="1:14" ht="12.75">
      <c r="A38" s="32"/>
      <c r="B38" s="157"/>
      <c r="C38" s="159"/>
      <c r="D38" s="158"/>
      <c r="E38" s="157"/>
      <c r="F38" s="159"/>
      <c r="G38" s="158"/>
      <c r="H38" s="157"/>
      <c r="I38" s="159"/>
      <c r="J38" s="142"/>
      <c r="K38" s="166"/>
      <c r="L38" s="45"/>
      <c r="M38" s="5"/>
      <c r="N38" s="210"/>
    </row>
    <row r="39" spans="1:14" ht="12.75">
      <c r="A39" s="32"/>
      <c r="B39" s="157"/>
      <c r="C39" s="159"/>
      <c r="D39" s="158"/>
      <c r="E39" s="33"/>
      <c r="F39" s="36"/>
      <c r="G39" s="35"/>
      <c r="H39" s="33"/>
      <c r="I39" s="37"/>
      <c r="J39" s="38"/>
      <c r="K39" s="166"/>
      <c r="L39" s="45"/>
      <c r="M39" s="5"/>
      <c r="N39" s="39"/>
    </row>
    <row r="40" spans="1:14" ht="12.75">
      <c r="A40" s="32"/>
      <c r="B40" s="157"/>
      <c r="C40" s="159"/>
      <c r="D40" s="158"/>
      <c r="E40" s="157"/>
      <c r="F40" s="159"/>
      <c r="G40" s="158"/>
      <c r="H40" s="33"/>
      <c r="I40" s="167"/>
      <c r="J40" s="38"/>
      <c r="K40" s="166"/>
      <c r="L40" s="45"/>
      <c r="M40" s="5"/>
      <c r="N40" s="210"/>
    </row>
    <row r="41" spans="1:14" ht="12.75">
      <c r="A41" s="32"/>
      <c r="B41" s="157"/>
      <c r="C41" s="159"/>
      <c r="D41" s="158"/>
      <c r="E41" s="33"/>
      <c r="F41" s="36"/>
      <c r="G41" s="35"/>
      <c r="H41" s="33"/>
      <c r="I41" s="167"/>
      <c r="J41" s="38"/>
      <c r="K41" s="166"/>
      <c r="L41" s="45"/>
      <c r="M41" s="5"/>
      <c r="N41" s="39"/>
    </row>
    <row r="42" spans="1:14" ht="12.75">
      <c r="A42" s="32"/>
      <c r="B42" s="157"/>
      <c r="C42" s="159"/>
      <c r="D42" s="158"/>
      <c r="E42" s="157"/>
      <c r="F42" s="159"/>
      <c r="G42" s="158"/>
      <c r="H42" s="157"/>
      <c r="I42" s="159"/>
      <c r="J42" s="158"/>
      <c r="K42" s="166"/>
      <c r="L42" s="45"/>
      <c r="M42" s="5"/>
      <c r="N42" s="210"/>
    </row>
    <row r="43" spans="1:14" ht="12.75">
      <c r="A43" s="32"/>
      <c r="B43" s="157"/>
      <c r="C43" s="159"/>
      <c r="D43" s="158"/>
      <c r="E43" s="33"/>
      <c r="F43" s="36"/>
      <c r="G43" s="35"/>
      <c r="H43" s="33"/>
      <c r="I43" s="37"/>
      <c r="J43" s="38"/>
      <c r="K43" s="166"/>
      <c r="L43" s="45"/>
      <c r="M43" s="5"/>
      <c r="N43" s="39"/>
    </row>
    <row r="44" spans="1:14" ht="12.75">
      <c r="A44" s="32"/>
      <c r="B44" s="157"/>
      <c r="C44" s="159"/>
      <c r="D44" s="158"/>
      <c r="E44" s="33"/>
      <c r="F44" s="36"/>
      <c r="G44" s="35"/>
      <c r="H44" s="33"/>
      <c r="I44" s="37"/>
      <c r="J44" s="38"/>
      <c r="K44" s="166"/>
      <c r="L44" s="45"/>
      <c r="M44" s="5"/>
      <c r="N44" s="210"/>
    </row>
    <row r="45" spans="1:14" ht="12.75">
      <c r="A45" s="32"/>
      <c r="B45" s="157"/>
      <c r="C45" s="159"/>
      <c r="D45" s="158"/>
      <c r="E45" s="33"/>
      <c r="F45" s="36"/>
      <c r="G45" s="35"/>
      <c r="H45" s="33"/>
      <c r="I45" s="37"/>
      <c r="J45" s="38"/>
      <c r="K45" s="166"/>
      <c r="L45" s="45"/>
      <c r="M45" s="5"/>
      <c r="N45" s="39"/>
    </row>
    <row r="46" spans="1:14" ht="12.75">
      <c r="A46" s="32"/>
      <c r="B46" s="157"/>
      <c r="C46" s="159"/>
      <c r="D46" s="158"/>
      <c r="E46" s="33"/>
      <c r="F46" s="36"/>
      <c r="G46" s="35"/>
      <c r="H46" s="33"/>
      <c r="I46" s="37"/>
      <c r="J46" s="38"/>
      <c r="K46" s="166"/>
      <c r="L46" s="45"/>
      <c r="M46" s="5"/>
      <c r="N46" s="210"/>
    </row>
    <row r="47" spans="1:14" ht="12.75">
      <c r="A47" s="32"/>
      <c r="B47" s="157"/>
      <c r="C47" s="159"/>
      <c r="D47" s="158"/>
      <c r="E47" s="33"/>
      <c r="F47" s="36"/>
      <c r="G47" s="35"/>
      <c r="H47" s="33"/>
      <c r="I47" s="37"/>
      <c r="J47" s="38"/>
      <c r="K47" s="166"/>
      <c r="L47" s="45"/>
      <c r="M47" s="5"/>
      <c r="N47" s="39"/>
    </row>
    <row r="48" spans="1:14" ht="12.75">
      <c r="A48" s="32"/>
      <c r="B48" s="157"/>
      <c r="C48" s="159"/>
      <c r="D48" s="158"/>
      <c r="E48" s="33"/>
      <c r="F48" s="36"/>
      <c r="G48" s="35"/>
      <c r="H48" s="33"/>
      <c r="I48" s="37"/>
      <c r="J48" s="38"/>
      <c r="K48" s="166"/>
      <c r="L48" s="45"/>
      <c r="M48" s="5"/>
      <c r="N48" s="210"/>
    </row>
    <row r="49" spans="1:14" ht="12.75">
      <c r="A49" s="32"/>
      <c r="B49" s="157"/>
      <c r="C49" s="159"/>
      <c r="D49" s="158"/>
      <c r="E49" s="33"/>
      <c r="F49" s="36"/>
      <c r="G49" s="35"/>
      <c r="H49" s="33"/>
      <c r="I49" s="37"/>
      <c r="J49" s="38"/>
      <c r="K49" s="166"/>
      <c r="L49" s="45"/>
      <c r="M49" s="5"/>
      <c r="N49" s="39"/>
    </row>
    <row r="50" spans="1:14" ht="12.75">
      <c r="A50" s="32"/>
      <c r="B50" s="157"/>
      <c r="C50" s="159"/>
      <c r="D50" s="158"/>
      <c r="E50" s="157"/>
      <c r="F50" s="159"/>
      <c r="G50" s="158"/>
      <c r="H50" s="157"/>
      <c r="I50" s="159"/>
      <c r="J50" s="142"/>
      <c r="K50" s="166"/>
      <c r="L50" s="45"/>
      <c r="M50" s="5"/>
      <c r="N50" s="210"/>
    </row>
    <row r="51" spans="1:14" ht="12.75">
      <c r="A51" s="32"/>
      <c r="B51" s="157"/>
      <c r="C51" s="159"/>
      <c r="D51" s="158"/>
      <c r="E51" s="33"/>
      <c r="F51" s="36"/>
      <c r="G51" s="35"/>
      <c r="H51" s="33"/>
      <c r="I51" s="37"/>
      <c r="J51" s="38"/>
      <c r="K51" s="166"/>
      <c r="L51" s="45"/>
      <c r="M51" s="5"/>
      <c r="N51" s="39"/>
    </row>
    <row r="52" spans="1:14" ht="12.75">
      <c r="A52" s="32"/>
      <c r="B52" s="157"/>
      <c r="C52" s="159"/>
      <c r="D52" s="158"/>
      <c r="E52" s="33"/>
      <c r="F52" s="36"/>
      <c r="G52" s="35"/>
      <c r="H52" s="157"/>
      <c r="I52" s="159"/>
      <c r="J52" s="142"/>
      <c r="K52" s="166"/>
      <c r="L52" s="45"/>
      <c r="M52" s="5"/>
      <c r="N52" s="210"/>
    </row>
    <row r="53" spans="1:14" ht="12.75">
      <c r="A53" s="32"/>
      <c r="B53" s="157"/>
      <c r="C53" s="159"/>
      <c r="D53" s="158"/>
      <c r="E53" s="33"/>
      <c r="F53" s="36"/>
      <c r="G53" s="35"/>
      <c r="H53" s="33"/>
      <c r="I53" s="37"/>
      <c r="J53" s="38"/>
      <c r="K53" s="166"/>
      <c r="L53" s="45"/>
      <c r="M53" s="5"/>
      <c r="N53" s="39"/>
    </row>
    <row r="54" spans="1:14" ht="12.75">
      <c r="A54" s="23"/>
      <c r="B54" s="157"/>
      <c r="C54" s="160"/>
      <c r="D54" s="158"/>
      <c r="E54" s="157"/>
      <c r="F54" s="161"/>
      <c r="G54" s="158"/>
      <c r="H54" s="157"/>
      <c r="I54" s="160"/>
      <c r="J54" s="142"/>
      <c r="K54" s="164"/>
      <c r="L54" s="45"/>
      <c r="M54" s="5"/>
      <c r="N54" s="25"/>
    </row>
    <row r="55" spans="1:14" ht="12.75">
      <c r="A55" s="23"/>
      <c r="B55" s="157"/>
      <c r="C55" s="160"/>
      <c r="D55" s="158"/>
      <c r="E55" s="157"/>
      <c r="F55" s="161"/>
      <c r="G55" s="158"/>
      <c r="H55" s="157"/>
      <c r="I55" s="160"/>
      <c r="J55" s="142"/>
      <c r="K55" s="164"/>
      <c r="L55" s="45"/>
      <c r="M55" s="5"/>
      <c r="N55" s="25"/>
    </row>
    <row r="56" spans="1:14" ht="12.75">
      <c r="A56" s="23"/>
      <c r="B56" s="157"/>
      <c r="C56" s="160"/>
      <c r="D56" s="158"/>
      <c r="E56" s="157"/>
      <c r="F56" s="161"/>
      <c r="G56" s="158"/>
      <c r="H56" s="157"/>
      <c r="I56" s="160"/>
      <c r="J56" s="142"/>
      <c r="K56" s="164"/>
      <c r="L56" s="45"/>
      <c r="M56" s="5"/>
      <c r="N56" s="25"/>
    </row>
    <row r="57" spans="1:14" ht="12.75">
      <c r="A57" s="23"/>
      <c r="B57" s="157"/>
      <c r="C57" s="160"/>
      <c r="D57" s="158"/>
      <c r="E57" s="157"/>
      <c r="F57" s="161"/>
      <c r="G57" s="158"/>
      <c r="H57" s="157"/>
      <c r="I57" s="160"/>
      <c r="J57" s="142"/>
      <c r="K57" s="164"/>
      <c r="L57" s="45"/>
      <c r="M57" s="5"/>
      <c r="N57" s="25"/>
    </row>
    <row r="58" spans="1:14" ht="12.75">
      <c r="A58" s="23"/>
      <c r="B58" s="157"/>
      <c r="C58" s="160"/>
      <c r="D58" s="158"/>
      <c r="E58" s="157"/>
      <c r="F58" s="161"/>
      <c r="G58" s="158"/>
      <c r="H58" s="157"/>
      <c r="I58" s="160"/>
      <c r="J58" s="142"/>
      <c r="K58" s="164"/>
      <c r="L58" s="45"/>
      <c r="M58" s="5"/>
      <c r="N58" s="25"/>
    </row>
    <row r="59" spans="1:14" ht="12.75">
      <c r="A59" s="23"/>
      <c r="B59" s="157"/>
      <c r="C59" s="160"/>
      <c r="D59" s="158"/>
      <c r="E59" s="157"/>
      <c r="F59" s="161"/>
      <c r="G59" s="158"/>
      <c r="H59" s="157"/>
      <c r="I59" s="160"/>
      <c r="J59" s="142"/>
      <c r="K59" s="164"/>
      <c r="L59" s="45"/>
      <c r="M59" s="24"/>
      <c r="N59" s="25"/>
    </row>
    <row r="60" spans="1:14" ht="12.75">
      <c r="A60" s="206"/>
      <c r="B60" s="157"/>
      <c r="C60" s="159"/>
      <c r="D60" s="158"/>
      <c r="E60" s="218"/>
      <c r="F60" s="213"/>
      <c r="G60" s="165"/>
      <c r="H60" s="157"/>
      <c r="I60" s="160"/>
      <c r="J60" s="142"/>
      <c r="K60" s="164"/>
      <c r="L60" s="45"/>
      <c r="M60" s="24"/>
      <c r="N60" s="25"/>
    </row>
    <row r="61" spans="1:14" ht="12.75">
      <c r="A61" s="206"/>
      <c r="B61" s="157"/>
      <c r="C61" s="159"/>
      <c r="D61" s="158"/>
      <c r="E61" s="218"/>
      <c r="F61" s="213"/>
      <c r="G61" s="165"/>
      <c r="H61" s="157"/>
      <c r="I61" s="160"/>
      <c r="J61" s="142"/>
      <c r="K61" s="164"/>
      <c r="L61" s="45"/>
      <c r="M61" s="24"/>
      <c r="N61" s="25"/>
    </row>
    <row r="62" spans="1:14" ht="12.75">
      <c r="A62" s="206"/>
      <c r="B62" s="157"/>
      <c r="C62" s="159"/>
      <c r="D62" s="158"/>
      <c r="E62" s="218"/>
      <c r="F62" s="213"/>
      <c r="G62" s="165"/>
      <c r="H62" s="157"/>
      <c r="I62" s="160"/>
      <c r="J62" s="142"/>
      <c r="K62" s="164"/>
      <c r="L62" s="45"/>
      <c r="M62" s="24"/>
      <c r="N62" s="25"/>
    </row>
    <row r="63" spans="1:14" ht="12.75">
      <c r="A63" s="156"/>
      <c r="B63" s="157"/>
      <c r="C63" s="159"/>
      <c r="D63" s="158"/>
      <c r="E63" s="162"/>
      <c r="F63" s="213"/>
      <c r="G63" s="165"/>
      <c r="H63" s="157"/>
      <c r="I63" s="160"/>
      <c r="J63" s="142"/>
      <c r="K63" s="164"/>
      <c r="L63" s="45"/>
      <c r="M63" s="24"/>
      <c r="N63" s="25"/>
    </row>
    <row r="64" spans="1:14" ht="12.75">
      <c r="A64" s="32"/>
      <c r="B64" s="219"/>
      <c r="C64" s="34"/>
      <c r="D64" s="35"/>
      <c r="E64" s="218"/>
      <c r="F64" s="161"/>
      <c r="G64" s="158"/>
      <c r="H64" s="157"/>
      <c r="I64" s="161"/>
      <c r="J64" s="142"/>
      <c r="K64" s="166"/>
      <c r="L64" s="45"/>
      <c r="M64" s="5"/>
      <c r="N64" s="210"/>
    </row>
    <row r="65" spans="1:14" ht="12.75">
      <c r="A65" s="32"/>
      <c r="B65" s="163"/>
      <c r="C65" s="34"/>
      <c r="D65" s="35"/>
      <c r="E65" s="157"/>
      <c r="F65" s="161"/>
      <c r="G65" s="158"/>
      <c r="H65" s="157"/>
      <c r="I65" s="161"/>
      <c r="J65" s="142"/>
      <c r="K65" s="166"/>
      <c r="L65" s="45"/>
      <c r="M65" s="5"/>
      <c r="N65" s="41"/>
    </row>
    <row r="66" spans="1:14" ht="12.75">
      <c r="A66" s="32"/>
      <c r="B66" s="157"/>
      <c r="C66" s="34"/>
      <c r="D66" s="35"/>
      <c r="E66" s="157"/>
      <c r="F66" s="161"/>
      <c r="G66" s="158"/>
      <c r="H66" s="157"/>
      <c r="I66" s="161"/>
      <c r="J66" s="142"/>
      <c r="K66" s="166"/>
      <c r="L66" s="45"/>
      <c r="M66" s="209"/>
      <c r="N66" s="210"/>
    </row>
    <row r="67" spans="1:14" ht="12.75">
      <c r="A67" s="32"/>
      <c r="B67" s="157"/>
      <c r="C67" s="34"/>
      <c r="D67" s="35"/>
      <c r="E67" s="157"/>
      <c r="F67" s="161"/>
      <c r="G67" s="158"/>
      <c r="H67" s="157"/>
      <c r="I67" s="161"/>
      <c r="J67" s="142"/>
      <c r="K67" s="166"/>
      <c r="L67" s="45"/>
      <c r="M67" s="209"/>
      <c r="N67" s="210"/>
    </row>
    <row r="68" spans="1:14" ht="12.75">
      <c r="A68" s="205"/>
      <c r="B68" s="157"/>
      <c r="C68" s="159"/>
      <c r="D68" s="158"/>
      <c r="E68" s="157"/>
      <c r="F68" s="161"/>
      <c r="G68" s="158"/>
      <c r="H68" s="157"/>
      <c r="I68" s="160"/>
      <c r="J68" s="142"/>
      <c r="K68" s="166"/>
      <c r="L68" s="45"/>
      <c r="M68" s="44"/>
      <c r="N68" s="210"/>
    </row>
    <row r="69" spans="1:14" ht="12.75">
      <c r="A69" s="155"/>
      <c r="B69" s="157"/>
      <c r="C69" s="159"/>
      <c r="D69" s="158"/>
      <c r="E69" s="157"/>
      <c r="F69" s="161"/>
      <c r="G69" s="158"/>
      <c r="H69" s="157"/>
      <c r="I69" s="160"/>
      <c r="J69" s="142"/>
      <c r="K69" s="166"/>
      <c r="L69" s="45"/>
      <c r="M69" s="44"/>
      <c r="N69" s="41"/>
    </row>
    <row r="70" spans="1:14" ht="12.75">
      <c r="A70" s="205"/>
      <c r="B70" s="157"/>
      <c r="C70" s="159"/>
      <c r="D70" s="158"/>
      <c r="E70" s="157"/>
      <c r="F70" s="161"/>
      <c r="G70" s="158"/>
      <c r="H70" s="157"/>
      <c r="I70" s="161"/>
      <c r="J70" s="158"/>
      <c r="K70" s="166"/>
      <c r="L70" s="45"/>
      <c r="M70" s="44"/>
      <c r="N70" s="41"/>
    </row>
    <row r="71" spans="1:14" ht="12.75">
      <c r="A71" s="155"/>
      <c r="B71" s="157"/>
      <c r="C71" s="159"/>
      <c r="D71" s="158"/>
      <c r="E71" s="157"/>
      <c r="F71" s="161"/>
      <c r="G71" s="158"/>
      <c r="H71" s="157"/>
      <c r="I71" s="160"/>
      <c r="J71" s="142"/>
      <c r="K71" s="166"/>
      <c r="L71" s="45"/>
      <c r="M71" s="44"/>
      <c r="N71" s="39"/>
    </row>
    <row r="72" spans="1:14" ht="12.75">
      <c r="A72" s="155"/>
      <c r="B72" s="157"/>
      <c r="C72" s="159"/>
      <c r="D72" s="158"/>
      <c r="E72" s="157"/>
      <c r="F72" s="161"/>
      <c r="G72" s="158"/>
      <c r="H72" s="157"/>
      <c r="I72" s="160"/>
      <c r="J72" s="142"/>
      <c r="K72" s="166"/>
      <c r="L72" s="45"/>
      <c r="M72" s="44"/>
      <c r="N72" s="41"/>
    </row>
    <row r="73" spans="1:14" ht="12.75">
      <c r="A73" s="155"/>
      <c r="B73" s="157"/>
      <c r="C73" s="159"/>
      <c r="D73" s="158"/>
      <c r="E73" s="157"/>
      <c r="F73" s="161"/>
      <c r="G73" s="158"/>
      <c r="H73" s="157"/>
      <c r="I73" s="160"/>
      <c r="J73" s="142"/>
      <c r="K73" s="166"/>
      <c r="L73" s="45"/>
      <c r="M73" s="3"/>
      <c r="N73" s="41"/>
    </row>
    <row r="74" spans="1:14" ht="12.75">
      <c r="A74" s="155"/>
      <c r="B74" s="157"/>
      <c r="C74" s="159"/>
      <c r="D74" s="158"/>
      <c r="E74" s="157"/>
      <c r="F74" s="161"/>
      <c r="G74" s="158"/>
      <c r="H74" s="157"/>
      <c r="I74" s="160"/>
      <c r="J74" s="142"/>
      <c r="K74" s="166"/>
      <c r="L74" s="45"/>
      <c r="M74" s="48"/>
      <c r="N74" s="39"/>
    </row>
    <row r="75" spans="1:14" ht="12.75">
      <c r="A75" s="32"/>
      <c r="B75" s="33"/>
      <c r="C75" s="34"/>
      <c r="D75" s="35"/>
      <c r="E75" s="46"/>
      <c r="F75" s="40"/>
      <c r="G75" s="166"/>
      <c r="H75" s="33"/>
      <c r="I75" s="36"/>
      <c r="J75" s="38"/>
      <c r="K75" s="166"/>
      <c r="L75" s="45"/>
      <c r="M75" s="5"/>
      <c r="N75" s="41"/>
    </row>
    <row r="76" spans="1:14" ht="12.75">
      <c r="A76" s="32"/>
      <c r="B76" s="33"/>
      <c r="C76" s="34"/>
      <c r="D76" s="35"/>
      <c r="E76" s="33"/>
      <c r="F76" s="37"/>
      <c r="G76" s="35"/>
      <c r="H76" s="33"/>
      <c r="I76" s="36"/>
      <c r="J76" s="38"/>
      <c r="K76" s="166"/>
      <c r="L76" s="45"/>
      <c r="M76" s="5"/>
      <c r="N76" s="39"/>
    </row>
    <row r="77" spans="2:14" ht="12.75">
      <c r="B77" s="47"/>
      <c r="C77" s="40"/>
      <c r="D77" s="39"/>
      <c r="E77" s="47"/>
      <c r="F77" s="40"/>
      <c r="G77" s="166"/>
      <c r="H77" s="42"/>
      <c r="I77" s="43"/>
      <c r="J77" s="38"/>
      <c r="K77" s="166"/>
      <c r="L77" s="45"/>
      <c r="M77" s="5"/>
      <c r="N77" s="41"/>
    </row>
    <row r="78" spans="2:12" ht="12.75">
      <c r="B78" s="5"/>
      <c r="C78" s="49"/>
      <c r="D78" s="5"/>
      <c r="E78" s="5"/>
      <c r="F78" s="49"/>
      <c r="G78" s="5"/>
      <c r="H78" s="5"/>
      <c r="I78" s="5"/>
      <c r="J78" s="5"/>
      <c r="K78" s="5"/>
      <c r="L78" s="5"/>
    </row>
    <row r="79" spans="1:12" ht="12.75">
      <c r="A79" t="s">
        <v>21</v>
      </c>
      <c r="B79" s="5"/>
      <c r="C79" s="49"/>
      <c r="D79" s="5"/>
      <c r="E79" s="5"/>
      <c r="F79" s="49"/>
      <c r="G79" s="5"/>
      <c r="H79" s="5"/>
      <c r="I79" s="5"/>
      <c r="J79" s="5"/>
      <c r="K79" s="5"/>
      <c r="L79" s="5"/>
    </row>
    <row r="80" spans="2:12" ht="12.75">
      <c r="B80" s="5"/>
      <c r="C80" s="5"/>
      <c r="D80" s="5"/>
      <c r="E80" s="5"/>
      <c r="F80" s="49"/>
      <c r="G80" s="5"/>
      <c r="H80" s="5"/>
      <c r="I80" s="5"/>
      <c r="J80" s="5"/>
      <c r="K80" s="5"/>
      <c r="L80" s="5"/>
    </row>
    <row r="81" spans="2:12" ht="12.75">
      <c r="B81" s="5"/>
      <c r="C81" s="5"/>
      <c r="D81" s="5"/>
      <c r="E81" s="5"/>
      <c r="F81" s="49"/>
      <c r="G81" s="5"/>
      <c r="H81" s="5"/>
      <c r="I81" s="5"/>
      <c r="J81" s="5"/>
      <c r="K81" s="5"/>
      <c r="L81" s="5"/>
    </row>
    <row r="82" spans="2:12" ht="12.75">
      <c r="B82" s="5"/>
      <c r="C82" s="5"/>
      <c r="D82" s="5"/>
      <c r="E82" s="5"/>
      <c r="F82" s="49"/>
      <c r="G82" s="5"/>
      <c r="H82" s="5"/>
      <c r="I82" s="5"/>
      <c r="J82" s="5"/>
      <c r="K82" s="5"/>
      <c r="L82" s="5"/>
    </row>
    <row r="83" spans="2:12" ht="12.75">
      <c r="B83" s="5"/>
      <c r="C83" s="5"/>
      <c r="D83" s="5"/>
      <c r="E83" s="5"/>
      <c r="F83" s="49"/>
      <c r="G83" s="5"/>
      <c r="H83" s="5"/>
      <c r="I83" s="5"/>
      <c r="J83" s="5"/>
      <c r="K83" s="5"/>
      <c r="L83" s="5"/>
    </row>
    <row r="84" spans="2:12" ht="12.75">
      <c r="B84" s="5"/>
      <c r="C84" s="5"/>
      <c r="D84" s="5"/>
      <c r="E84" s="5"/>
      <c r="F84" s="49"/>
      <c r="G84" s="5"/>
      <c r="H84" s="5"/>
      <c r="I84" s="5"/>
      <c r="J84" s="5"/>
      <c r="K84" s="5"/>
      <c r="L84" s="5"/>
    </row>
    <row r="85" spans="2:12" ht="12.75">
      <c r="B85" s="5"/>
      <c r="C85" s="5"/>
      <c r="D85" s="5"/>
      <c r="E85" s="5"/>
      <c r="F85" s="49"/>
      <c r="G85" s="5"/>
      <c r="H85" s="5"/>
      <c r="I85" s="5"/>
      <c r="J85" s="5"/>
      <c r="K85" s="5"/>
      <c r="L85" s="5"/>
    </row>
    <row r="86" spans="2:12" ht="12.75">
      <c r="B86" s="5"/>
      <c r="C86" s="5"/>
      <c r="D86" s="5"/>
      <c r="E86" s="5"/>
      <c r="F86" s="49"/>
      <c r="G86" s="5"/>
      <c r="H86" s="5"/>
      <c r="I86" s="5"/>
      <c r="J86" s="5"/>
      <c r="K86" s="5"/>
      <c r="L86" s="5"/>
    </row>
    <row r="87" spans="2:12" ht="12.75">
      <c r="B87" s="5"/>
      <c r="C87" s="5"/>
      <c r="D87" s="5"/>
      <c r="E87" s="5"/>
      <c r="F87" s="49"/>
      <c r="G87" s="5"/>
      <c r="H87" s="5"/>
      <c r="I87" s="5"/>
      <c r="J87" s="5"/>
      <c r="K87" s="5"/>
      <c r="L87" s="5"/>
    </row>
    <row r="88" spans="2:12" ht="12.75">
      <c r="B88" s="5"/>
      <c r="C88" s="5"/>
      <c r="D88" s="5"/>
      <c r="E88" s="5"/>
      <c r="F88" s="49"/>
      <c r="G88" s="5"/>
      <c r="H88" s="5"/>
      <c r="I88" s="5"/>
      <c r="J88" s="5"/>
      <c r="K88" s="5"/>
      <c r="L88" s="5"/>
    </row>
    <row r="89" spans="2:12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</sheetData>
  <sheetProtection/>
  <mergeCells count="7">
    <mergeCell ref="A1:N1"/>
    <mergeCell ref="A3:N3"/>
    <mergeCell ref="A7:N7"/>
    <mergeCell ref="B9:D9"/>
    <mergeCell ref="E9:G9"/>
    <mergeCell ref="H9:K9"/>
    <mergeCell ref="A5:N5"/>
  </mergeCells>
  <printOptions/>
  <pageMargins left="0.75" right="0.75" top="1" bottom="1" header="0.5" footer="0.5"/>
  <pageSetup horizontalDpi="360" verticalDpi="36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H2" sqref="H2:P3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/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/>
      <c r="C10" s="173"/>
      <c r="D10" s="118"/>
      <c r="E10" s="119"/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0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S30:U30"/>
    <mergeCell ref="S31:U31"/>
    <mergeCell ref="R32:T32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86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294" t="s">
        <v>167</v>
      </c>
      <c r="C10" s="295">
        <v>53213</v>
      </c>
      <c r="D10" s="296" t="s">
        <v>168</v>
      </c>
      <c r="E10" s="297">
        <v>5</v>
      </c>
      <c r="F10" s="117" t="s">
        <v>178</v>
      </c>
      <c r="G10" s="174">
        <v>64635</v>
      </c>
      <c r="H10" s="118" t="s">
        <v>150</v>
      </c>
      <c r="I10" s="119">
        <v>5</v>
      </c>
      <c r="J10" s="117" t="s">
        <v>204</v>
      </c>
      <c r="K10" s="175">
        <v>72137</v>
      </c>
      <c r="L10" s="118" t="s">
        <v>150</v>
      </c>
      <c r="M10" s="119">
        <v>5</v>
      </c>
      <c r="N10" s="117" t="s">
        <v>213</v>
      </c>
      <c r="O10" s="175">
        <v>72197</v>
      </c>
      <c r="P10" s="118" t="s">
        <v>150</v>
      </c>
      <c r="Q10" s="119">
        <v>5</v>
      </c>
      <c r="R10" s="117" t="s">
        <v>185</v>
      </c>
      <c r="S10" s="175">
        <v>71735</v>
      </c>
      <c r="T10" s="118" t="s">
        <v>168</v>
      </c>
      <c r="U10" s="119">
        <v>5</v>
      </c>
    </row>
    <row r="11" spans="1:21" ht="21.75" customHeight="1">
      <c r="A11" s="116" t="s">
        <v>27</v>
      </c>
      <c r="B11" s="117" t="s">
        <v>237</v>
      </c>
      <c r="C11" s="280" t="s">
        <v>236</v>
      </c>
      <c r="D11" s="118" t="s">
        <v>150</v>
      </c>
      <c r="E11" s="281">
        <v>5</v>
      </c>
      <c r="F11" s="117" t="s">
        <v>213</v>
      </c>
      <c r="G11" s="174">
        <v>63974</v>
      </c>
      <c r="H11" s="118" t="s">
        <v>150</v>
      </c>
      <c r="I11" s="119">
        <v>5</v>
      </c>
      <c r="J11" s="117" t="s">
        <v>229</v>
      </c>
      <c r="K11" s="175">
        <v>70478</v>
      </c>
      <c r="L11" s="118" t="s">
        <v>150</v>
      </c>
      <c r="M11" s="119">
        <v>5</v>
      </c>
      <c r="N11" s="117" t="s">
        <v>224</v>
      </c>
      <c r="O11" s="175">
        <v>72502</v>
      </c>
      <c r="P11" s="118" t="s">
        <v>150</v>
      </c>
      <c r="Q11" s="119">
        <v>5</v>
      </c>
      <c r="R11" s="117" t="s">
        <v>292</v>
      </c>
      <c r="S11" s="175">
        <v>65060</v>
      </c>
      <c r="T11" s="118" t="s">
        <v>150</v>
      </c>
      <c r="U11" s="119">
        <v>5</v>
      </c>
    </row>
    <row r="12" spans="1:21" ht="21.75" customHeight="1">
      <c r="A12" s="116" t="s">
        <v>27</v>
      </c>
      <c r="B12" s="117" t="s">
        <v>238</v>
      </c>
      <c r="C12" s="280" t="s">
        <v>319</v>
      </c>
      <c r="D12" s="118" t="s">
        <v>150</v>
      </c>
      <c r="E12" s="281">
        <v>5</v>
      </c>
      <c r="F12" s="117" t="s">
        <v>252</v>
      </c>
      <c r="G12" s="173">
        <v>65467</v>
      </c>
      <c r="H12" s="118" t="s">
        <v>150</v>
      </c>
      <c r="I12" s="119">
        <v>5</v>
      </c>
      <c r="J12" s="117" t="s">
        <v>252</v>
      </c>
      <c r="K12" s="175">
        <v>73392</v>
      </c>
      <c r="L12" s="118" t="s">
        <v>150</v>
      </c>
      <c r="M12" s="119">
        <v>5</v>
      </c>
      <c r="N12" s="117" t="s">
        <v>252</v>
      </c>
      <c r="O12" s="175">
        <v>70303</v>
      </c>
      <c r="P12" s="118" t="s">
        <v>150</v>
      </c>
      <c r="Q12" s="119">
        <v>5</v>
      </c>
      <c r="R12" s="117" t="s">
        <v>327</v>
      </c>
      <c r="S12" s="175">
        <v>63198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393</v>
      </c>
      <c r="C13" s="280">
        <v>54988</v>
      </c>
      <c r="D13" s="118" t="s">
        <v>150</v>
      </c>
      <c r="E13" s="281">
        <v>5</v>
      </c>
      <c r="F13" s="117" t="s">
        <v>286</v>
      </c>
      <c r="G13" s="173">
        <v>62934</v>
      </c>
      <c r="H13" s="118" t="s">
        <v>150</v>
      </c>
      <c r="I13" s="119">
        <v>5</v>
      </c>
      <c r="J13" s="117" t="s">
        <v>326</v>
      </c>
      <c r="K13" s="175">
        <v>73850</v>
      </c>
      <c r="L13" s="118" t="s">
        <v>150</v>
      </c>
      <c r="M13" s="119">
        <v>5</v>
      </c>
      <c r="N13" s="117" t="s">
        <v>326</v>
      </c>
      <c r="O13" s="173">
        <v>71887</v>
      </c>
      <c r="P13" s="118" t="s">
        <v>150</v>
      </c>
      <c r="Q13" s="119">
        <v>5</v>
      </c>
      <c r="R13" s="117" t="s">
        <v>393</v>
      </c>
      <c r="S13" s="175">
        <v>62827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425</v>
      </c>
      <c r="C14" s="280">
        <v>53985</v>
      </c>
      <c r="D14" s="118" t="s">
        <v>168</v>
      </c>
      <c r="E14" s="281">
        <v>5</v>
      </c>
      <c r="F14" s="117" t="s">
        <v>326</v>
      </c>
      <c r="G14" s="174">
        <v>64309</v>
      </c>
      <c r="H14" s="118" t="s">
        <v>150</v>
      </c>
      <c r="I14" s="119">
        <v>5</v>
      </c>
      <c r="J14" s="117" t="s">
        <v>399</v>
      </c>
      <c r="K14" s="175">
        <v>73397</v>
      </c>
      <c r="L14" s="118" t="s">
        <v>150</v>
      </c>
      <c r="M14" s="119">
        <v>5</v>
      </c>
      <c r="N14" s="117" t="s">
        <v>431</v>
      </c>
      <c r="O14" s="175">
        <v>82619</v>
      </c>
      <c r="P14" s="118" t="s">
        <v>150</v>
      </c>
      <c r="Q14" s="119">
        <v>5</v>
      </c>
      <c r="R14" s="117" t="s">
        <v>404</v>
      </c>
      <c r="S14" s="175">
        <v>65775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 t="s">
        <v>178</v>
      </c>
      <c r="C17" s="174">
        <v>130628</v>
      </c>
      <c r="D17" s="118" t="s">
        <v>150</v>
      </c>
      <c r="E17" s="119">
        <v>10</v>
      </c>
      <c r="F17" s="117" t="s">
        <v>213</v>
      </c>
      <c r="G17" s="174">
        <v>133393</v>
      </c>
      <c r="H17" s="118" t="s">
        <v>150</v>
      </c>
      <c r="I17" s="119">
        <v>10</v>
      </c>
      <c r="J17" s="117" t="s">
        <v>221</v>
      </c>
      <c r="K17" s="175">
        <v>155566</v>
      </c>
      <c r="L17" s="118" t="s">
        <v>150</v>
      </c>
      <c r="M17" s="119">
        <v>10</v>
      </c>
      <c r="N17" s="117" t="s">
        <v>211</v>
      </c>
      <c r="O17" s="174">
        <v>150807</v>
      </c>
      <c r="P17" s="128" t="s">
        <v>150</v>
      </c>
      <c r="Q17" s="119">
        <v>10</v>
      </c>
      <c r="R17" s="117" t="s">
        <v>204</v>
      </c>
      <c r="S17" s="174">
        <v>133884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286</v>
      </c>
      <c r="C18" s="174">
        <v>124053</v>
      </c>
      <c r="D18" s="118" t="s">
        <v>150</v>
      </c>
      <c r="E18" s="119">
        <v>10</v>
      </c>
      <c r="F18" s="117" t="s">
        <v>238</v>
      </c>
      <c r="G18" s="174">
        <v>132773</v>
      </c>
      <c r="H18" s="118" t="s">
        <v>150</v>
      </c>
      <c r="I18" s="119">
        <v>10</v>
      </c>
      <c r="J18" s="117" t="s">
        <v>265</v>
      </c>
      <c r="K18" s="174">
        <v>152690</v>
      </c>
      <c r="L18" s="118" t="s">
        <v>150</v>
      </c>
      <c r="M18" s="119">
        <v>10</v>
      </c>
      <c r="N18" s="117" t="s">
        <v>265</v>
      </c>
      <c r="O18" s="174">
        <v>150465</v>
      </c>
      <c r="P18" s="118" t="s">
        <v>150</v>
      </c>
      <c r="Q18" s="119">
        <v>10</v>
      </c>
      <c r="R18" s="117" t="s">
        <v>225</v>
      </c>
      <c r="S18" s="174">
        <v>140953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324</v>
      </c>
      <c r="C19" s="174">
        <v>130905</v>
      </c>
      <c r="D19" s="118" t="s">
        <v>150</v>
      </c>
      <c r="E19" s="119">
        <v>10</v>
      </c>
      <c r="F19" s="117" t="s">
        <v>324</v>
      </c>
      <c r="G19" s="174">
        <v>135250</v>
      </c>
      <c r="H19" s="118" t="s">
        <v>150</v>
      </c>
      <c r="I19" s="119">
        <v>10</v>
      </c>
      <c r="J19" s="117" t="s">
        <v>317</v>
      </c>
      <c r="K19" s="174">
        <v>152702</v>
      </c>
      <c r="L19" s="118" t="s">
        <v>150</v>
      </c>
      <c r="M19" s="119">
        <v>10</v>
      </c>
      <c r="N19" s="117" t="s">
        <v>317</v>
      </c>
      <c r="O19" s="174">
        <v>150815</v>
      </c>
      <c r="P19" s="118" t="s">
        <v>150</v>
      </c>
      <c r="Q19" s="119">
        <v>10</v>
      </c>
      <c r="R19" s="117" t="s">
        <v>367</v>
      </c>
      <c r="S19" s="174">
        <v>142203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394</v>
      </c>
      <c r="C20" s="174">
        <v>115751</v>
      </c>
      <c r="D20" s="118" t="s">
        <v>150</v>
      </c>
      <c r="E20" s="119">
        <v>10</v>
      </c>
      <c r="F20" s="117" t="s">
        <v>380</v>
      </c>
      <c r="G20" s="174">
        <v>153510</v>
      </c>
      <c r="H20" s="118" t="s">
        <v>150</v>
      </c>
      <c r="I20" s="119">
        <v>10</v>
      </c>
      <c r="J20" s="117" t="s">
        <v>333</v>
      </c>
      <c r="K20" s="174">
        <v>162391</v>
      </c>
      <c r="L20" s="118" t="s">
        <v>150</v>
      </c>
      <c r="M20" s="263">
        <v>10</v>
      </c>
      <c r="N20" s="117" t="s">
        <v>380</v>
      </c>
      <c r="O20" s="174">
        <v>161036</v>
      </c>
      <c r="P20" s="118" t="s">
        <v>150</v>
      </c>
      <c r="Q20" s="119">
        <v>10</v>
      </c>
      <c r="R20" s="117" t="s">
        <v>379</v>
      </c>
      <c r="S20" s="174">
        <v>153510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403</v>
      </c>
      <c r="C21" s="280">
        <v>133685</v>
      </c>
      <c r="D21" s="118" t="s">
        <v>150</v>
      </c>
      <c r="E21" s="281">
        <v>10</v>
      </c>
      <c r="F21" s="117" t="s">
        <v>399</v>
      </c>
      <c r="G21" s="174">
        <v>140205</v>
      </c>
      <c r="H21" s="118" t="s">
        <v>150</v>
      </c>
      <c r="I21" s="281">
        <v>10</v>
      </c>
      <c r="J21" s="117" t="s">
        <v>432</v>
      </c>
      <c r="K21" s="174">
        <v>170925</v>
      </c>
      <c r="L21" s="118" t="s">
        <v>150</v>
      </c>
      <c r="M21" s="119">
        <v>10</v>
      </c>
      <c r="N21" s="117" t="s">
        <v>442</v>
      </c>
      <c r="O21" s="174">
        <v>170223</v>
      </c>
      <c r="P21" s="118" t="s">
        <v>150</v>
      </c>
      <c r="Q21" s="119">
        <v>10</v>
      </c>
      <c r="R21" s="117" t="s">
        <v>403</v>
      </c>
      <c r="S21" s="174">
        <v>154349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1005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55.9</v>
      </c>
      <c r="S26" s="138"/>
      <c r="T26" s="137" t="s">
        <v>4</v>
      </c>
    </row>
    <row r="27" spans="1:20" ht="21.75" customHeight="1">
      <c r="A27" s="116" t="s">
        <v>32</v>
      </c>
      <c r="B27" s="117" t="s">
        <v>442</v>
      </c>
      <c r="C27" s="175">
        <v>254594</v>
      </c>
      <c r="D27" s="177" t="s">
        <v>150</v>
      </c>
      <c r="E27" s="119">
        <v>40</v>
      </c>
      <c r="F27" s="117" t="s">
        <v>292</v>
      </c>
      <c r="G27" s="175">
        <v>261483</v>
      </c>
      <c r="H27" s="178" t="s">
        <v>150</v>
      </c>
      <c r="I27" s="119">
        <v>40</v>
      </c>
      <c r="J27" s="117" t="s">
        <v>291</v>
      </c>
      <c r="K27" s="175">
        <v>303225</v>
      </c>
      <c r="L27" s="117" t="s">
        <v>150</v>
      </c>
      <c r="M27" s="119">
        <v>40</v>
      </c>
      <c r="N27" s="141"/>
      <c r="O27" s="334"/>
      <c r="P27" s="334"/>
      <c r="Q27" s="334"/>
      <c r="R27" s="142" t="s">
        <v>3</v>
      </c>
      <c r="S27" s="134"/>
      <c r="T27" s="143"/>
    </row>
    <row r="28" spans="1:20" ht="21.75" customHeight="1">
      <c r="A28" s="116" t="s">
        <v>33</v>
      </c>
      <c r="B28" s="117" t="s">
        <v>185</v>
      </c>
      <c r="C28" s="144">
        <v>1700</v>
      </c>
      <c r="D28" s="177" t="s">
        <v>168</v>
      </c>
      <c r="E28" s="119">
        <v>40</v>
      </c>
      <c r="F28" s="117" t="s">
        <v>211</v>
      </c>
      <c r="G28" s="144">
        <v>1675</v>
      </c>
      <c r="H28" s="176" t="s">
        <v>150</v>
      </c>
      <c r="I28" s="119">
        <v>40</v>
      </c>
      <c r="J28" s="117" t="s">
        <v>343</v>
      </c>
      <c r="K28" s="144">
        <v>1350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221</v>
      </c>
      <c r="C29" s="144">
        <v>2625</v>
      </c>
      <c r="D29" s="179" t="s">
        <v>150</v>
      </c>
      <c r="E29" s="119">
        <v>50</v>
      </c>
      <c r="F29" s="117" t="s">
        <v>434</v>
      </c>
      <c r="G29" s="144">
        <v>2350</v>
      </c>
      <c r="H29" s="277" t="s">
        <v>150</v>
      </c>
      <c r="I29" s="119">
        <v>50</v>
      </c>
      <c r="J29" s="117" t="s">
        <v>356</v>
      </c>
      <c r="K29" s="144">
        <v>2100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164</v>
      </c>
      <c r="C30" s="144">
        <v>3700</v>
      </c>
      <c r="D30" s="179" t="s">
        <v>150</v>
      </c>
      <c r="E30" s="119">
        <v>80</v>
      </c>
      <c r="F30" s="117" t="s">
        <v>320</v>
      </c>
      <c r="G30" s="144">
        <v>3200</v>
      </c>
      <c r="H30" s="176" t="s">
        <v>150</v>
      </c>
      <c r="I30" s="119">
        <v>80</v>
      </c>
      <c r="J30" s="117" t="s">
        <v>266</v>
      </c>
      <c r="K30" s="144">
        <v>2700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9525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8725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7650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O26:Q27"/>
    <mergeCell ref="R28:S28"/>
    <mergeCell ref="S29:U29"/>
    <mergeCell ref="R32:T32"/>
    <mergeCell ref="S31:U31"/>
    <mergeCell ref="S30:U30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B17" sqref="B17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233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 t="s">
        <v>224</v>
      </c>
      <c r="C10" s="173">
        <v>63907</v>
      </c>
      <c r="D10" s="118" t="s">
        <v>150</v>
      </c>
      <c r="E10" s="119">
        <v>5</v>
      </c>
      <c r="F10" s="117" t="s">
        <v>224</v>
      </c>
      <c r="G10" s="174">
        <v>71859</v>
      </c>
      <c r="H10" s="118" t="s">
        <v>150</v>
      </c>
      <c r="I10" s="119">
        <v>5</v>
      </c>
      <c r="J10" s="117" t="s">
        <v>224</v>
      </c>
      <c r="K10" s="175">
        <v>84876</v>
      </c>
      <c r="L10" s="118" t="s">
        <v>150</v>
      </c>
      <c r="M10" s="119">
        <v>5</v>
      </c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400</v>
      </c>
      <c r="D15" s="242">
        <f>COUNTA(D10:D14)</f>
        <v>1</v>
      </c>
      <c r="E15" s="124">
        <f>SUM(E10:E14)</f>
        <v>5</v>
      </c>
      <c r="F15" s="125"/>
      <c r="G15" s="123">
        <f>400*(COUNTA(G10:G14))</f>
        <v>400</v>
      </c>
      <c r="H15" s="242">
        <f>COUNTA(H10:H14)</f>
        <v>1</v>
      </c>
      <c r="I15" s="124">
        <f>SUM(I10:I14)</f>
        <v>5</v>
      </c>
      <c r="J15" s="125"/>
      <c r="K15" s="123">
        <f>400*(COUNTA(K10:K14))</f>
        <v>400</v>
      </c>
      <c r="L15" s="242">
        <f>COUNTA(L10:L14)</f>
        <v>1</v>
      </c>
      <c r="M15" s="124">
        <f>SUM(M10:M14)</f>
        <v>5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15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1.2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3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B1">
      <selection activeCell="J28" sqref="J28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258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117"/>
      <c r="C10" s="173"/>
      <c r="D10" s="118"/>
      <c r="E10" s="119"/>
      <c r="F10" s="117"/>
      <c r="G10" s="174"/>
      <c r="H10" s="118"/>
      <c r="I10" s="119"/>
      <c r="J10" s="117"/>
      <c r="K10" s="175"/>
      <c r="L10" s="118"/>
      <c r="M10" s="119"/>
      <c r="N10" s="117"/>
      <c r="O10" s="175"/>
      <c r="P10" s="118"/>
      <c r="Q10" s="119"/>
      <c r="R10" s="117"/>
      <c r="S10" s="175"/>
      <c r="T10" s="118"/>
      <c r="U10" s="119"/>
    </row>
    <row r="11" spans="1:21" ht="21.75" customHeight="1">
      <c r="A11" s="116" t="s">
        <v>27</v>
      </c>
      <c r="B11" s="117"/>
      <c r="C11" s="173"/>
      <c r="D11" s="118"/>
      <c r="E11" s="119"/>
      <c r="F11" s="117"/>
      <c r="G11" s="174"/>
      <c r="H11" s="118"/>
      <c r="I11" s="119"/>
      <c r="J11" s="117"/>
      <c r="K11" s="175"/>
      <c r="L11" s="118"/>
      <c r="M11" s="119"/>
      <c r="N11" s="117"/>
      <c r="O11" s="175"/>
      <c r="P11" s="118"/>
      <c r="Q11" s="119"/>
      <c r="R11" s="117"/>
      <c r="S11" s="175"/>
      <c r="T11" s="118"/>
      <c r="U11" s="119"/>
    </row>
    <row r="12" spans="1:21" ht="21.75" customHeight="1">
      <c r="A12" s="116" t="s">
        <v>27</v>
      </c>
      <c r="B12" s="117"/>
      <c r="C12" s="173"/>
      <c r="D12" s="118"/>
      <c r="E12" s="119"/>
      <c r="F12" s="117"/>
      <c r="G12" s="174"/>
      <c r="H12" s="118"/>
      <c r="I12" s="119"/>
      <c r="J12" s="117"/>
      <c r="K12" s="175"/>
      <c r="L12" s="118"/>
      <c r="M12" s="119"/>
      <c r="N12" s="117"/>
      <c r="O12" s="175"/>
      <c r="P12" s="118"/>
      <c r="Q12" s="119"/>
      <c r="R12" s="117"/>
      <c r="S12" s="175"/>
      <c r="T12" s="118"/>
      <c r="U12" s="119"/>
    </row>
    <row r="13" spans="1:21" ht="21.75" customHeight="1">
      <c r="A13" s="116" t="s">
        <v>27</v>
      </c>
      <c r="B13" s="117"/>
      <c r="C13" s="173"/>
      <c r="D13" s="118"/>
      <c r="E13" s="119"/>
      <c r="F13" s="117"/>
      <c r="G13" s="174"/>
      <c r="H13" s="118"/>
      <c r="I13" s="119"/>
      <c r="J13" s="117"/>
      <c r="K13" s="175"/>
      <c r="L13" s="118"/>
      <c r="M13" s="119"/>
      <c r="N13" s="117"/>
      <c r="O13" s="175"/>
      <c r="P13" s="118"/>
      <c r="Q13" s="119"/>
      <c r="R13" s="117"/>
      <c r="S13" s="175"/>
      <c r="T13" s="118"/>
      <c r="U13" s="119"/>
    </row>
    <row r="14" spans="1:21" ht="21.75" customHeight="1">
      <c r="A14" s="116" t="s">
        <v>27</v>
      </c>
      <c r="B14" s="117"/>
      <c r="C14" s="173"/>
      <c r="D14" s="118"/>
      <c r="E14" s="119"/>
      <c r="F14" s="117"/>
      <c r="G14" s="174"/>
      <c r="H14" s="118"/>
      <c r="I14" s="119"/>
      <c r="J14" s="117"/>
      <c r="K14" s="175"/>
      <c r="L14" s="118"/>
      <c r="M14" s="119"/>
      <c r="N14" s="117"/>
      <c r="O14" s="175"/>
      <c r="P14" s="118"/>
      <c r="Q14" s="119"/>
      <c r="R14" s="117"/>
      <c r="S14" s="175"/>
      <c r="T14" s="118"/>
      <c r="U14" s="119"/>
    </row>
    <row r="15" spans="1:21" ht="21.75" customHeight="1">
      <c r="A15" s="121" t="s">
        <v>87</v>
      </c>
      <c r="B15" s="122"/>
      <c r="C15" s="123">
        <f>400*(COUNTA(C10:C14))</f>
        <v>0</v>
      </c>
      <c r="D15" s="242">
        <f>COUNTA(D10:D14)</f>
        <v>0</v>
      </c>
      <c r="E15" s="124">
        <f>SUM(E10:E14)</f>
        <v>0</v>
      </c>
      <c r="F15" s="125"/>
      <c r="G15" s="123">
        <f>400*(COUNTA(G10:G14))</f>
        <v>0</v>
      </c>
      <c r="H15" s="242">
        <f>COUNTA(H10:H14)</f>
        <v>0</v>
      </c>
      <c r="I15" s="124">
        <f>SUM(I10:I14)</f>
        <v>0</v>
      </c>
      <c r="J15" s="125"/>
      <c r="K15" s="123">
        <f>400*(COUNTA(K10:K14))</f>
        <v>0</v>
      </c>
      <c r="L15" s="242">
        <f>COUNTA(L10:L14)</f>
        <v>0</v>
      </c>
      <c r="M15" s="124">
        <f>SUM(M10:M14)</f>
        <v>0</v>
      </c>
      <c r="N15" s="125"/>
      <c r="O15" s="123">
        <f>400*(COUNTA(O10:O14))</f>
        <v>0</v>
      </c>
      <c r="P15" s="242">
        <f>COUNTA(P10:P14)</f>
        <v>0</v>
      </c>
      <c r="Q15" s="124">
        <f>SUM(Q10:Q14)</f>
        <v>0</v>
      </c>
      <c r="R15" s="125"/>
      <c r="S15" s="123">
        <f>400*(COUNTA(S10:S14))</f>
        <v>0</v>
      </c>
      <c r="T15" s="242">
        <f>COUNTA(T10:T14)</f>
        <v>0</v>
      </c>
      <c r="U15" s="126">
        <f>SUM(U10:U14)</f>
        <v>0</v>
      </c>
    </row>
    <row r="16" spans="1:20" ht="21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</row>
    <row r="17" spans="1:21" ht="21.75" customHeight="1">
      <c r="A17" s="127" t="s">
        <v>28</v>
      </c>
      <c r="B17" s="117"/>
      <c r="C17" s="174"/>
      <c r="D17" s="118"/>
      <c r="E17" s="119"/>
      <c r="F17" s="117"/>
      <c r="G17" s="174"/>
      <c r="H17" s="118"/>
      <c r="I17" s="119"/>
      <c r="J17" s="117"/>
      <c r="K17" s="174"/>
      <c r="L17" s="118"/>
      <c r="M17" s="119"/>
      <c r="N17" s="117"/>
      <c r="O17" s="174"/>
      <c r="P17" s="128"/>
      <c r="Q17" s="119"/>
      <c r="R17" s="117"/>
      <c r="S17" s="174"/>
      <c r="T17" s="128"/>
      <c r="U17" s="119"/>
    </row>
    <row r="18" spans="1:21" ht="21.75" customHeight="1">
      <c r="A18" s="127" t="s">
        <v>28</v>
      </c>
      <c r="B18" s="117"/>
      <c r="C18" s="174"/>
      <c r="D18" s="118"/>
      <c r="E18" s="119"/>
      <c r="F18" s="117"/>
      <c r="G18" s="174"/>
      <c r="H18" s="118"/>
      <c r="I18" s="119"/>
      <c r="J18" s="117"/>
      <c r="K18" s="174"/>
      <c r="L18" s="118"/>
      <c r="M18" s="119"/>
      <c r="N18" s="117"/>
      <c r="O18" s="174"/>
      <c r="P18" s="118"/>
      <c r="Q18" s="119"/>
      <c r="R18" s="117"/>
      <c r="S18" s="174"/>
      <c r="T18" s="118"/>
      <c r="U18" s="119"/>
    </row>
    <row r="19" spans="1:21" ht="21.75" customHeight="1">
      <c r="A19" s="127" t="s">
        <v>28</v>
      </c>
      <c r="B19" s="117"/>
      <c r="C19" s="174"/>
      <c r="D19" s="118"/>
      <c r="E19" s="119"/>
      <c r="F19" s="117"/>
      <c r="G19" s="174"/>
      <c r="H19" s="118"/>
      <c r="I19" s="119"/>
      <c r="J19" s="117"/>
      <c r="K19" s="174"/>
      <c r="L19" s="118"/>
      <c r="M19" s="119"/>
      <c r="N19" s="117"/>
      <c r="O19" s="174"/>
      <c r="P19" s="118"/>
      <c r="Q19" s="119"/>
      <c r="R19" s="117"/>
      <c r="S19" s="174"/>
      <c r="T19" s="118"/>
      <c r="U19" s="119"/>
    </row>
    <row r="20" spans="1:21" ht="21.75" customHeight="1">
      <c r="A20" s="127" t="s">
        <v>28</v>
      </c>
      <c r="B20" s="117"/>
      <c r="C20" s="174"/>
      <c r="D20" s="118"/>
      <c r="E20" s="119"/>
      <c r="F20" s="117"/>
      <c r="G20" s="174"/>
      <c r="H20" s="118"/>
      <c r="I20" s="119"/>
      <c r="J20" s="117"/>
      <c r="K20" s="174"/>
      <c r="L20" s="118"/>
      <c r="M20" s="119"/>
      <c r="N20" s="117"/>
      <c r="O20" s="174"/>
      <c r="P20" s="118"/>
      <c r="Q20" s="119"/>
      <c r="R20" s="117"/>
      <c r="S20" s="174"/>
      <c r="T20" s="118"/>
      <c r="U20" s="119"/>
    </row>
    <row r="21" spans="1:21" ht="21.75" customHeight="1">
      <c r="A21" s="127" t="s">
        <v>28</v>
      </c>
      <c r="B21" s="117"/>
      <c r="C21" s="174"/>
      <c r="D21" s="118"/>
      <c r="E21" s="119"/>
      <c r="F21" s="117"/>
      <c r="G21" s="174"/>
      <c r="H21" s="118"/>
      <c r="I21" s="119"/>
      <c r="J21" s="117"/>
      <c r="K21" s="174"/>
      <c r="L21" s="118"/>
      <c r="M21" s="119"/>
      <c r="N21" s="117"/>
      <c r="O21" s="174"/>
      <c r="P21" s="118"/>
      <c r="Q21" s="119"/>
      <c r="R21" s="117"/>
      <c r="S21" s="174"/>
      <c r="T21" s="118"/>
      <c r="U21" s="119"/>
    </row>
    <row r="22" spans="1:21" ht="21.75" customHeight="1">
      <c r="A22" s="121" t="s">
        <v>87</v>
      </c>
      <c r="B22" s="129"/>
      <c r="C22" s="123">
        <f>800*(COUNTA(C17:C21))</f>
        <v>0</v>
      </c>
      <c r="D22" s="243">
        <f>COUNTA(D17:D21)</f>
        <v>0</v>
      </c>
      <c r="E22" s="126">
        <f>SUM(E17:E21)</f>
        <v>0</v>
      </c>
      <c r="F22" s="129"/>
      <c r="G22" s="123">
        <f>800*(COUNTA(G17:G21))</f>
        <v>0</v>
      </c>
      <c r="H22" s="243">
        <f>COUNTA(H17:H21)</f>
        <v>0</v>
      </c>
      <c r="I22" s="126">
        <f>SUM(I17:I21)</f>
        <v>0</v>
      </c>
      <c r="J22" s="129"/>
      <c r="K22" s="123">
        <f>800*(COUNTA(K17:K21))</f>
        <v>0</v>
      </c>
      <c r="L22" s="243">
        <f>COUNTA(L17:L21)</f>
        <v>0</v>
      </c>
      <c r="M22" s="126">
        <f>SUM(M17:M21)</f>
        <v>0</v>
      </c>
      <c r="N22" s="129"/>
      <c r="O22" s="123">
        <f>800*(COUNTA(O17:O21))</f>
        <v>0</v>
      </c>
      <c r="P22" s="243">
        <f>COUNTA(P17:P21)</f>
        <v>0</v>
      </c>
      <c r="Q22" s="126">
        <f>SUM(Q17:Q21)</f>
        <v>0</v>
      </c>
      <c r="R22" s="129"/>
      <c r="S22" s="123">
        <f>800*(COUNTA(S17:S21))</f>
        <v>0</v>
      </c>
      <c r="T22" s="243">
        <f>COUNTA(T17:T21)</f>
        <v>0</v>
      </c>
      <c r="U22" s="126">
        <f>SUM(U17:U21)</f>
        <v>0</v>
      </c>
    </row>
    <row r="23" ht="18.75" customHeight="1">
      <c r="A23" s="130"/>
    </row>
    <row r="24" spans="18:20" ht="18.75" customHeight="1">
      <c r="R24" s="348" t="s">
        <v>4</v>
      </c>
      <c r="S24" s="348"/>
      <c r="T24" s="349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53"/>
      <c r="H25" s="351"/>
      <c r="I25" s="352"/>
      <c r="J25" s="350" t="s">
        <v>23</v>
      </c>
      <c r="K25" s="353"/>
      <c r="L25" s="351"/>
      <c r="M25" s="352"/>
      <c r="N25" s="132"/>
      <c r="O25" s="333" t="s">
        <v>29</v>
      </c>
      <c r="P25" s="354"/>
      <c r="Q25" s="354"/>
      <c r="R25" s="133">
        <f>SUM(E15+I15+M15+Q15+U15+E22+I22+M22+Q22+U22+E31+I31+M31)</f>
        <v>0</v>
      </c>
      <c r="S25" s="134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3"/>
      <c r="Q26" s="333"/>
      <c r="R26" s="137">
        <f>SUM((C15+G15+K15+O15+S15+C22+G22+K22+O22+S22+C31+G31+K31)/1000)</f>
        <v>0</v>
      </c>
      <c r="S26" s="138"/>
      <c r="T26" s="137" t="s">
        <v>4</v>
      </c>
    </row>
    <row r="27" spans="1:20" ht="21.75" customHeight="1">
      <c r="A27" s="116" t="s">
        <v>32</v>
      </c>
      <c r="B27" s="117"/>
      <c r="C27" s="175"/>
      <c r="D27" s="139"/>
      <c r="E27" s="119"/>
      <c r="F27" s="117"/>
      <c r="G27" s="175"/>
      <c r="H27" s="120"/>
      <c r="I27" s="119"/>
      <c r="J27" s="117"/>
      <c r="K27" s="175"/>
      <c r="L27" s="117"/>
      <c r="M27" s="119"/>
      <c r="N27" s="141"/>
      <c r="O27" s="333"/>
      <c r="P27" s="333"/>
      <c r="Q27" s="333"/>
      <c r="R27" s="142" t="s">
        <v>3</v>
      </c>
      <c r="S27" s="134"/>
      <c r="T27" s="143"/>
    </row>
    <row r="28" spans="1:20" ht="21.75" customHeight="1">
      <c r="A28" s="116" t="s">
        <v>33</v>
      </c>
      <c r="B28" s="117"/>
      <c r="C28" s="144"/>
      <c r="D28" s="139"/>
      <c r="E28" s="119"/>
      <c r="F28" s="117"/>
      <c r="G28" s="144"/>
      <c r="H28" s="144"/>
      <c r="I28" s="119"/>
      <c r="J28" s="117"/>
      <c r="K28" s="144"/>
      <c r="L28" s="117"/>
      <c r="M28" s="119"/>
      <c r="N28" s="145"/>
      <c r="O28" s="146"/>
      <c r="P28" s="147"/>
      <c r="Q28" s="147"/>
      <c r="R28" s="335"/>
      <c r="S28" s="335"/>
      <c r="T28" s="148"/>
    </row>
    <row r="29" spans="1:21" ht="21.75" customHeight="1">
      <c r="A29" s="116" t="s">
        <v>34</v>
      </c>
      <c r="B29" s="117"/>
      <c r="C29" s="144"/>
      <c r="D29" s="140"/>
      <c r="E29" s="119"/>
      <c r="F29" s="117"/>
      <c r="G29" s="144"/>
      <c r="H29" s="144"/>
      <c r="I29" s="119"/>
      <c r="J29" s="117"/>
      <c r="K29" s="144"/>
      <c r="L29" s="117"/>
      <c r="M29" s="119"/>
      <c r="N29" s="145"/>
      <c r="P29" s="244">
        <f>SUM(D15+H15+L15+P15+T15+D22+H22+L22+P22+T22+D31+H31+L31)</f>
        <v>0</v>
      </c>
      <c r="S29" s="337" t="s">
        <v>4</v>
      </c>
      <c r="T29" s="337"/>
      <c r="U29" s="337"/>
    </row>
    <row r="30" spans="1:21" ht="21.75" customHeight="1">
      <c r="A30" s="116" t="s">
        <v>36</v>
      </c>
      <c r="B30" s="117"/>
      <c r="C30" s="144"/>
      <c r="D30" s="140"/>
      <c r="E30" s="119"/>
      <c r="F30" s="117"/>
      <c r="G30" s="144"/>
      <c r="H30" s="144"/>
      <c r="I30" s="119"/>
      <c r="J30" s="117"/>
      <c r="K30" s="144"/>
      <c r="L30" s="117"/>
      <c r="M30" s="119"/>
      <c r="N30" s="145"/>
      <c r="R30" s="148"/>
      <c r="S30" s="337"/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0</v>
      </c>
      <c r="D31" s="243">
        <f>COUNTA(D27:D30)</f>
        <v>0</v>
      </c>
      <c r="E31" s="149">
        <f>SUM(E27:E30)</f>
        <v>0</v>
      </c>
      <c r="F31" s="119"/>
      <c r="G31" s="123">
        <f>SUM(G30+G29+G28+(IF(COUNTBLANK(G27),0,1500)))</f>
        <v>0</v>
      </c>
      <c r="H31" s="243">
        <f>COUNTA(H27:H30)</f>
        <v>0</v>
      </c>
      <c r="I31" s="149">
        <f>SUM(I27:I30)</f>
        <v>0</v>
      </c>
      <c r="J31" s="139"/>
      <c r="K31" s="123">
        <f>SUM(K30+K29+K28+(IF(COUNTBLANK(K27),0,1500)))</f>
        <v>0</v>
      </c>
      <c r="L31" s="243">
        <f>COUNTA(L27:L30)</f>
        <v>0</v>
      </c>
      <c r="M31" s="149">
        <f>SUM(M27:M30)</f>
        <v>0</v>
      </c>
      <c r="N31" s="150"/>
      <c r="S31" s="337" t="s">
        <v>35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Zeros="0" zoomScalePageLayoutView="0" workbookViewId="0" topLeftCell="A1">
      <selection activeCell="A1" sqref="A1:E5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74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2017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1" ht="21.75" customHeight="1">
      <c r="A10" s="116" t="s">
        <v>27</v>
      </c>
      <c r="B10" s="294" t="s">
        <v>178</v>
      </c>
      <c r="C10" s="299">
        <v>53314</v>
      </c>
      <c r="D10" s="296" t="s">
        <v>168</v>
      </c>
      <c r="E10" s="297">
        <v>5</v>
      </c>
      <c r="F10" s="117" t="s">
        <v>164</v>
      </c>
      <c r="G10" s="283">
        <v>70183</v>
      </c>
      <c r="H10" s="118" t="s">
        <v>150</v>
      </c>
      <c r="I10" s="281">
        <v>5</v>
      </c>
      <c r="J10" s="117" t="s">
        <v>149</v>
      </c>
      <c r="K10" s="282">
        <v>75186</v>
      </c>
      <c r="L10" s="118" t="s">
        <v>150</v>
      </c>
      <c r="M10" s="281">
        <v>5</v>
      </c>
      <c r="N10" s="117" t="s">
        <v>206</v>
      </c>
      <c r="O10" s="282">
        <v>75352</v>
      </c>
      <c r="P10" s="118" t="s">
        <v>150</v>
      </c>
      <c r="Q10" s="281">
        <v>5</v>
      </c>
      <c r="R10" s="117" t="s">
        <v>175</v>
      </c>
      <c r="S10" s="282">
        <v>72642</v>
      </c>
      <c r="T10" s="118" t="s">
        <v>150</v>
      </c>
      <c r="U10" s="281">
        <v>5</v>
      </c>
    </row>
    <row r="11" spans="1:21" ht="21.75" customHeight="1">
      <c r="A11" s="116" t="s">
        <v>27</v>
      </c>
      <c r="B11" s="294" t="s">
        <v>242</v>
      </c>
      <c r="C11" s="299">
        <v>53838</v>
      </c>
      <c r="D11" s="296" t="s">
        <v>168</v>
      </c>
      <c r="E11" s="297">
        <v>5</v>
      </c>
      <c r="F11" s="117" t="s">
        <v>213</v>
      </c>
      <c r="G11" s="283">
        <v>61149</v>
      </c>
      <c r="H11" s="118" t="s">
        <v>150</v>
      </c>
      <c r="I11" s="281">
        <v>5</v>
      </c>
      <c r="J11" s="117" t="s">
        <v>213</v>
      </c>
      <c r="K11" s="282">
        <v>75023</v>
      </c>
      <c r="L11" s="118" t="s">
        <v>150</v>
      </c>
      <c r="M11" s="281">
        <v>5</v>
      </c>
      <c r="N11" s="117" t="s">
        <v>226</v>
      </c>
      <c r="O11" s="282">
        <v>74609</v>
      </c>
      <c r="P11" s="118" t="s">
        <v>150</v>
      </c>
      <c r="Q11" s="281">
        <v>5</v>
      </c>
      <c r="R11" s="117" t="s">
        <v>252</v>
      </c>
      <c r="S11" s="282">
        <v>71366</v>
      </c>
      <c r="T11" s="118" t="s">
        <v>150</v>
      </c>
      <c r="U11" s="281">
        <v>5</v>
      </c>
    </row>
    <row r="12" spans="1:21" ht="21.75" customHeight="1">
      <c r="A12" s="116" t="s">
        <v>27</v>
      </c>
      <c r="B12" s="117" t="s">
        <v>288</v>
      </c>
      <c r="C12" s="283">
        <v>55064</v>
      </c>
      <c r="D12" s="118" t="s">
        <v>150</v>
      </c>
      <c r="E12" s="281">
        <v>5</v>
      </c>
      <c r="F12" s="117" t="s">
        <v>288</v>
      </c>
      <c r="G12" s="283">
        <v>62051</v>
      </c>
      <c r="H12" s="118" t="s">
        <v>150</v>
      </c>
      <c r="I12" s="281">
        <v>5</v>
      </c>
      <c r="J12" s="294" t="s">
        <v>280</v>
      </c>
      <c r="K12" s="301">
        <v>70580</v>
      </c>
      <c r="L12" s="296" t="s">
        <v>150</v>
      </c>
      <c r="M12" s="297">
        <v>5</v>
      </c>
      <c r="N12" s="117" t="s">
        <v>290</v>
      </c>
      <c r="O12" s="282">
        <v>73873</v>
      </c>
      <c r="P12" s="118" t="s">
        <v>150</v>
      </c>
      <c r="Q12" s="281">
        <v>5</v>
      </c>
      <c r="R12" s="117" t="s">
        <v>287</v>
      </c>
      <c r="S12" s="282">
        <v>64817</v>
      </c>
      <c r="T12" s="118" t="s">
        <v>150</v>
      </c>
      <c r="U12" s="119">
        <v>5</v>
      </c>
    </row>
    <row r="13" spans="1:21" ht="21.75" customHeight="1">
      <c r="A13" s="116" t="s">
        <v>27</v>
      </c>
      <c r="B13" s="117" t="s">
        <v>320</v>
      </c>
      <c r="C13" s="283">
        <v>64048</v>
      </c>
      <c r="D13" s="118" t="s">
        <v>150</v>
      </c>
      <c r="E13" s="281">
        <v>5</v>
      </c>
      <c r="F13" s="117" t="s">
        <v>339</v>
      </c>
      <c r="G13" s="283">
        <v>64679</v>
      </c>
      <c r="H13" s="118" t="s">
        <v>150</v>
      </c>
      <c r="I13" s="281">
        <v>5</v>
      </c>
      <c r="J13" s="117" t="s">
        <v>339</v>
      </c>
      <c r="K13" s="282">
        <v>74374</v>
      </c>
      <c r="L13" s="118" t="s">
        <v>150</v>
      </c>
      <c r="M13" s="281">
        <v>5</v>
      </c>
      <c r="N13" s="117" t="s">
        <v>318</v>
      </c>
      <c r="O13" s="282">
        <v>83441</v>
      </c>
      <c r="P13" s="118" t="s">
        <v>150</v>
      </c>
      <c r="Q13" s="281">
        <v>5</v>
      </c>
      <c r="R13" s="117" t="s">
        <v>323</v>
      </c>
      <c r="S13" s="282">
        <v>65857</v>
      </c>
      <c r="T13" s="118" t="s">
        <v>150</v>
      </c>
      <c r="U13" s="119">
        <v>5</v>
      </c>
    </row>
    <row r="14" spans="1:21" ht="21.75" customHeight="1">
      <c r="A14" s="116" t="s">
        <v>27</v>
      </c>
      <c r="B14" s="117" t="s">
        <v>393</v>
      </c>
      <c r="C14" s="283">
        <v>62356</v>
      </c>
      <c r="D14" s="118" t="s">
        <v>150</v>
      </c>
      <c r="E14" s="281">
        <v>5</v>
      </c>
      <c r="F14" s="117" t="s">
        <v>399</v>
      </c>
      <c r="G14" s="283">
        <v>64212</v>
      </c>
      <c r="H14" s="118" t="s">
        <v>150</v>
      </c>
      <c r="I14" s="281">
        <v>5</v>
      </c>
      <c r="J14" s="117" t="s">
        <v>386</v>
      </c>
      <c r="K14" s="282">
        <v>80336</v>
      </c>
      <c r="L14" s="118" t="s">
        <v>150</v>
      </c>
      <c r="M14" s="281">
        <v>5</v>
      </c>
      <c r="N14" s="117" t="s">
        <v>432</v>
      </c>
      <c r="O14" s="282">
        <v>93548</v>
      </c>
      <c r="P14" s="118" t="s">
        <v>150</v>
      </c>
      <c r="Q14" s="281">
        <v>5</v>
      </c>
      <c r="R14" s="117" t="s">
        <v>395</v>
      </c>
      <c r="S14" s="282">
        <v>71634</v>
      </c>
      <c r="T14" s="118" t="s">
        <v>150</v>
      </c>
      <c r="U14" s="119">
        <v>5</v>
      </c>
    </row>
    <row r="15" spans="1:21" ht="21.75" customHeight="1">
      <c r="A15" s="121" t="s">
        <v>87</v>
      </c>
      <c r="B15" s="122"/>
      <c r="C15" s="123">
        <f>400*(COUNTA(C10:C14))</f>
        <v>2000</v>
      </c>
      <c r="D15" s="242">
        <f>COUNTA(D10:D14)</f>
        <v>5</v>
      </c>
      <c r="E15" s="124">
        <f>SUM(E10:E14)</f>
        <v>25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</row>
    <row r="16" spans="1:21" ht="21.75" customHeight="1">
      <c r="A16" s="346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259"/>
    </row>
    <row r="17" spans="1:21" ht="21.75" customHeight="1">
      <c r="A17" s="127" t="s">
        <v>28</v>
      </c>
      <c r="B17" s="117" t="s">
        <v>164</v>
      </c>
      <c r="C17" s="283">
        <v>115021</v>
      </c>
      <c r="D17" s="118" t="s">
        <v>150</v>
      </c>
      <c r="E17" s="281">
        <v>10</v>
      </c>
      <c r="F17" s="117" t="s">
        <v>175</v>
      </c>
      <c r="G17" s="283">
        <v>130089</v>
      </c>
      <c r="H17" s="118" t="s">
        <v>150</v>
      </c>
      <c r="I17" s="281">
        <v>10</v>
      </c>
      <c r="J17" s="117" t="s">
        <v>204</v>
      </c>
      <c r="K17" s="283">
        <v>151753</v>
      </c>
      <c r="L17" s="118" t="s">
        <v>150</v>
      </c>
      <c r="M17" s="281">
        <v>10</v>
      </c>
      <c r="N17" s="117" t="s">
        <v>204</v>
      </c>
      <c r="O17" s="283">
        <v>170534</v>
      </c>
      <c r="P17" s="128" t="s">
        <v>150</v>
      </c>
      <c r="Q17" s="281">
        <v>10</v>
      </c>
      <c r="R17" s="117" t="s">
        <v>149</v>
      </c>
      <c r="S17" s="283">
        <v>134366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212</v>
      </c>
      <c r="C18" s="283">
        <v>115337</v>
      </c>
      <c r="D18" s="118" t="s">
        <v>150</v>
      </c>
      <c r="E18" s="281">
        <v>10</v>
      </c>
      <c r="F18" s="117" t="s">
        <v>212</v>
      </c>
      <c r="G18" s="283">
        <v>130644</v>
      </c>
      <c r="H18" s="118" t="s">
        <v>150</v>
      </c>
      <c r="I18" s="281">
        <v>10</v>
      </c>
      <c r="J18" s="117" t="s">
        <v>216</v>
      </c>
      <c r="K18" s="283">
        <v>154177</v>
      </c>
      <c r="L18" s="118" t="s">
        <v>150</v>
      </c>
      <c r="M18" s="281">
        <v>10</v>
      </c>
      <c r="N18" s="117" t="s">
        <v>216</v>
      </c>
      <c r="O18" s="283">
        <v>154644</v>
      </c>
      <c r="P18" s="118" t="s">
        <v>150</v>
      </c>
      <c r="Q18" s="281">
        <v>10</v>
      </c>
      <c r="R18" s="117" t="s">
        <v>225</v>
      </c>
      <c r="S18" s="283">
        <v>180710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287</v>
      </c>
      <c r="C19" s="283">
        <v>121443</v>
      </c>
      <c r="D19" s="118" t="s">
        <v>150</v>
      </c>
      <c r="E19" s="281">
        <v>10</v>
      </c>
      <c r="F19" s="117" t="s">
        <v>265</v>
      </c>
      <c r="G19" s="283">
        <v>132128</v>
      </c>
      <c r="H19" s="118" t="s">
        <v>150</v>
      </c>
      <c r="I19" s="281">
        <v>10</v>
      </c>
      <c r="J19" s="117" t="s">
        <v>266</v>
      </c>
      <c r="K19" s="283">
        <v>150336</v>
      </c>
      <c r="L19" s="118" t="s">
        <v>150</v>
      </c>
      <c r="M19" s="281">
        <v>10</v>
      </c>
      <c r="N19" s="117" t="s">
        <v>253</v>
      </c>
      <c r="O19" s="283">
        <v>153353</v>
      </c>
      <c r="P19" s="118" t="s">
        <v>150</v>
      </c>
      <c r="Q19" s="281">
        <v>10</v>
      </c>
      <c r="R19" s="117" t="s">
        <v>268</v>
      </c>
      <c r="S19" s="283">
        <v>134023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322</v>
      </c>
      <c r="C20" s="283">
        <v>134846</v>
      </c>
      <c r="D20" s="118" t="s">
        <v>150</v>
      </c>
      <c r="E20" s="281">
        <v>10</v>
      </c>
      <c r="F20" s="117" t="s">
        <v>326</v>
      </c>
      <c r="G20" s="283">
        <v>134591</v>
      </c>
      <c r="H20" s="118" t="s">
        <v>150</v>
      </c>
      <c r="I20" s="281">
        <v>10</v>
      </c>
      <c r="J20" s="117" t="s">
        <v>294</v>
      </c>
      <c r="K20" s="283">
        <v>152175</v>
      </c>
      <c r="L20" s="118" t="s">
        <v>150</v>
      </c>
      <c r="M20" s="281">
        <v>10</v>
      </c>
      <c r="N20" s="117" t="s">
        <v>338</v>
      </c>
      <c r="O20" s="283">
        <v>193338</v>
      </c>
      <c r="P20" s="118" t="s">
        <v>150</v>
      </c>
      <c r="Q20" s="281">
        <v>10</v>
      </c>
      <c r="R20" s="117" t="s">
        <v>288</v>
      </c>
      <c r="S20" s="283">
        <v>151440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395</v>
      </c>
      <c r="C21" s="283">
        <v>131097</v>
      </c>
      <c r="D21" s="118" t="s">
        <v>150</v>
      </c>
      <c r="E21" s="281">
        <v>10</v>
      </c>
      <c r="F21" s="117" t="s">
        <v>393</v>
      </c>
      <c r="G21" s="283">
        <v>135273</v>
      </c>
      <c r="H21" s="118" t="s">
        <v>150</v>
      </c>
      <c r="I21" s="281">
        <v>10</v>
      </c>
      <c r="J21" s="117" t="s">
        <v>399</v>
      </c>
      <c r="K21" s="283">
        <v>153775</v>
      </c>
      <c r="L21" s="118" t="s">
        <v>150</v>
      </c>
      <c r="M21" s="281">
        <v>10</v>
      </c>
      <c r="N21" s="117" t="s">
        <v>434</v>
      </c>
      <c r="O21" s="283">
        <v>193753</v>
      </c>
      <c r="P21" s="118" t="s">
        <v>150</v>
      </c>
      <c r="Q21" s="281">
        <v>10</v>
      </c>
      <c r="R21" s="117" t="s">
        <v>403</v>
      </c>
      <c r="S21" s="283">
        <v>154866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50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spans="1:21" ht="18.75" customHeight="1">
      <c r="A23" s="130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</row>
    <row r="24" spans="1:21" ht="18.7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348" t="s">
        <v>4</v>
      </c>
      <c r="S24" s="348"/>
      <c r="T24" s="376"/>
      <c r="U24" s="259"/>
    </row>
    <row r="25" spans="1:21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77"/>
      <c r="H25" s="351"/>
      <c r="I25" s="352"/>
      <c r="J25" s="350" t="s">
        <v>23</v>
      </c>
      <c r="K25" s="377"/>
      <c r="L25" s="351"/>
      <c r="M25" s="352"/>
      <c r="N25" s="132"/>
      <c r="O25" s="333" t="s">
        <v>29</v>
      </c>
      <c r="P25" s="378"/>
      <c r="Q25" s="378"/>
      <c r="R25" s="133">
        <f>SUM(E15+I15+M15+Q15+U15+E22+I22+M22+Q22+U22+E31+I31+M31)</f>
        <v>1005</v>
      </c>
      <c r="S25" s="260"/>
      <c r="T25" s="133" t="s">
        <v>4</v>
      </c>
      <c r="U25" s="259"/>
    </row>
    <row r="26" spans="1:21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56.675</v>
      </c>
      <c r="S26" s="138"/>
      <c r="T26" s="137" t="s">
        <v>4</v>
      </c>
      <c r="U26" s="259"/>
    </row>
    <row r="27" spans="1:21" ht="21.75" customHeight="1">
      <c r="A27" s="116" t="s">
        <v>32</v>
      </c>
      <c r="B27" s="117" t="s">
        <v>317</v>
      </c>
      <c r="C27" s="170">
        <v>260963</v>
      </c>
      <c r="D27" s="177" t="s">
        <v>150</v>
      </c>
      <c r="E27" s="119">
        <v>40</v>
      </c>
      <c r="F27" s="294" t="s">
        <v>280</v>
      </c>
      <c r="G27" s="301">
        <v>241279</v>
      </c>
      <c r="H27" s="303" t="s">
        <v>150</v>
      </c>
      <c r="I27" s="297">
        <v>40</v>
      </c>
      <c r="J27" s="117" t="s">
        <v>438</v>
      </c>
      <c r="K27" s="170">
        <v>312759</v>
      </c>
      <c r="L27" s="117" t="s">
        <v>168</v>
      </c>
      <c r="M27" s="119">
        <v>40</v>
      </c>
      <c r="N27" s="141"/>
      <c r="O27" s="334"/>
      <c r="P27" s="334"/>
      <c r="Q27" s="334"/>
      <c r="R27" s="142" t="s">
        <v>3</v>
      </c>
      <c r="S27" s="260"/>
      <c r="T27" s="143"/>
      <c r="U27" s="259"/>
    </row>
    <row r="28" spans="1:21" ht="21.75" customHeight="1">
      <c r="A28" s="116" t="s">
        <v>33</v>
      </c>
      <c r="B28" s="117" t="s">
        <v>293</v>
      </c>
      <c r="C28" s="144">
        <v>1750</v>
      </c>
      <c r="D28" s="177" t="s">
        <v>150</v>
      </c>
      <c r="E28" s="119">
        <v>40</v>
      </c>
      <c r="F28" s="117" t="s">
        <v>421</v>
      </c>
      <c r="G28" s="144">
        <v>1750</v>
      </c>
      <c r="H28" s="176" t="s">
        <v>150</v>
      </c>
      <c r="I28" s="119">
        <v>40</v>
      </c>
      <c r="J28" s="117" t="s">
        <v>252</v>
      </c>
      <c r="K28" s="144">
        <v>1525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8"/>
      <c r="T28" s="148"/>
      <c r="U28" s="259"/>
    </row>
    <row r="29" spans="1:21" ht="21.75" customHeight="1">
      <c r="A29" s="116" t="s">
        <v>34</v>
      </c>
      <c r="B29" s="117" t="s">
        <v>185</v>
      </c>
      <c r="C29" s="144">
        <v>2775</v>
      </c>
      <c r="D29" s="179" t="s">
        <v>168</v>
      </c>
      <c r="E29" s="119">
        <v>50</v>
      </c>
      <c r="F29" s="117" t="s">
        <v>188</v>
      </c>
      <c r="G29" s="144">
        <v>2500</v>
      </c>
      <c r="H29" s="176" t="s">
        <v>168</v>
      </c>
      <c r="I29" s="119">
        <v>50</v>
      </c>
      <c r="J29" s="117" t="s">
        <v>267</v>
      </c>
      <c r="K29" s="144">
        <v>2300</v>
      </c>
      <c r="L29" s="117" t="s">
        <v>150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334</v>
      </c>
      <c r="C30" s="144">
        <v>3250</v>
      </c>
      <c r="D30" s="179" t="s">
        <v>150</v>
      </c>
      <c r="E30" s="119">
        <v>80</v>
      </c>
      <c r="F30" s="117" t="s">
        <v>156</v>
      </c>
      <c r="G30" s="144">
        <v>3500</v>
      </c>
      <c r="H30" s="176" t="s">
        <v>150</v>
      </c>
      <c r="I30" s="119">
        <v>80</v>
      </c>
      <c r="J30" s="117" t="s">
        <v>439</v>
      </c>
      <c r="K30" s="144">
        <v>2825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9275</v>
      </c>
      <c r="D31" s="243">
        <f>COUNTA(D27:D30)</f>
        <v>4</v>
      </c>
      <c r="E31" s="149">
        <f>SUM(E27:E30)</f>
        <v>210</v>
      </c>
      <c r="F31" s="119"/>
      <c r="G31" s="123">
        <f>SUM(G30+G29+G28+(IF(COUNTBLANK(G27),0,1500)))</f>
        <v>9250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8150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Zeros="0" zoomScalePageLayoutView="0" workbookViewId="0" topLeftCell="A1">
      <selection activeCell="N26" sqref="N26"/>
    </sheetView>
  </sheetViews>
  <sheetFormatPr defaultColWidth="8.8515625" defaultRowHeight="12.75"/>
  <cols>
    <col min="1" max="2" width="8.8515625" style="112" customWidth="1"/>
    <col min="3" max="3" width="9.421875" style="112" customWidth="1"/>
    <col min="4" max="4" width="4.7109375" style="112" customWidth="1"/>
    <col min="5" max="5" width="9.140625" style="112" customWidth="1"/>
    <col min="6" max="6" width="8.8515625" style="112" customWidth="1"/>
    <col min="7" max="7" width="9.421875" style="112" customWidth="1"/>
    <col min="8" max="8" width="4.7109375" style="112" customWidth="1"/>
    <col min="9" max="10" width="8.8515625" style="112" customWidth="1"/>
    <col min="11" max="11" width="9.421875" style="112" customWidth="1"/>
    <col min="12" max="12" width="4.7109375" style="112" customWidth="1"/>
    <col min="13" max="14" width="8.8515625" style="112" customWidth="1"/>
    <col min="15" max="15" width="9.421875" style="112" customWidth="1"/>
    <col min="16" max="16" width="4.7109375" style="112" customWidth="1"/>
    <col min="17" max="17" width="8.8515625" style="112" customWidth="1"/>
    <col min="18" max="18" width="10.140625" style="112" bestFit="1" customWidth="1"/>
    <col min="19" max="19" width="9.421875" style="112" customWidth="1"/>
    <col min="20" max="20" width="4.421875" style="112" customWidth="1"/>
    <col min="21" max="21" width="9.140625" style="112" customWidth="1"/>
    <col min="22" max="22" width="3.7109375" style="112" customWidth="1"/>
    <col min="23" max="23" width="3.28125" style="112" customWidth="1"/>
    <col min="24" max="24" width="2.8515625" style="112" customWidth="1"/>
    <col min="25" max="25" width="3.421875" style="112" customWidth="1"/>
    <col min="26" max="26" width="3.00390625" style="112" customWidth="1"/>
    <col min="27" max="16384" width="8.8515625" style="112" customWidth="1"/>
  </cols>
  <sheetData>
    <row r="1" spans="1:20" ht="30.75" customHeight="1">
      <c r="A1" s="365"/>
      <c r="B1" s="365"/>
      <c r="C1" s="365"/>
      <c r="D1" s="365"/>
      <c r="E1" s="366"/>
      <c r="F1" s="111"/>
      <c r="G1" s="365" t="s">
        <v>60</v>
      </c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1"/>
      <c r="S1" s="111"/>
      <c r="T1" s="111"/>
    </row>
    <row r="2" spans="1:21" ht="24.75" customHeight="1">
      <c r="A2" s="365"/>
      <c r="B2" s="365"/>
      <c r="C2" s="365"/>
      <c r="D2" s="365"/>
      <c r="E2" s="366"/>
      <c r="G2" s="113"/>
      <c r="H2" s="370" t="s">
        <v>117</v>
      </c>
      <c r="I2" s="371"/>
      <c r="J2" s="371"/>
      <c r="K2" s="371"/>
      <c r="L2" s="371"/>
      <c r="M2" s="371"/>
      <c r="N2" s="371"/>
      <c r="O2" s="371"/>
      <c r="P2" s="371"/>
      <c r="R2" s="372" t="s">
        <v>22</v>
      </c>
      <c r="S2" s="372"/>
      <c r="T2" s="372"/>
      <c r="U2" s="372"/>
    </row>
    <row r="3" spans="1:21" ht="24.75" customHeight="1">
      <c r="A3" s="365"/>
      <c r="B3" s="365"/>
      <c r="C3" s="365"/>
      <c r="D3" s="365"/>
      <c r="E3" s="366"/>
      <c r="G3" s="113"/>
      <c r="H3" s="371"/>
      <c r="I3" s="371"/>
      <c r="J3" s="371"/>
      <c r="K3" s="371"/>
      <c r="L3" s="371"/>
      <c r="M3" s="371"/>
      <c r="N3" s="371"/>
      <c r="O3" s="371"/>
      <c r="P3" s="371"/>
      <c r="Q3" s="114"/>
      <c r="R3" s="372"/>
      <c r="S3" s="372"/>
      <c r="T3" s="372"/>
      <c r="U3" s="372"/>
    </row>
    <row r="4" spans="1:20" ht="24.75" customHeight="1">
      <c r="A4" s="365"/>
      <c r="B4" s="365"/>
      <c r="C4" s="365"/>
      <c r="D4" s="365"/>
      <c r="E4" s="366"/>
      <c r="G4" s="115"/>
      <c r="H4" s="372" t="s">
        <v>57</v>
      </c>
      <c r="I4" s="373"/>
      <c r="J4" s="373"/>
      <c r="K4" s="373"/>
      <c r="L4" s="373"/>
      <c r="M4" s="373"/>
      <c r="N4" s="373"/>
      <c r="O4" s="373"/>
      <c r="P4" s="373"/>
      <c r="S4" s="374">
        <v>2018</v>
      </c>
      <c r="T4" s="374"/>
    </row>
    <row r="5" spans="1:5" ht="24.75" customHeight="1">
      <c r="A5" s="367"/>
      <c r="B5" s="367"/>
      <c r="C5" s="367"/>
      <c r="D5" s="367"/>
      <c r="E5" s="368"/>
    </row>
    <row r="6" spans="1:21" ht="12" customHeight="1">
      <c r="A6" s="355" t="s">
        <v>4</v>
      </c>
      <c r="B6" s="357" t="s">
        <v>14</v>
      </c>
      <c r="C6" s="358"/>
      <c r="D6" s="358"/>
      <c r="E6" s="359"/>
      <c r="F6" s="357" t="s">
        <v>15</v>
      </c>
      <c r="G6" s="358"/>
      <c r="H6" s="358"/>
      <c r="I6" s="359"/>
      <c r="J6" s="357" t="s">
        <v>23</v>
      </c>
      <c r="K6" s="358"/>
      <c r="L6" s="358"/>
      <c r="M6" s="359"/>
      <c r="N6" s="357" t="s">
        <v>24</v>
      </c>
      <c r="O6" s="358"/>
      <c r="P6" s="358"/>
      <c r="Q6" s="359"/>
      <c r="R6" s="357" t="s">
        <v>25</v>
      </c>
      <c r="S6" s="358"/>
      <c r="T6" s="358"/>
      <c r="U6" s="363"/>
    </row>
    <row r="7" spans="1:21" ht="12" customHeight="1">
      <c r="A7" s="356"/>
      <c r="B7" s="360"/>
      <c r="C7" s="361"/>
      <c r="D7" s="361"/>
      <c r="E7" s="362"/>
      <c r="F7" s="360"/>
      <c r="G7" s="361"/>
      <c r="H7" s="361"/>
      <c r="I7" s="362"/>
      <c r="J7" s="360"/>
      <c r="K7" s="361"/>
      <c r="L7" s="361"/>
      <c r="M7" s="362"/>
      <c r="N7" s="360"/>
      <c r="O7" s="361"/>
      <c r="P7" s="361"/>
      <c r="Q7" s="362"/>
      <c r="R7" s="360"/>
      <c r="S7" s="361"/>
      <c r="T7" s="361"/>
      <c r="U7" s="364"/>
    </row>
    <row r="8" spans="1:21" ht="12.75">
      <c r="A8" s="344" t="s">
        <v>26</v>
      </c>
      <c r="B8" s="343" t="s">
        <v>7</v>
      </c>
      <c r="C8" s="343" t="s">
        <v>8</v>
      </c>
      <c r="D8" s="343" t="s">
        <v>18</v>
      </c>
      <c r="E8" s="344" t="s">
        <v>2</v>
      </c>
      <c r="F8" s="343" t="s">
        <v>7</v>
      </c>
      <c r="G8" s="343" t="s">
        <v>8</v>
      </c>
      <c r="H8" s="343" t="s">
        <v>18</v>
      </c>
      <c r="I8" s="344" t="s">
        <v>2</v>
      </c>
      <c r="J8" s="343" t="s">
        <v>7</v>
      </c>
      <c r="K8" s="343" t="s">
        <v>8</v>
      </c>
      <c r="L8" s="343" t="s">
        <v>18</v>
      </c>
      <c r="M8" s="344" t="s">
        <v>2</v>
      </c>
      <c r="N8" s="343" t="s">
        <v>7</v>
      </c>
      <c r="O8" s="343" t="s">
        <v>8</v>
      </c>
      <c r="P8" s="343" t="s">
        <v>18</v>
      </c>
      <c r="Q8" s="344" t="s">
        <v>2</v>
      </c>
      <c r="R8" s="343" t="s">
        <v>7</v>
      </c>
      <c r="S8" s="343" t="s">
        <v>8</v>
      </c>
      <c r="T8" s="343" t="s">
        <v>18</v>
      </c>
      <c r="U8" s="344" t="s">
        <v>2</v>
      </c>
    </row>
    <row r="9" spans="1:21" ht="12.75">
      <c r="A9" s="345"/>
      <c r="B9" s="343"/>
      <c r="C9" s="343"/>
      <c r="D9" s="343"/>
      <c r="E9" s="345"/>
      <c r="F9" s="343"/>
      <c r="G9" s="343"/>
      <c r="H9" s="343"/>
      <c r="I9" s="345"/>
      <c r="J9" s="343"/>
      <c r="K9" s="343"/>
      <c r="L9" s="343"/>
      <c r="M9" s="345"/>
      <c r="N9" s="343"/>
      <c r="O9" s="343"/>
      <c r="P9" s="343"/>
      <c r="Q9" s="345"/>
      <c r="R9" s="343"/>
      <c r="S9" s="343"/>
      <c r="T9" s="343"/>
      <c r="U9" s="345"/>
    </row>
    <row r="10" spans="1:23" ht="21.75" customHeight="1">
      <c r="A10" s="116" t="s">
        <v>27</v>
      </c>
      <c r="B10" s="294" t="s">
        <v>242</v>
      </c>
      <c r="C10" s="295">
        <v>75115</v>
      </c>
      <c r="D10" s="296" t="s">
        <v>168</v>
      </c>
      <c r="E10" s="297">
        <v>3</v>
      </c>
      <c r="F10" s="117" t="s">
        <v>149</v>
      </c>
      <c r="G10" s="280">
        <v>90225</v>
      </c>
      <c r="H10" s="118" t="s">
        <v>150</v>
      </c>
      <c r="I10" s="281">
        <v>5</v>
      </c>
      <c r="J10" s="117" t="s">
        <v>206</v>
      </c>
      <c r="K10" s="284">
        <v>92542</v>
      </c>
      <c r="L10" s="118" t="s">
        <v>150</v>
      </c>
      <c r="M10" s="281">
        <v>5</v>
      </c>
      <c r="N10" s="117" t="s">
        <v>179</v>
      </c>
      <c r="O10" s="284">
        <v>105640</v>
      </c>
      <c r="P10" s="118" t="s">
        <v>150</v>
      </c>
      <c r="Q10" s="281">
        <v>5</v>
      </c>
      <c r="R10" s="117" t="s">
        <v>180</v>
      </c>
      <c r="S10" s="284">
        <v>91093</v>
      </c>
      <c r="T10" s="118" t="s">
        <v>150</v>
      </c>
      <c r="U10" s="281">
        <v>5</v>
      </c>
      <c r="V10" s="285"/>
      <c r="W10" s="285"/>
    </row>
    <row r="11" spans="1:23" ht="21.75" customHeight="1">
      <c r="A11" s="116" t="s">
        <v>27</v>
      </c>
      <c r="B11" s="117" t="s">
        <v>265</v>
      </c>
      <c r="C11" s="280">
        <v>81151</v>
      </c>
      <c r="D11" s="118" t="s">
        <v>150</v>
      </c>
      <c r="E11" s="281">
        <v>3</v>
      </c>
      <c r="F11" s="117" t="s">
        <v>230</v>
      </c>
      <c r="G11" s="280">
        <v>85987</v>
      </c>
      <c r="H11" s="118" t="s">
        <v>150</v>
      </c>
      <c r="I11" s="281">
        <v>5</v>
      </c>
      <c r="J11" s="117" t="s">
        <v>265</v>
      </c>
      <c r="K11" s="284">
        <v>91604</v>
      </c>
      <c r="L11" s="118" t="s">
        <v>150</v>
      </c>
      <c r="M11" s="281">
        <v>5</v>
      </c>
      <c r="N11" s="117" t="s">
        <v>204</v>
      </c>
      <c r="O11" s="284">
        <v>103725</v>
      </c>
      <c r="P11" s="118" t="s">
        <v>150</v>
      </c>
      <c r="Q11" s="281">
        <v>5</v>
      </c>
      <c r="R11" s="117" t="s">
        <v>216</v>
      </c>
      <c r="S11" s="284">
        <v>91283</v>
      </c>
      <c r="T11" s="118" t="s">
        <v>150</v>
      </c>
      <c r="U11" s="281">
        <v>5</v>
      </c>
      <c r="V11" s="285"/>
      <c r="W11" s="285"/>
    </row>
    <row r="12" spans="1:23" ht="21.75" customHeight="1">
      <c r="A12" s="116" t="s">
        <v>27</v>
      </c>
      <c r="B12" s="117" t="s">
        <v>345</v>
      </c>
      <c r="C12" s="280">
        <v>81448</v>
      </c>
      <c r="D12" s="118" t="s">
        <v>150</v>
      </c>
      <c r="E12" s="281">
        <v>3</v>
      </c>
      <c r="F12" s="294" t="s">
        <v>280</v>
      </c>
      <c r="G12" s="295">
        <v>85072</v>
      </c>
      <c r="H12" s="296" t="s">
        <v>150</v>
      </c>
      <c r="I12" s="297">
        <v>5</v>
      </c>
      <c r="J12" s="117" t="s">
        <v>286</v>
      </c>
      <c r="K12" s="284">
        <v>92610</v>
      </c>
      <c r="L12" s="118" t="s">
        <v>150</v>
      </c>
      <c r="M12" s="281">
        <v>5</v>
      </c>
      <c r="N12" s="117" t="s">
        <v>269</v>
      </c>
      <c r="O12" s="284">
        <v>112881</v>
      </c>
      <c r="P12" s="118" t="s">
        <v>150</v>
      </c>
      <c r="Q12" s="281">
        <v>5</v>
      </c>
      <c r="R12" s="117" t="s">
        <v>246</v>
      </c>
      <c r="S12" s="284">
        <v>90686</v>
      </c>
      <c r="T12" s="118" t="s">
        <v>150</v>
      </c>
      <c r="U12" s="281">
        <v>5</v>
      </c>
      <c r="V12" s="285"/>
      <c r="W12" s="285"/>
    </row>
    <row r="13" spans="1:23" ht="21.75" customHeight="1">
      <c r="A13" s="116" t="s">
        <v>27</v>
      </c>
      <c r="B13" s="117" t="s">
        <v>386</v>
      </c>
      <c r="C13" s="280">
        <v>81345</v>
      </c>
      <c r="D13" s="118" t="s">
        <v>150</v>
      </c>
      <c r="E13" s="281">
        <v>3</v>
      </c>
      <c r="F13" s="117" t="s">
        <v>326</v>
      </c>
      <c r="G13" s="280">
        <v>90083</v>
      </c>
      <c r="H13" s="118" t="s">
        <v>150</v>
      </c>
      <c r="I13" s="281">
        <v>5</v>
      </c>
      <c r="J13" s="117" t="s">
        <v>320</v>
      </c>
      <c r="K13" s="284">
        <v>92849</v>
      </c>
      <c r="L13" s="118" t="s">
        <v>150</v>
      </c>
      <c r="M13" s="281">
        <v>5</v>
      </c>
      <c r="N13" s="117" t="s">
        <v>294</v>
      </c>
      <c r="O13" s="284">
        <v>105522</v>
      </c>
      <c r="P13" s="118" t="s">
        <v>150</v>
      </c>
      <c r="Q13" s="281">
        <v>5</v>
      </c>
      <c r="R13" s="117" t="s">
        <v>287</v>
      </c>
      <c r="S13" s="284">
        <v>90841</v>
      </c>
      <c r="T13" s="118" t="s">
        <v>150</v>
      </c>
      <c r="U13" s="281">
        <v>5</v>
      </c>
      <c r="V13" s="285"/>
      <c r="W13" s="285"/>
    </row>
    <row r="14" spans="1:23" ht="21.75" customHeight="1">
      <c r="A14" s="116" t="s">
        <v>27</v>
      </c>
      <c r="B14" s="117" t="s">
        <v>432</v>
      </c>
      <c r="C14" s="280">
        <v>80451</v>
      </c>
      <c r="D14" s="118" t="s">
        <v>150</v>
      </c>
      <c r="E14" s="281">
        <v>3</v>
      </c>
      <c r="F14" s="294" t="s">
        <v>414</v>
      </c>
      <c r="G14" s="295">
        <v>85029</v>
      </c>
      <c r="H14" s="296" t="s">
        <v>168</v>
      </c>
      <c r="I14" s="297">
        <v>5</v>
      </c>
      <c r="J14" s="294" t="s">
        <v>403</v>
      </c>
      <c r="K14" s="304">
        <v>93241</v>
      </c>
      <c r="L14" s="296" t="s">
        <v>168</v>
      </c>
      <c r="M14" s="297">
        <v>5</v>
      </c>
      <c r="N14" s="117" t="s">
        <v>338</v>
      </c>
      <c r="O14" s="284">
        <v>103621</v>
      </c>
      <c r="P14" s="118" t="s">
        <v>150</v>
      </c>
      <c r="Q14" s="281">
        <v>5</v>
      </c>
      <c r="R14" s="117" t="s">
        <v>450</v>
      </c>
      <c r="S14" s="284">
        <v>91570</v>
      </c>
      <c r="T14" s="118" t="s">
        <v>150</v>
      </c>
      <c r="U14" s="281">
        <v>5</v>
      </c>
      <c r="V14" s="285"/>
      <c r="W14" s="285"/>
    </row>
    <row r="15" spans="1:23" ht="21.75" customHeight="1">
      <c r="A15" s="121" t="s">
        <v>87</v>
      </c>
      <c r="B15" s="122"/>
      <c r="C15" s="123">
        <v>2000</v>
      </c>
      <c r="D15" s="242">
        <f>COUNTA(D10:D14)</f>
        <v>5</v>
      </c>
      <c r="E15" s="124">
        <f>SUM(E10:E14)</f>
        <v>15</v>
      </c>
      <c r="F15" s="125"/>
      <c r="G15" s="123">
        <f>400*(COUNTA(G10:G14))</f>
        <v>2000</v>
      </c>
      <c r="H15" s="242">
        <f>COUNTA(H10:H14)</f>
        <v>5</v>
      </c>
      <c r="I15" s="124">
        <f>SUM(I10:I14)</f>
        <v>25</v>
      </c>
      <c r="J15" s="125"/>
      <c r="K15" s="123">
        <f>400*(COUNTA(K10:K14))</f>
        <v>2000</v>
      </c>
      <c r="L15" s="242">
        <f>COUNTA(L10:L14)</f>
        <v>5</v>
      </c>
      <c r="M15" s="124">
        <f>SUM(M10:M14)</f>
        <v>25</v>
      </c>
      <c r="N15" s="125"/>
      <c r="O15" s="123">
        <f>400*(COUNTA(O10:O14))</f>
        <v>2000</v>
      </c>
      <c r="P15" s="242">
        <f>COUNTA(P10:P14)</f>
        <v>5</v>
      </c>
      <c r="Q15" s="124">
        <f>SUM(Q10:Q14)</f>
        <v>25</v>
      </c>
      <c r="R15" s="125"/>
      <c r="S15" s="123">
        <f>400*(COUNTA(S10:S14))</f>
        <v>2000</v>
      </c>
      <c r="T15" s="242">
        <f>COUNTA(T10:T14)</f>
        <v>5</v>
      </c>
      <c r="U15" s="126">
        <f>SUM(U10:U14)</f>
        <v>25</v>
      </c>
      <c r="V15" s="285"/>
      <c r="W15" s="285"/>
    </row>
    <row r="16" spans="1:20" ht="21.75" customHeight="1">
      <c r="A16" s="346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</row>
    <row r="17" spans="1:21" ht="21.75" customHeight="1">
      <c r="A17" s="127" t="s">
        <v>28</v>
      </c>
      <c r="B17" s="117" t="s">
        <v>179</v>
      </c>
      <c r="C17" s="173">
        <v>170925</v>
      </c>
      <c r="D17" s="118" t="s">
        <v>150</v>
      </c>
      <c r="E17" s="119">
        <v>6</v>
      </c>
      <c r="F17" s="117" t="s">
        <v>155</v>
      </c>
      <c r="G17" s="173">
        <v>185503</v>
      </c>
      <c r="H17" s="118" t="s">
        <v>150</v>
      </c>
      <c r="I17" s="119">
        <v>10</v>
      </c>
      <c r="J17" s="117" t="s">
        <v>204</v>
      </c>
      <c r="K17" s="173">
        <v>184784</v>
      </c>
      <c r="L17" s="118" t="s">
        <v>150</v>
      </c>
      <c r="M17" s="119">
        <v>10</v>
      </c>
      <c r="N17" s="117" t="s">
        <v>175</v>
      </c>
      <c r="O17" s="173">
        <v>231784</v>
      </c>
      <c r="P17" s="128" t="s">
        <v>150</v>
      </c>
      <c r="Q17" s="119">
        <v>10</v>
      </c>
      <c r="R17" s="117" t="s">
        <v>163</v>
      </c>
      <c r="S17" s="173">
        <v>184902</v>
      </c>
      <c r="T17" s="128" t="s">
        <v>150</v>
      </c>
      <c r="U17" s="119">
        <v>10</v>
      </c>
    </row>
    <row r="18" spans="1:21" ht="21.75" customHeight="1">
      <c r="A18" s="127" t="s">
        <v>28</v>
      </c>
      <c r="B18" s="117" t="s">
        <v>246</v>
      </c>
      <c r="C18" s="173">
        <v>165951</v>
      </c>
      <c r="D18" s="118" t="s">
        <v>150</v>
      </c>
      <c r="E18" s="119">
        <v>6</v>
      </c>
      <c r="F18" s="117" t="s">
        <v>180</v>
      </c>
      <c r="G18" s="173">
        <v>184325</v>
      </c>
      <c r="H18" s="118" t="s">
        <v>150</v>
      </c>
      <c r="I18" s="119">
        <v>10</v>
      </c>
      <c r="J18" s="117" t="s">
        <v>226</v>
      </c>
      <c r="K18" s="173">
        <v>184065</v>
      </c>
      <c r="L18" s="118" t="s">
        <v>150</v>
      </c>
      <c r="M18" s="119">
        <v>10</v>
      </c>
      <c r="N18" s="117" t="s">
        <v>216</v>
      </c>
      <c r="O18" s="173">
        <v>235024</v>
      </c>
      <c r="P18" s="118" t="s">
        <v>150</v>
      </c>
      <c r="Q18" s="119">
        <v>10</v>
      </c>
      <c r="R18" s="117" t="s">
        <v>212</v>
      </c>
      <c r="S18" s="173">
        <v>194113</v>
      </c>
      <c r="T18" s="118" t="s">
        <v>150</v>
      </c>
      <c r="U18" s="119">
        <v>10</v>
      </c>
    </row>
    <row r="19" spans="1:21" ht="21.75" customHeight="1">
      <c r="A19" s="127" t="s">
        <v>28</v>
      </c>
      <c r="B19" s="117" t="s">
        <v>287</v>
      </c>
      <c r="C19" s="173">
        <v>165329</v>
      </c>
      <c r="D19" s="118" t="s">
        <v>150</v>
      </c>
      <c r="E19" s="119">
        <v>10</v>
      </c>
      <c r="F19" s="117" t="s">
        <v>266</v>
      </c>
      <c r="G19" s="173">
        <v>183178</v>
      </c>
      <c r="H19" s="118" t="s">
        <v>150</v>
      </c>
      <c r="I19" s="119">
        <v>10</v>
      </c>
      <c r="J19" s="117" t="s">
        <v>328</v>
      </c>
      <c r="K19" s="280">
        <v>185463</v>
      </c>
      <c r="L19" s="118" t="s">
        <v>150</v>
      </c>
      <c r="M19" s="281">
        <v>10</v>
      </c>
      <c r="N19" s="117" t="s">
        <v>267</v>
      </c>
      <c r="O19" s="173">
        <v>223035</v>
      </c>
      <c r="P19" s="118" t="s">
        <v>150</v>
      </c>
      <c r="Q19" s="119">
        <v>10</v>
      </c>
      <c r="R19" s="117" t="s">
        <v>268</v>
      </c>
      <c r="S19" s="173">
        <v>194007</v>
      </c>
      <c r="T19" s="118" t="s">
        <v>150</v>
      </c>
      <c r="U19" s="119">
        <v>10</v>
      </c>
    </row>
    <row r="20" spans="1:21" ht="21.75" customHeight="1">
      <c r="A20" s="127" t="s">
        <v>28</v>
      </c>
      <c r="B20" s="117" t="s">
        <v>422</v>
      </c>
      <c r="C20" s="173">
        <v>165160</v>
      </c>
      <c r="D20" s="118" t="s">
        <v>150</v>
      </c>
      <c r="E20" s="119">
        <v>10</v>
      </c>
      <c r="F20" s="117" t="s">
        <v>294</v>
      </c>
      <c r="G20" s="173">
        <v>190925</v>
      </c>
      <c r="H20" s="118" t="s">
        <v>150</v>
      </c>
      <c r="I20" s="119">
        <v>10</v>
      </c>
      <c r="J20" s="117" t="s">
        <v>451</v>
      </c>
      <c r="K20" s="173">
        <v>184344</v>
      </c>
      <c r="L20" s="118" t="s">
        <v>150</v>
      </c>
      <c r="M20" s="119">
        <v>10</v>
      </c>
      <c r="N20" s="117" t="s">
        <v>318</v>
      </c>
      <c r="O20" s="173">
        <v>215670</v>
      </c>
      <c r="P20" s="118" t="s">
        <v>150</v>
      </c>
      <c r="Q20" s="119">
        <v>10</v>
      </c>
      <c r="R20" s="117" t="s">
        <v>288</v>
      </c>
      <c r="S20" s="173">
        <v>190609</v>
      </c>
      <c r="T20" s="118" t="s">
        <v>150</v>
      </c>
      <c r="U20" s="119">
        <v>10</v>
      </c>
    </row>
    <row r="21" spans="1:21" ht="21.75" customHeight="1">
      <c r="A21" s="127" t="s">
        <v>28</v>
      </c>
      <c r="B21" s="117" t="s">
        <v>432</v>
      </c>
      <c r="C21" s="173">
        <v>161009</v>
      </c>
      <c r="D21" s="118" t="s">
        <v>150</v>
      </c>
      <c r="E21" s="119">
        <v>10</v>
      </c>
      <c r="F21" s="117" t="s">
        <v>339</v>
      </c>
      <c r="G21" s="173">
        <v>181069</v>
      </c>
      <c r="H21" s="118" t="s">
        <v>150</v>
      </c>
      <c r="I21" s="119">
        <v>10</v>
      </c>
      <c r="J21" s="117" t="s">
        <v>421</v>
      </c>
      <c r="K21" s="280">
        <v>191299</v>
      </c>
      <c r="L21" s="118" t="s">
        <v>150</v>
      </c>
      <c r="M21" s="281">
        <v>10</v>
      </c>
      <c r="N21" s="117" t="s">
        <v>333</v>
      </c>
      <c r="O21" s="173">
        <v>233649</v>
      </c>
      <c r="P21" s="118" t="s">
        <v>150</v>
      </c>
      <c r="Q21" s="119">
        <v>10</v>
      </c>
      <c r="R21" s="117" t="s">
        <v>395</v>
      </c>
      <c r="S21" s="173">
        <v>184401</v>
      </c>
      <c r="T21" s="118" t="s">
        <v>150</v>
      </c>
      <c r="U21" s="119">
        <v>10</v>
      </c>
    </row>
    <row r="22" spans="1:21" ht="21.75" customHeight="1">
      <c r="A22" s="121" t="s">
        <v>87</v>
      </c>
      <c r="B22" s="129"/>
      <c r="C22" s="123">
        <f>800*(COUNTA(C17:C21))</f>
        <v>4000</v>
      </c>
      <c r="D22" s="243">
        <f>COUNTA(D17:D21)</f>
        <v>5</v>
      </c>
      <c r="E22" s="126">
        <f>SUM(E17:E21)</f>
        <v>42</v>
      </c>
      <c r="F22" s="129"/>
      <c r="G22" s="123">
        <f>800*(COUNTA(G17:G21))</f>
        <v>4000</v>
      </c>
      <c r="H22" s="243">
        <f>COUNTA(H17:H21)</f>
        <v>5</v>
      </c>
      <c r="I22" s="126">
        <f>SUM(I17:I21)</f>
        <v>50</v>
      </c>
      <c r="J22" s="129"/>
      <c r="K22" s="123">
        <f>800*(COUNTA(K17:K21))</f>
        <v>4000</v>
      </c>
      <c r="L22" s="243">
        <f>COUNTA(L17:L21)</f>
        <v>5</v>
      </c>
      <c r="M22" s="126">
        <f>SUM(M17:M21)</f>
        <v>50</v>
      </c>
      <c r="N22" s="129"/>
      <c r="O22" s="123">
        <f>800*(COUNTA(O17:O21))</f>
        <v>4000</v>
      </c>
      <c r="P22" s="243">
        <f>COUNTA(P17:P21)</f>
        <v>5</v>
      </c>
      <c r="Q22" s="126">
        <f>SUM(Q17:Q21)</f>
        <v>50</v>
      </c>
      <c r="R22" s="129"/>
      <c r="S22" s="123">
        <f>800*(COUNTA(S17:S21))</f>
        <v>4000</v>
      </c>
      <c r="T22" s="243">
        <f>COUNTA(T17:T21)</f>
        <v>5</v>
      </c>
      <c r="U22" s="126">
        <f>SUM(U17:U21)</f>
        <v>50</v>
      </c>
    </row>
    <row r="23" spans="1:20" ht="18.75" customHeight="1">
      <c r="A23" s="130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</row>
    <row r="24" spans="1:20" ht="18.7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348" t="s">
        <v>4</v>
      </c>
      <c r="S24" s="348"/>
      <c r="T24" s="376"/>
    </row>
    <row r="25" spans="1:20" ht="24" customHeight="1">
      <c r="A25" s="131" t="s">
        <v>4</v>
      </c>
      <c r="B25" s="350" t="s">
        <v>14</v>
      </c>
      <c r="C25" s="351"/>
      <c r="D25" s="351"/>
      <c r="E25" s="352"/>
      <c r="F25" s="350" t="s">
        <v>15</v>
      </c>
      <c r="G25" s="377"/>
      <c r="H25" s="351"/>
      <c r="I25" s="352"/>
      <c r="J25" s="350" t="s">
        <v>23</v>
      </c>
      <c r="K25" s="377"/>
      <c r="L25" s="351"/>
      <c r="M25" s="352"/>
      <c r="N25" s="132"/>
      <c r="O25" s="333" t="s">
        <v>29</v>
      </c>
      <c r="P25" s="378"/>
      <c r="Q25" s="378"/>
      <c r="R25" s="133">
        <f>SUM(E15+I15+M15+Q15+U15+E22+I22+M22+Q22+U22+E31+I31+M31)</f>
        <v>952</v>
      </c>
      <c r="S25" s="260"/>
      <c r="T25" s="133" t="s">
        <v>4</v>
      </c>
    </row>
    <row r="26" spans="1:20" ht="24" customHeight="1">
      <c r="A26" s="127" t="s">
        <v>26</v>
      </c>
      <c r="B26" s="116" t="s">
        <v>7</v>
      </c>
      <c r="C26" s="116" t="s">
        <v>30</v>
      </c>
      <c r="D26" s="116" t="s">
        <v>18</v>
      </c>
      <c r="E26" s="116" t="s">
        <v>2</v>
      </c>
      <c r="F26" s="116" t="s">
        <v>7</v>
      </c>
      <c r="G26" s="116" t="s">
        <v>30</v>
      </c>
      <c r="H26" s="116" t="s">
        <v>18</v>
      </c>
      <c r="I26" s="116" t="s">
        <v>2</v>
      </c>
      <c r="J26" s="116" t="s">
        <v>7</v>
      </c>
      <c r="K26" s="116" t="s">
        <v>30</v>
      </c>
      <c r="L26" s="116" t="s">
        <v>18</v>
      </c>
      <c r="M26" s="135" t="s">
        <v>2</v>
      </c>
      <c r="N26" s="136"/>
      <c r="O26" s="333" t="s">
        <v>31</v>
      </c>
      <c r="P26" s="334"/>
      <c r="Q26" s="334"/>
      <c r="R26" s="137">
        <f>SUM((C15+G15+K15+O15+S15+C22+G22+K22+O22+S22+C31+G31+K31)/1000)</f>
        <v>51.4</v>
      </c>
      <c r="S26" s="138"/>
      <c r="T26" s="137" t="s">
        <v>4</v>
      </c>
    </row>
    <row r="27" spans="1:20" ht="21.75" customHeight="1">
      <c r="A27" s="116">
        <v>1500</v>
      </c>
      <c r="B27" s="117" t="s">
        <v>317</v>
      </c>
      <c r="C27" s="175">
        <v>322909</v>
      </c>
      <c r="D27" s="177" t="s">
        <v>150</v>
      </c>
      <c r="E27" s="119">
        <v>40</v>
      </c>
      <c r="F27" s="117" t="s">
        <v>323</v>
      </c>
      <c r="G27" s="175">
        <v>351724</v>
      </c>
      <c r="H27" s="177" t="s">
        <v>150</v>
      </c>
      <c r="I27" s="119">
        <v>40</v>
      </c>
      <c r="J27" s="294" t="s">
        <v>280</v>
      </c>
      <c r="K27" s="304">
        <v>351931</v>
      </c>
      <c r="L27" s="294" t="s">
        <v>150</v>
      </c>
      <c r="M27" s="297">
        <v>40</v>
      </c>
      <c r="N27" s="141"/>
      <c r="O27" s="334"/>
      <c r="P27" s="334"/>
      <c r="Q27" s="334"/>
      <c r="R27" s="142" t="s">
        <v>3</v>
      </c>
      <c r="S27" s="260"/>
      <c r="T27" s="143"/>
    </row>
    <row r="28" spans="1:20" ht="21.75" customHeight="1">
      <c r="A28" s="116" t="s">
        <v>33</v>
      </c>
      <c r="B28" s="117" t="s">
        <v>199</v>
      </c>
      <c r="C28" s="144">
        <v>1400</v>
      </c>
      <c r="D28" s="177" t="s">
        <v>168</v>
      </c>
      <c r="E28" s="119">
        <v>40</v>
      </c>
      <c r="F28" s="117" t="s">
        <v>156</v>
      </c>
      <c r="G28" s="144">
        <v>1275</v>
      </c>
      <c r="H28" s="176" t="s">
        <v>150</v>
      </c>
      <c r="I28" s="119">
        <v>40</v>
      </c>
      <c r="J28" s="117" t="s">
        <v>213</v>
      </c>
      <c r="K28" s="144">
        <v>1250</v>
      </c>
      <c r="L28" s="117" t="s">
        <v>150</v>
      </c>
      <c r="M28" s="119">
        <v>40</v>
      </c>
      <c r="N28" s="145"/>
      <c r="O28" s="146"/>
      <c r="P28" s="147"/>
      <c r="Q28" s="147"/>
      <c r="R28" s="335"/>
      <c r="S28" s="336"/>
      <c r="T28" s="148"/>
    </row>
    <row r="29" spans="1:21" ht="21.75" customHeight="1">
      <c r="A29" s="116" t="s">
        <v>34</v>
      </c>
      <c r="B29" s="117" t="s">
        <v>184</v>
      </c>
      <c r="C29" s="144">
        <v>1975</v>
      </c>
      <c r="D29" s="176" t="s">
        <v>168</v>
      </c>
      <c r="E29" s="119">
        <v>35</v>
      </c>
      <c r="F29" s="117" t="s">
        <v>293</v>
      </c>
      <c r="G29" s="144">
        <v>1825</v>
      </c>
      <c r="H29" s="176" t="s">
        <v>150</v>
      </c>
      <c r="I29" s="119">
        <v>50</v>
      </c>
      <c r="J29" s="117" t="s">
        <v>188</v>
      </c>
      <c r="K29" s="144">
        <v>1775</v>
      </c>
      <c r="L29" s="117" t="s">
        <v>168</v>
      </c>
      <c r="M29" s="119">
        <v>50</v>
      </c>
      <c r="N29" s="145"/>
      <c r="P29" s="244">
        <f>SUM(D15+H15+L15+P15+T15+D22+H22+L22+P22+T22+D31+H31+L31)</f>
        <v>62</v>
      </c>
      <c r="S29" s="337" t="s">
        <v>4</v>
      </c>
      <c r="T29" s="338"/>
      <c r="U29" s="339"/>
    </row>
    <row r="30" spans="1:21" ht="21.75" customHeight="1">
      <c r="A30" s="116" t="s">
        <v>36</v>
      </c>
      <c r="B30" s="117" t="s">
        <v>378</v>
      </c>
      <c r="C30" s="144">
        <v>2600</v>
      </c>
      <c r="D30" s="179" t="s">
        <v>150</v>
      </c>
      <c r="E30" s="119">
        <v>60</v>
      </c>
      <c r="F30" s="117" t="s">
        <v>359</v>
      </c>
      <c r="G30" s="144">
        <v>2400</v>
      </c>
      <c r="H30" s="176" t="s">
        <v>150</v>
      </c>
      <c r="I30" s="119">
        <v>80</v>
      </c>
      <c r="J30" s="117" t="s">
        <v>334</v>
      </c>
      <c r="K30" s="144">
        <v>2400</v>
      </c>
      <c r="L30" s="117" t="s">
        <v>150</v>
      </c>
      <c r="M30" s="119">
        <v>80</v>
      </c>
      <c r="N30" s="145"/>
      <c r="R30" s="148"/>
      <c r="S30" s="337" t="s">
        <v>35</v>
      </c>
      <c r="T30" s="338"/>
      <c r="U30" s="339"/>
    </row>
    <row r="31" spans="1:21" ht="21.75" customHeight="1">
      <c r="A31" s="121" t="s">
        <v>87</v>
      </c>
      <c r="B31" s="117"/>
      <c r="C31" s="123">
        <f>SUM(C30+C29+C28+(IF(COUNTBLANK(C27),0,1500)))</f>
        <v>7475</v>
      </c>
      <c r="D31" s="243">
        <f>COUNTA(D27:D30)</f>
        <v>4</v>
      </c>
      <c r="E31" s="149">
        <f>SUM(E27:E30)</f>
        <v>175</v>
      </c>
      <c r="F31" s="119"/>
      <c r="G31" s="123">
        <f>SUM(G30+G29+G28+(IF(COUNTBLANK(G27),0,1500)))</f>
        <v>7000</v>
      </c>
      <c r="H31" s="243">
        <f>COUNTA(H27:H30)</f>
        <v>4</v>
      </c>
      <c r="I31" s="149">
        <f>SUM(I27:I30)</f>
        <v>210</v>
      </c>
      <c r="J31" s="139"/>
      <c r="K31" s="123">
        <f>SUM(K30+K29+K28+(IF(COUNTBLANK(K27),0,1500)))</f>
        <v>6925</v>
      </c>
      <c r="L31" s="243">
        <f>COUNTA(L27:L30)</f>
        <v>4</v>
      </c>
      <c r="M31" s="149">
        <f>SUM(M27:M30)</f>
        <v>210</v>
      </c>
      <c r="N31" s="150"/>
      <c r="S31" s="337" t="s">
        <v>4</v>
      </c>
      <c r="T31" s="338"/>
      <c r="U31" s="339"/>
    </row>
    <row r="32" spans="18:20" ht="12.75">
      <c r="R32" s="340"/>
      <c r="S32" s="341"/>
      <c r="T32" s="342"/>
    </row>
  </sheetData>
  <sheetProtection/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6:A7"/>
    <mergeCell ref="B6:E7"/>
    <mergeCell ref="F6:I7"/>
    <mergeCell ref="J6:M7"/>
    <mergeCell ref="N6:Q7"/>
    <mergeCell ref="R6:U7"/>
    <mergeCell ref="A1:E5"/>
    <mergeCell ref="G1:Q1"/>
    <mergeCell ref="H2:P3"/>
    <mergeCell ref="R2:U3"/>
    <mergeCell ref="H4:P4"/>
    <mergeCell ref="S4:T4"/>
  </mergeCells>
  <printOptions/>
  <pageMargins left="0.7480314960629921" right="0.7480314960629921" top="0.5905511811023623" bottom="0.5905511811023623" header="0.1968503937007874" footer="0.3937007874015748"/>
  <pageSetup fitToHeight="1" fitToWidth="1" horizontalDpi="360" verticalDpi="36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Maria Castles </cp:lastModifiedBy>
  <cp:lastPrinted>2019-01-04T04:31:47Z</cp:lastPrinted>
  <dcterms:created xsi:type="dcterms:W3CDTF">2013-09-12T06:24:29Z</dcterms:created>
  <dcterms:modified xsi:type="dcterms:W3CDTF">2019-02-02T04:34:00Z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