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25600" windowHeight="9720" activeTab="1"/>
  </bookViews>
  <sheets>
    <sheet name="Progress" sheetId="1" r:id="rId1"/>
    <sheet name="Summary" sheetId="2" r:id="rId2"/>
    <sheet name="Results 2003-2015" sheetId="3" r:id="rId3"/>
    <sheet name="Alexander C" sheetId="4" r:id="rId4"/>
    <sheet name="Bale D" sheetId="5" r:id="rId5"/>
    <sheet name="Benda O" sheetId="6" r:id="rId6"/>
    <sheet name="Blomeley J" sheetId="7" r:id="rId7"/>
    <sheet name="Blyth A" sheetId="8" r:id="rId8"/>
    <sheet name="Brown K" sheetId="9" r:id="rId9"/>
    <sheet name="Boyce T" sheetId="10" r:id="rId10"/>
    <sheet name="Burgess Kad" sheetId="11" r:id="rId11"/>
    <sheet name="Burgess Kat" sheetId="12" r:id="rId12"/>
    <sheet name="Byrne A" sheetId="13" r:id="rId13"/>
    <sheet name="Byron A" sheetId="14" r:id="rId14"/>
    <sheet name="Campbell D" sheetId="15" r:id="rId15"/>
    <sheet name="Cass L" sheetId="16" r:id="rId16"/>
    <sheet name="Castles M" sheetId="17" r:id="rId17"/>
    <sheet name="Coggins M" sheetId="18" r:id="rId18"/>
    <sheet name="Day B" sheetId="19" r:id="rId19"/>
    <sheet name="Dietrich R" sheetId="20" r:id="rId20"/>
    <sheet name="Droop J" sheetId="21" r:id="rId21"/>
    <sheet name="Duus A" sheetId="22" r:id="rId22"/>
    <sheet name="Eversham W" sheetId="23" r:id="rId23"/>
    <sheet name="Falkenau A" sheetId="24" r:id="rId24"/>
    <sheet name="Fleming M" sheetId="25" r:id="rId25"/>
    <sheet name="Gould L" sheetId="26" r:id="rId26"/>
    <sheet name="Gourley G" sheetId="27" r:id="rId27"/>
    <sheet name="Gribble D" sheetId="28" r:id="rId28"/>
    <sheet name="Gunning S" sheetId="29" r:id="rId29"/>
    <sheet name="Hitchman P" sheetId="30" r:id="rId30"/>
    <sheet name="Johns D" sheetId="31" r:id="rId31"/>
    <sheet name="Jones M" sheetId="32" r:id="rId32"/>
    <sheet name="Kaye C" sheetId="33" r:id="rId33"/>
    <sheet name="Leydon K" sheetId="34" r:id="rId34"/>
    <sheet name="Lindsay J" sheetId="35" r:id="rId35"/>
    <sheet name="Madsen K" sheetId="36" r:id="rId36"/>
    <sheet name="Maguire N" sheetId="37" r:id="rId37"/>
    <sheet name="Makin C" sheetId="38" r:id="rId38"/>
    <sheet name="Martin N" sheetId="39" r:id="rId39"/>
    <sheet name="McFarland G" sheetId="40" r:id="rId40"/>
    <sheet name="McGowan A" sheetId="41" r:id="rId41"/>
    <sheet name="McGregor G" sheetId="42" r:id="rId42"/>
    <sheet name="McLean K" sheetId="43" r:id="rId43"/>
    <sheet name="McRae J" sheetId="44" r:id="rId44"/>
    <sheet name="Moore L" sheetId="45" r:id="rId45"/>
    <sheet name="Munday P" sheetId="46" r:id="rId46"/>
    <sheet name="Needham L" sheetId="47" r:id="rId47"/>
    <sheet name="North B" sheetId="48" r:id="rId48"/>
    <sheet name="O'Brien C" sheetId="49" r:id="rId49"/>
    <sheet name="O'Brien M" sheetId="50" r:id="rId50"/>
    <sheet name="Quinn P" sheetId="51" r:id="rId51"/>
    <sheet name="Reid A" sheetId="52" r:id="rId52"/>
    <sheet name="Rohan P" sheetId="53" r:id="rId53"/>
    <sheet name="Smyth A" sheetId="54" r:id="rId54"/>
    <sheet name="Stutsel G" sheetId="55" r:id="rId55"/>
    <sheet name="Teunissen A" sheetId="56" r:id="rId56"/>
    <sheet name="Tweedie M" sheetId="57" r:id="rId57"/>
    <sheet name="Waddleton J" sheetId="58" r:id="rId58"/>
    <sheet name="3000m" sheetId="59" r:id="rId59"/>
    <sheet name="5000m" sheetId="60" r:id="rId60"/>
    <sheet name="Bunbury" sheetId="61" r:id="rId61"/>
    <sheet name="Master Sheet 2015" sheetId="62" r:id="rId62"/>
  </sheets>
  <definedNames/>
  <calcPr fullCalcOnLoad="1"/>
</workbook>
</file>

<file path=xl/comments17.xml><?xml version="1.0" encoding="utf-8"?>
<comments xmlns="http://schemas.openxmlformats.org/spreadsheetml/2006/main">
  <authors>
    <author>Jane Lindsay</author>
  </authors>
  <commentList>
    <comment ref="S31" authorId="0">
      <text>
        <r>
          <rPr>
            <b/>
            <sz val="9"/>
            <rFont val="Arial"/>
            <family val="2"/>
          </rPr>
          <t>Jane Lindsay:</t>
        </r>
        <r>
          <rPr>
            <sz val="9"/>
            <rFont val="Arial"/>
            <family val="2"/>
          </rPr>
          <t xml:space="preserve">
</t>
        </r>
      </text>
    </comment>
    <comment ref="S30" authorId="0">
      <text>
        <r>
          <rPr>
            <b/>
            <sz val="9"/>
            <rFont val="Arial"/>
            <family val="2"/>
          </rPr>
          <t>Jane Lindsay: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<sst xmlns="http://schemas.openxmlformats.org/spreadsheetml/2006/main" count="6644" uniqueCount="422">
  <si>
    <t>Age Group</t>
  </si>
  <si>
    <t>Name</t>
  </si>
  <si>
    <t>Points</t>
  </si>
  <si>
    <t>Km</t>
  </si>
  <si>
    <t>P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</si>
  <si>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</si>
  <si>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</si>
  <si>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</si>
  <si>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</si>
  <si>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</si>
  <si>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</si>
  <si>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</si>
  <si>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</si>
  <si>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</si>
  <si>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Bunbury AUSSI Stingers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</si>
  <si>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</si>
  <si>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</si>
  <si>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</si>
  <si>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</si>
  <si>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</si>
  <si>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</si>
  <si>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</si>
  <si>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</si>
  <si>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</si>
  <si>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NAME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</si>
  <si>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</si>
  <si>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</si>
  <si>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</si>
  <si>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</si>
  <si>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</si>
  <si>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</si>
  <si>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</si>
  <si>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</si>
  <si>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</si>
  <si>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</si>
  <si>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</si>
  <si>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</si>
  <si>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</si>
  <si>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</si>
  <si>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</si>
  <si>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</si>
  <si>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</si>
  <si>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</si>
  <si>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</si>
  <si>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</si>
  <si>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</si>
  <si>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</si>
  <si>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</si>
  <si>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</si>
  <si>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</si>
  <si>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</si>
  <si>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</si>
  <si>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</si>
  <si>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</si>
  <si>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</si>
  <si>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</si>
  <si>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</si>
  <si>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</si>
  <si>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</si>
  <si>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</si>
  <si>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</si>
  <si>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</si>
  <si>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</si>
  <si>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</si>
  <si>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</si>
  <si>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TUGGERANONG ENDURANCE SWIMS from 2012</t>
  </si>
  <si>
    <t>Teunissen, Andrea</t>
  </si>
  <si>
    <t>Andrea Teunissen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</si>
  <si>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</si>
  <si>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</si>
  <si>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</si>
  <si>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</si>
  <si>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</si>
  <si>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</si>
  <si>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Backtstroke</t>
  </si>
  <si>
    <t>3000m Swims 2015</t>
  </si>
  <si>
    <t>5000m Swims 2015</t>
  </si>
  <si>
    <t>2015 Winter 3 X 400m Postal Swim</t>
  </si>
  <si>
    <t>Day, Brenda</t>
  </si>
  <si>
    <t>Brenda Day</t>
  </si>
  <si>
    <t>65-69</t>
  </si>
  <si>
    <t>Katrina Burgess</t>
  </si>
  <si>
    <t>Burgess, Katrina</t>
  </si>
  <si>
    <t>45-49</t>
  </si>
  <si>
    <t>Droop, Jeanette</t>
  </si>
  <si>
    <t>Duus, Alan</t>
  </si>
  <si>
    <t>Bale, David</t>
  </si>
  <si>
    <t>Cass, Leisa</t>
  </si>
  <si>
    <t>Castles, Maria</t>
  </si>
  <si>
    <t>Makin, Caroline</t>
  </si>
  <si>
    <t>Reid, Ann</t>
  </si>
  <si>
    <t>Waddleton, Jane</t>
  </si>
  <si>
    <t>50-54</t>
  </si>
  <si>
    <t>40-44</t>
  </si>
  <si>
    <t>Jane Waddleton</t>
  </si>
  <si>
    <t>Ann Reid</t>
  </si>
  <si>
    <t>Caroline Makin</t>
  </si>
  <si>
    <t>Alan Duus</t>
  </si>
  <si>
    <t>Jeanette Droop</t>
  </si>
  <si>
    <t>Maria Castles</t>
  </si>
  <si>
    <t>Leisa Cass</t>
  </si>
  <si>
    <t>David Bale</t>
  </si>
  <si>
    <t>3 Jan</t>
  </si>
  <si>
    <t>SC</t>
  </si>
  <si>
    <t>*</t>
  </si>
  <si>
    <t>783586</t>
  </si>
  <si>
    <t>1 Jan</t>
  </si>
  <si>
    <t>Distance</t>
  </si>
  <si>
    <t>Jon McRae</t>
  </si>
  <si>
    <t>6 Jan</t>
  </si>
  <si>
    <t>McRae, Jon</t>
  </si>
  <si>
    <t>gourley G</t>
  </si>
  <si>
    <t>Greg Gourley</t>
  </si>
  <si>
    <t>Gourley, Greg</t>
  </si>
  <si>
    <t>Jill Blomeley</t>
  </si>
  <si>
    <t>30-34</t>
  </si>
  <si>
    <t>Blomeley, Jill</t>
  </si>
  <si>
    <t>Cecelia Kaye</t>
  </si>
  <si>
    <t>Kaye, Cecelia</t>
  </si>
  <si>
    <t>BA</t>
  </si>
  <si>
    <t>Jane Lindsay</t>
  </si>
  <si>
    <t>75-79</t>
  </si>
  <si>
    <t>Lindsay, Jane</t>
  </si>
  <si>
    <t>Gribble, David</t>
  </si>
  <si>
    <t>David Gribble</t>
  </si>
  <si>
    <t>13 Jan</t>
  </si>
  <si>
    <t>10 Jan</t>
  </si>
  <si>
    <t>Smyth, Anne</t>
  </si>
  <si>
    <t>Anne Smyth</t>
  </si>
  <si>
    <t>Annette Byron</t>
  </si>
  <si>
    <t>Marianne Tweedie</t>
  </si>
  <si>
    <t>Byron, Annette</t>
  </si>
  <si>
    <t>Tweedie, Marianne</t>
  </si>
  <si>
    <t>BR</t>
  </si>
  <si>
    <t>Rohan, Pauline</t>
  </si>
  <si>
    <t>Pauline Rohan</t>
  </si>
  <si>
    <t>Gary Stutsel</t>
  </si>
  <si>
    <t>Stutsel, Gary</t>
  </si>
  <si>
    <t>20 Jan</t>
  </si>
  <si>
    <t>17 Jan</t>
  </si>
  <si>
    <t>LC</t>
  </si>
  <si>
    <t>24 Jan</t>
  </si>
  <si>
    <t>26 Jan</t>
  </si>
  <si>
    <t>27 Jan</t>
  </si>
  <si>
    <t>31 Jan</t>
  </si>
  <si>
    <t>December</t>
  </si>
  <si>
    <t>November</t>
  </si>
  <si>
    <t>October</t>
  </si>
  <si>
    <t>September</t>
  </si>
  <si>
    <t>Augst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</si>
  <si>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</si>
  <si>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</si>
  <si>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</si>
  <si>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</si>
  <si>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</si>
  <si>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</si>
  <si>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</si>
  <si>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</si>
  <si>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Actual</t>
  </si>
  <si>
    <t>Target</t>
  </si>
  <si>
    <t>Month</t>
  </si>
  <si>
    <t>3 Feb</t>
  </si>
  <si>
    <t xml:space="preserve">Endurance 2015  -  Points Progress </t>
  </si>
  <si>
    <t>Madsen, Kirsten</t>
  </si>
  <si>
    <t>Brown, Karen</t>
  </si>
  <si>
    <t>Karen Brown</t>
  </si>
  <si>
    <t>Kirsten Madsen</t>
  </si>
  <si>
    <t>10 Feb</t>
  </si>
  <si>
    <t>10 feb</t>
  </si>
  <si>
    <t>McGowan, Atsuko</t>
  </si>
  <si>
    <t>Atsuko McGowan</t>
  </si>
  <si>
    <t>35-39</t>
  </si>
  <si>
    <t>7 Feb</t>
  </si>
  <si>
    <t>8 Feb</t>
  </si>
  <si>
    <t>So, how are we going?</t>
  </si>
  <si>
    <t>13 Feb</t>
  </si>
  <si>
    <t>14 Feb</t>
  </si>
  <si>
    <t>20 Feb</t>
  </si>
  <si>
    <t>16 Feb</t>
  </si>
  <si>
    <t>2 Feb</t>
  </si>
  <si>
    <t>17Feb</t>
  </si>
  <si>
    <t>17 Feb</t>
  </si>
  <si>
    <t>-----   Cumulative  -----</t>
  </si>
  <si>
    <t>Benda, Otto</t>
  </si>
  <si>
    <t>18-24</t>
  </si>
  <si>
    <t>Burgess, Kade</t>
  </si>
  <si>
    <t>Coggins, Mandy</t>
  </si>
  <si>
    <t>Dando, Nick</t>
  </si>
  <si>
    <t>Dietrich, Roger</t>
  </si>
  <si>
    <t>Eversham, Bill</t>
  </si>
  <si>
    <t>Gunning, Suzie</t>
  </si>
  <si>
    <t>Hampton, Ian</t>
  </si>
  <si>
    <t>Hennessy, David</t>
  </si>
  <si>
    <t>Jeacocke, David</t>
  </si>
  <si>
    <t>Johns, Deborah</t>
  </si>
  <si>
    <t>Leydon, Kristen</t>
  </si>
  <si>
    <t>70-74</t>
  </si>
  <si>
    <t>Martin, Nicolee</t>
  </si>
  <si>
    <t>Moore, Lisa</t>
  </si>
  <si>
    <t>Morris, Helen</t>
  </si>
  <si>
    <t>Munday, Pam</t>
  </si>
  <si>
    <t>Needham, Liz</t>
  </si>
  <si>
    <t>O'Brien, Marshall</t>
  </si>
  <si>
    <t>Olsthoorn, Tara</t>
  </si>
  <si>
    <t>Quinn, Petrina</t>
  </si>
  <si>
    <r>
      <rPr>
        <sz val="10"/>
        <rFont val="Arial"/>
        <family val="2"/>
      </rPr>
      <t>For comparison:</t>
    </r>
    <r>
      <rPr>
        <b/>
        <sz val="10"/>
        <rFont val="Arial"/>
        <family val="2"/>
      </rPr>
      <t xml:space="preserve">   FINAL SCORES FOR 2014</t>
    </r>
  </si>
  <si>
    <t>Completed all FR, BA, BR, IM</t>
  </si>
  <si>
    <t>Completed all FR, BA, BR</t>
  </si>
  <si>
    <t>Completed all swims</t>
  </si>
  <si>
    <t>Completed all FR, BA</t>
  </si>
  <si>
    <t>Completed all FR</t>
  </si>
  <si>
    <t>Completed all BA, BR</t>
  </si>
  <si>
    <t>Completed all BA</t>
  </si>
  <si>
    <t>24 Feb</t>
  </si>
  <si>
    <t>24Feb</t>
  </si>
  <si>
    <t>21 Feb</t>
  </si>
  <si>
    <t>6 Feb</t>
  </si>
  <si>
    <t>✔</t>
  </si>
  <si>
    <t>On track?</t>
  </si>
  <si>
    <t>27 Feb</t>
  </si>
  <si>
    <t>28 Feb</t>
  </si>
  <si>
    <t>3 Mar</t>
  </si>
  <si>
    <t>Deborah Johns</t>
  </si>
  <si>
    <t>6 Mar</t>
  </si>
  <si>
    <t>FR</t>
  </si>
  <si>
    <t>★</t>
  </si>
  <si>
    <t>7 Mar</t>
  </si>
  <si>
    <t>10 Mar</t>
  </si>
  <si>
    <t>14 Mar</t>
  </si>
  <si>
    <t>17 Mar</t>
  </si>
  <si>
    <t>26 Feb</t>
  </si>
  <si>
    <t>21 Mar</t>
  </si>
  <si>
    <t>24 Mar</t>
  </si>
  <si>
    <t>24Mar</t>
  </si>
  <si>
    <t>31 Mar</t>
  </si>
  <si>
    <t>28 Mar</t>
  </si>
  <si>
    <t>27 Mar</t>
  </si>
  <si>
    <t>Nicolee Martin</t>
  </si>
  <si>
    <t>sc</t>
  </si>
  <si>
    <t>It would be nice to finish in 1st place in NSW this year.</t>
  </si>
  <si>
    <t>To do that we need to aim for an average of 1,250 points each month.</t>
  </si>
  <si>
    <t>Andreas Falkenau</t>
  </si>
  <si>
    <t>Suzie Gunning</t>
  </si>
  <si>
    <t>Pam Munday</t>
  </si>
  <si>
    <t>Tom Boyce</t>
  </si>
  <si>
    <t>Falkenau, Andreas</t>
  </si>
  <si>
    <t>Boyce, Tom</t>
  </si>
  <si>
    <t>7 Apr</t>
  </si>
  <si>
    <t>4 Apr</t>
  </si>
  <si>
    <t>8 Apr</t>
  </si>
  <si>
    <t>10 Apr</t>
  </si>
  <si>
    <t>11 Apr</t>
  </si>
  <si>
    <t>30 Mar</t>
  </si>
  <si>
    <t>14 Apr</t>
  </si>
  <si>
    <t>22 Mar</t>
  </si>
  <si>
    <t>ElizabethNeedham</t>
  </si>
  <si>
    <t>18 Apr</t>
  </si>
  <si>
    <t>21 Apr</t>
  </si>
  <si>
    <t>24 Apr</t>
  </si>
  <si>
    <t>28 Apr</t>
  </si>
  <si>
    <t>25 Apr</t>
  </si>
  <si>
    <t>28Apr</t>
  </si>
  <si>
    <t>1 May</t>
  </si>
  <si>
    <t>2 May</t>
  </si>
  <si>
    <t>5 May</t>
  </si>
  <si>
    <t>Liz Needham</t>
  </si>
  <si>
    <t>406792</t>
  </si>
  <si>
    <t>783109</t>
  </si>
  <si>
    <t>406703</t>
  </si>
  <si>
    <t>67</t>
  </si>
  <si>
    <t>53</t>
  </si>
  <si>
    <t>Andrew Blyth</t>
  </si>
  <si>
    <t>Mandy Coggins</t>
  </si>
  <si>
    <t>Blyth, Andrew</t>
  </si>
  <si>
    <t>Maguire, Nina</t>
  </si>
  <si>
    <t>Nina Maguire</t>
  </si>
  <si>
    <t>7 May</t>
  </si>
  <si>
    <t>9 May</t>
  </si>
  <si>
    <t>14 May</t>
  </si>
  <si>
    <t>8 May</t>
  </si>
  <si>
    <t>Petrina Quinn</t>
  </si>
  <si>
    <t>55</t>
  </si>
  <si>
    <t>BU</t>
  </si>
  <si>
    <t>15 May</t>
  </si>
  <si>
    <t>19 May</t>
  </si>
  <si>
    <t>16 May</t>
  </si>
  <si>
    <t>16May</t>
  </si>
  <si>
    <t>21 May</t>
  </si>
  <si>
    <t>Bronwen North</t>
  </si>
  <si>
    <t>Gillian McFarland</t>
  </si>
  <si>
    <t>North, Bronwen</t>
  </si>
  <si>
    <t>McFarland, Gillian</t>
  </si>
  <si>
    <t>26 May</t>
  </si>
  <si>
    <t>23 May</t>
  </si>
  <si>
    <t>29 May</t>
  </si>
  <si>
    <t>28 May</t>
  </si>
  <si>
    <t>Total male points:</t>
  </si>
  <si>
    <t>30 May</t>
  </si>
  <si>
    <t>2 Jun</t>
  </si>
  <si>
    <t>1 Jun</t>
  </si>
  <si>
    <t>SC`</t>
  </si>
  <si>
    <t>9 Jun</t>
  </si>
  <si>
    <t>12 Jun</t>
  </si>
  <si>
    <t xml:space="preserve"> Jun</t>
  </si>
  <si>
    <t>6 Jun</t>
  </si>
  <si>
    <t>Donna Campbell</t>
  </si>
  <si>
    <t>Campbell, Donna</t>
  </si>
  <si>
    <t>4 Jun</t>
  </si>
  <si>
    <t>Roger Dietrich</t>
  </si>
  <si>
    <t>14 Jun</t>
  </si>
  <si>
    <t>13 Jun</t>
  </si>
  <si>
    <t>16 Jun</t>
  </si>
  <si>
    <t>19 Jun</t>
  </si>
  <si>
    <t>21 Jun</t>
  </si>
  <si>
    <t>20 Jun</t>
  </si>
  <si>
    <t>23 Jun</t>
  </si>
  <si>
    <t>F</t>
  </si>
  <si>
    <t>M</t>
  </si>
  <si>
    <t>Crawford O'Brien</t>
  </si>
  <si>
    <t>M'Liss Jones</t>
  </si>
  <si>
    <t>Lisa Moore</t>
  </si>
  <si>
    <t>O'Brien, Crawford</t>
  </si>
  <si>
    <t>Jones, M'Liss</t>
  </si>
  <si>
    <t>Marshall O'Brien</t>
  </si>
  <si>
    <t>1 Feb</t>
  </si>
  <si>
    <t>21Jun</t>
  </si>
  <si>
    <t>Lori Gould</t>
  </si>
  <si>
    <t>Gould, Lori</t>
  </si>
  <si>
    <t>Gavan McGregor</t>
  </si>
  <si>
    <t>McGregor, Gavan</t>
  </si>
  <si>
    <t>Otto Benda</t>
  </si>
  <si>
    <t>Alan Byrne</t>
  </si>
  <si>
    <t>Byrne, Alan</t>
  </si>
  <si>
    <t>783385</t>
  </si>
  <si>
    <t>45</t>
  </si>
  <si>
    <t>791959</t>
  </si>
  <si>
    <t>788517</t>
  </si>
  <si>
    <t>48</t>
  </si>
  <si>
    <t>790381</t>
  </si>
  <si>
    <t>57</t>
  </si>
  <si>
    <t>406796</t>
  </si>
  <si>
    <t>66</t>
  </si>
  <si>
    <t>781851</t>
  </si>
  <si>
    <t>63</t>
  </si>
  <si>
    <t>781855</t>
  </si>
  <si>
    <t>436749</t>
  </si>
  <si>
    <t>788788</t>
  </si>
  <si>
    <t>786614</t>
  </si>
  <si>
    <t>44</t>
  </si>
  <si>
    <t>47</t>
  </si>
  <si>
    <t>Total female points:</t>
  </si>
  <si>
    <t>26 Jun</t>
  </si>
  <si>
    <t>William Eversham</t>
  </si>
  <si>
    <t>1Feb</t>
  </si>
  <si>
    <t>27 Jun</t>
  </si>
  <si>
    <t>30 Jun</t>
  </si>
  <si>
    <t>7 Jul</t>
  </si>
  <si>
    <t>14 Jul</t>
  </si>
  <si>
    <t>13 Jul</t>
  </si>
  <si>
    <t>21 Jul</t>
  </si>
  <si>
    <t>20 Jul</t>
  </si>
  <si>
    <t>25 Jul</t>
  </si>
  <si>
    <t>28 Jul</t>
  </si>
  <si>
    <t>Kade Burgess</t>
  </si>
  <si>
    <t>2 Aug</t>
  </si>
  <si>
    <t>4 Aug</t>
  </si>
  <si>
    <t>8 Aug</t>
  </si>
  <si>
    <t>11 Aug</t>
  </si>
  <si>
    <t>✖</t>
  </si>
  <si>
    <t>15 Aug</t>
  </si>
  <si>
    <t>18 Aug</t>
  </si>
  <si>
    <t>23 Aug</t>
  </si>
  <si>
    <t>25 Aug</t>
  </si>
  <si>
    <t>29 Aug</t>
  </si>
  <si>
    <t>19 Aug</t>
  </si>
  <si>
    <t>1 Sep</t>
  </si>
  <si>
    <t>Maddie Fleming</t>
  </si>
  <si>
    <t>Fleming, Maddie</t>
  </si>
  <si>
    <t>5 Sep</t>
  </si>
  <si>
    <t>12 Sep</t>
  </si>
  <si>
    <t>26 Sep</t>
  </si>
  <si>
    <t>15 Sep</t>
  </si>
  <si>
    <t>8 Sep</t>
  </si>
  <si>
    <t>20 Sep</t>
  </si>
  <si>
    <t>28 Sep</t>
  </si>
  <si>
    <t>25 Sep</t>
  </si>
  <si>
    <t>3 Oct</t>
  </si>
  <si>
    <t>5 Oct</t>
  </si>
  <si>
    <t>4 Oct</t>
  </si>
  <si>
    <t>13 Oct</t>
  </si>
  <si>
    <t>10 Oct</t>
  </si>
  <si>
    <t>15 Oct</t>
  </si>
  <si>
    <t>20 Oct</t>
  </si>
  <si>
    <t>24 Oct</t>
  </si>
  <si>
    <t>27 Oct</t>
  </si>
  <si>
    <t>31 Oct</t>
  </si>
  <si>
    <t>3 Nov</t>
  </si>
  <si>
    <t>7 Nov</t>
  </si>
  <si>
    <t>10 Nov</t>
  </si>
  <si>
    <t>sC</t>
  </si>
  <si>
    <t>14 Nov</t>
  </si>
  <si>
    <t>17 Nov</t>
  </si>
  <si>
    <t>Kyle McLean</t>
  </si>
  <si>
    <t>Kristen Leydon</t>
  </si>
  <si>
    <t>Paul Hitchman</t>
  </si>
  <si>
    <t>McLean, Kyle</t>
  </si>
  <si>
    <t>Hitchman, Paul</t>
  </si>
  <si>
    <t>20 Nov</t>
  </si>
  <si>
    <t>22 Nov</t>
  </si>
  <si>
    <t>24 Nv</t>
  </si>
  <si>
    <t>24 Nov</t>
  </si>
  <si>
    <t>27 Nov</t>
  </si>
  <si>
    <t>787763</t>
  </si>
  <si>
    <t>1 Dec</t>
  </si>
  <si>
    <t>790691</t>
  </si>
  <si>
    <t>2 Dec</t>
  </si>
  <si>
    <t>5 Dec</t>
  </si>
  <si>
    <t>10 Dec</t>
  </si>
  <si>
    <t>6 Dec</t>
  </si>
  <si>
    <t>15 Dec</t>
  </si>
  <si>
    <t>17 Dec</t>
  </si>
  <si>
    <r>
      <t>POINTS AND DISTANCE SUMMARY at</t>
    </r>
    <r>
      <rPr>
        <b/>
        <sz val="10"/>
        <color indexed="10"/>
        <rFont val="Arial"/>
        <family val="2"/>
      </rPr>
      <t xml:space="preserve"> 31 Dec</t>
    </r>
    <r>
      <rPr>
        <b/>
        <sz val="12"/>
        <color indexed="11"/>
        <rFont val="Arial"/>
        <family val="0"/>
      </rPr>
      <t xml:space="preserve"> </t>
    </r>
    <r>
      <rPr>
        <b/>
        <sz val="10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</si>
</sst>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00"/>
    <numFmt numFmtId="166" formatCode="mm:ss.00"/>
    <numFmt numFmtId="167" formatCode="0.0"/>
    <numFmt numFmtId="168" formatCode="[$-C09]h:mm:ss\ AM/PM"/>
    <numFmt numFmtId="169" formatCode="00&quot;:&quot;00&quot;:&quot;00"/>
    <numFmt numFmtId="170" formatCode="[$-C09]dddd\,\ d\ mmmm\ yyyy"/>
    <numFmt numFmtId="171" formatCode="00&quot;:&quot;00&quot;.&quot;00"/>
    <numFmt numFmtId="172" formatCode="#,##0_ ;[Red]\-#,##0\ "/>
  </numFmts>
  <fonts count="1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2"/>
      <name val="Wingdings"/>
      <family val="0"/>
    </font>
    <font>
      <b/>
      <sz val="12"/>
      <color indexed="11"/>
      <name val="Arial"/>
      <family val="0"/>
    </font>
    <font>
      <sz val="10"/>
      <name val="Apple Chancery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9"/>
      <name val="Arial"/>
      <family val="0"/>
    </font>
    <font>
      <sz val="10"/>
      <color indexed="48"/>
      <name val="Arial"/>
      <family val="0"/>
    </font>
    <font>
      <sz val="10"/>
      <color indexed="53"/>
      <name val="Arial"/>
      <family val="2"/>
    </font>
    <font>
      <sz val="12"/>
      <color indexed="39"/>
      <name val="Zapf Dingbats"/>
      <family val="0"/>
    </font>
    <font>
      <sz val="10"/>
      <color indexed="17"/>
      <name val="Arial"/>
      <family val="2"/>
    </font>
    <font>
      <sz val="10"/>
      <color indexed="11"/>
      <name val="Arial"/>
      <family val="0"/>
    </font>
    <font>
      <sz val="10"/>
      <color indexed="52"/>
      <name val="Zapf Dingbats"/>
      <family val="0"/>
    </font>
    <font>
      <sz val="10"/>
      <color indexed="47"/>
      <name val="Zapf Dingbats"/>
      <family val="0"/>
    </font>
    <font>
      <sz val="12"/>
      <color indexed="47"/>
      <name val="Libian SC Regular"/>
      <family val="0"/>
    </font>
    <font>
      <b/>
      <sz val="12"/>
      <color indexed="47"/>
      <name val="Libian SC Regular"/>
      <family val="0"/>
    </font>
    <font>
      <sz val="12"/>
      <color indexed="39"/>
      <name val="Arial"/>
      <family val="0"/>
    </font>
    <font>
      <b/>
      <sz val="12"/>
      <color indexed="53"/>
      <name val="Arial"/>
      <family val="0"/>
    </font>
    <font>
      <sz val="10"/>
      <color indexed="49"/>
      <name val="Arial"/>
      <family val="0"/>
    </font>
    <font>
      <sz val="12"/>
      <color indexed="10"/>
      <name val="Zapf Dingbats"/>
      <family val="0"/>
    </font>
    <font>
      <b/>
      <sz val="14"/>
      <color indexed="25"/>
      <name val="Apple Chancery"/>
      <family val="0"/>
    </font>
    <font>
      <b/>
      <sz val="10"/>
      <color indexed="25"/>
      <name val="Arial"/>
      <family val="2"/>
    </font>
    <font>
      <sz val="10"/>
      <color indexed="25"/>
      <name val="Arial"/>
      <family val="0"/>
    </font>
    <font>
      <b/>
      <sz val="14"/>
      <color indexed="10"/>
      <name val="Apple Chancery"/>
      <family val="0"/>
    </font>
    <font>
      <sz val="11"/>
      <color indexed="17"/>
      <name val="Arial"/>
      <family val="0"/>
    </font>
    <font>
      <sz val="11"/>
      <color indexed="11"/>
      <name val="Arial"/>
      <family val="0"/>
    </font>
    <font>
      <b/>
      <sz val="11"/>
      <color indexed="11"/>
      <name val="Arial"/>
      <family val="2"/>
    </font>
    <font>
      <sz val="16"/>
      <color indexed="10"/>
      <name val="Algerian"/>
      <family val="5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"/>
      <family val="0"/>
    </font>
    <font>
      <u val="single"/>
      <sz val="10"/>
      <color rgb="FF0000D4"/>
      <name val="Arial"/>
      <family val="2"/>
    </font>
    <font>
      <sz val="10"/>
      <color rgb="FF3366FF"/>
      <name val="Arial"/>
      <family val="0"/>
    </font>
    <font>
      <sz val="10"/>
      <color rgb="FFFF6600"/>
      <name val="Arial"/>
      <family val="2"/>
    </font>
    <font>
      <sz val="12"/>
      <color rgb="FF0000FF"/>
      <name val="Zapf Dingbats"/>
      <family val="0"/>
    </font>
    <font>
      <sz val="10"/>
      <color rgb="FF008000"/>
      <name val="Arial"/>
      <family val="2"/>
    </font>
    <font>
      <sz val="10"/>
      <color rgb="FF39AD12"/>
      <name val="Arial"/>
      <family val="0"/>
    </font>
    <font>
      <sz val="10"/>
      <color rgb="FFFFAD2E"/>
      <name val="Zapf Dingbats"/>
      <family val="0"/>
    </font>
    <font>
      <sz val="10"/>
      <color rgb="FFFABB73"/>
      <name val="Zapf Dingbats"/>
      <family val="0"/>
    </font>
    <font>
      <sz val="12"/>
      <color rgb="FFFABB73"/>
      <name val="Libian SC Regular"/>
      <family val="0"/>
    </font>
    <font>
      <b/>
      <sz val="12"/>
      <color rgb="FFFABB73"/>
      <name val="Libian SC Regular"/>
      <family val="0"/>
    </font>
    <font>
      <sz val="12"/>
      <color rgb="FF0000FF"/>
      <name val="Arial"/>
      <family val="0"/>
    </font>
    <font>
      <b/>
      <sz val="12"/>
      <color rgb="FFFF770C"/>
      <name val="Arial"/>
      <family val="0"/>
    </font>
    <font>
      <sz val="10"/>
      <color theme="8" tint="0.39998000860214233"/>
      <name val="Arial"/>
      <family val="0"/>
    </font>
    <font>
      <sz val="12"/>
      <color rgb="FFFF0000"/>
      <name val="Zapf Dingbats"/>
      <family val="0"/>
    </font>
    <font>
      <b/>
      <sz val="14"/>
      <color rgb="FF8F4999"/>
      <name val="Apple Chancery"/>
      <family val="0"/>
    </font>
    <font>
      <b/>
      <sz val="10"/>
      <color rgb="FF8F4999"/>
      <name val="Arial"/>
      <family val="2"/>
    </font>
    <font>
      <sz val="10"/>
      <color rgb="FF8F4999"/>
      <name val="Arial"/>
      <family val="0"/>
    </font>
    <font>
      <b/>
      <sz val="14"/>
      <color rgb="FFFF0000"/>
      <name val="Apple Chancery"/>
      <family val="0"/>
    </font>
    <font>
      <sz val="11"/>
      <color rgb="FF008000"/>
      <name val="Arial"/>
      <family val="0"/>
    </font>
    <font>
      <sz val="11"/>
      <color rgb="FF39AD12"/>
      <name val="Arial"/>
      <family val="0"/>
    </font>
    <font>
      <b/>
      <sz val="11"/>
      <color rgb="FF4EB913"/>
      <name val="Arial"/>
      <family val="2"/>
    </font>
    <font>
      <sz val="18"/>
      <color rgb="FFC00000"/>
      <name val="Algerian"/>
      <family val="5"/>
    </font>
    <font>
      <sz val="10"/>
      <color rgb="FFC00000"/>
      <name val="Arial"/>
      <family val="2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7" fillId="0" borderId="0" xfId="53" applyAlignment="1" applyProtection="1">
      <alignment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4" xfId="0" applyNumberForma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1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1" fillId="0" borderId="29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2" fillId="0" borderId="0" xfId="58" applyFont="1" applyAlignment="1">
      <alignment horizontal="left" vertical="center"/>
      <protection/>
    </xf>
    <xf numFmtId="0" fontId="0" fillId="0" borderId="0" xfId="58">
      <alignment/>
      <protection/>
    </xf>
    <xf numFmtId="0" fontId="13" fillId="0" borderId="0" xfId="58" applyFont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14" fillId="0" borderId="0" xfId="58" applyFont="1" applyAlignment="1">
      <alignment horizontal="center" vertical="center"/>
      <protection/>
    </xf>
    <xf numFmtId="0" fontId="17" fillId="0" borderId="33" xfId="58" applyFont="1" applyBorder="1" applyAlignment="1">
      <alignment horizontal="center" vertical="center" wrapText="1"/>
      <protection/>
    </xf>
    <xf numFmtId="49" fontId="11" fillId="0" borderId="33" xfId="58" applyNumberFormat="1" applyFont="1" applyBorder="1" applyAlignment="1">
      <alignment horizontal="center" vertical="center" wrapText="1"/>
      <protection/>
    </xf>
    <xf numFmtId="0" fontId="11" fillId="0" borderId="33" xfId="58" applyFont="1" applyBorder="1" applyAlignment="1">
      <alignment horizontal="center" vertical="center" wrapText="1"/>
      <protection/>
    </xf>
    <xf numFmtId="1" fontId="0" fillId="0" borderId="33" xfId="58" applyNumberFormat="1" applyFont="1" applyBorder="1" applyAlignment="1">
      <alignment horizontal="center" vertical="center" wrapText="1"/>
      <protection/>
    </xf>
    <xf numFmtId="166" fontId="0" fillId="0" borderId="33" xfId="58" applyNumberFormat="1" applyFont="1" applyBorder="1" applyAlignment="1">
      <alignment horizontal="center" vertical="center" wrapText="1"/>
      <protection/>
    </xf>
    <xf numFmtId="0" fontId="15" fillId="0" borderId="33" xfId="58" applyFont="1" applyBorder="1" applyAlignment="1">
      <alignment horizontal="center" vertical="center" wrapText="1"/>
      <protection/>
    </xf>
    <xf numFmtId="1" fontId="18" fillId="0" borderId="11" xfId="58" applyNumberFormat="1" applyFont="1" applyBorder="1" applyAlignment="1">
      <alignment horizontal="left" vertical="center" wrapText="1"/>
      <protection/>
    </xf>
    <xf numFmtId="3" fontId="0" fillId="0" borderId="33" xfId="58" applyNumberFormat="1" applyFont="1" applyFill="1" applyBorder="1" applyAlignment="1">
      <alignment horizontal="center" vertical="center"/>
      <protection/>
    </xf>
    <xf numFmtId="1" fontId="18" fillId="0" borderId="12" xfId="58" applyNumberFormat="1" applyFont="1" applyBorder="1" applyAlignment="1">
      <alignment vertical="center" wrapText="1"/>
      <protection/>
    </xf>
    <xf numFmtId="1" fontId="92" fillId="0" borderId="12" xfId="58" applyNumberFormat="1" applyFont="1" applyBorder="1" applyAlignment="1">
      <alignment vertical="center" wrapText="1"/>
      <protection/>
    </xf>
    <xf numFmtId="1" fontId="18" fillId="0" borderId="10" xfId="58" applyNumberFormat="1" applyFont="1" applyBorder="1" applyAlignment="1">
      <alignment vertical="center" wrapText="1"/>
      <protection/>
    </xf>
    <xf numFmtId="1" fontId="92" fillId="0" borderId="33" xfId="58" applyNumberFormat="1" applyFont="1" applyBorder="1" applyAlignment="1">
      <alignment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1" fontId="18" fillId="0" borderId="33" xfId="58" applyNumberFormat="1" applyFont="1" applyBorder="1" applyAlignment="1">
      <alignment vertical="center" wrapText="1"/>
      <protection/>
    </xf>
    <xf numFmtId="0" fontId="11" fillId="0" borderId="0" xfId="58" applyFont="1">
      <alignment/>
      <protection/>
    </xf>
    <xf numFmtId="0" fontId="11" fillId="0" borderId="10" xfId="58" applyFont="1" applyBorder="1" applyAlignment="1">
      <alignment horizontal="center" wrapText="1"/>
      <protection/>
    </xf>
    <xf numFmtId="0" fontId="16" fillId="0" borderId="14" xfId="58" applyFont="1" applyBorder="1" applyAlignment="1">
      <alignment horizontal="center" vertical="center" wrapText="1"/>
      <protection/>
    </xf>
    <xf numFmtId="1" fontId="16" fillId="0" borderId="0" xfId="58" applyNumberFormat="1" applyFont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7" fillId="0" borderId="14" xfId="58" applyFont="1" applyBorder="1" applyAlignment="1">
      <alignment horizontal="center" vertical="center" wrapText="1"/>
      <protection/>
    </xf>
    <xf numFmtId="2" fontId="16" fillId="0" borderId="0" xfId="58" applyNumberFormat="1" applyFont="1" applyBorder="1" applyAlignment="1">
      <alignment horizont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166" fontId="0" fillId="0" borderId="14" xfId="58" applyNumberFormat="1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8" applyFont="1" applyAlignment="1">
      <alignment horizontal="center" vertical="top" wrapText="1"/>
      <protection/>
    </xf>
    <xf numFmtId="3" fontId="0" fillId="0" borderId="33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1" fontId="0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wrapText="1"/>
      <protection/>
    </xf>
    <xf numFmtId="1" fontId="93" fillId="0" borderId="33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Fill="1" applyBorder="1" applyAlignment="1">
      <alignment horizontal="center"/>
      <protection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94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11" fillId="0" borderId="14" xfId="58" applyNumberFormat="1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66" fontId="0" fillId="0" borderId="0" xfId="58" applyNumberFormat="1" applyFont="1" applyFill="1" applyBorder="1" applyAlignment="1">
      <alignment horizontal="center" vertical="center"/>
      <protection/>
    </xf>
    <xf numFmtId="166" fontId="0" fillId="0" borderId="0" xfId="58" applyNumberFormat="1" applyFill="1" applyBorder="1" applyAlignment="1">
      <alignment horizontal="center" vertical="center"/>
      <protection/>
    </xf>
    <xf numFmtId="166" fontId="0" fillId="0" borderId="0" xfId="58" applyNumberFormat="1" applyFont="1" applyBorder="1" applyAlignment="1">
      <alignment horizontal="center" vertical="center" wrapText="1"/>
      <protection/>
    </xf>
    <xf numFmtId="1" fontId="0" fillId="0" borderId="14" xfId="58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66" fontId="11" fillId="0" borderId="15" xfId="58" applyNumberFormat="1" applyFont="1" applyFill="1" applyBorder="1" applyAlignment="1">
      <alignment horizontal="center" vertical="center"/>
      <protection/>
    </xf>
    <xf numFmtId="49" fontId="11" fillId="0" borderId="15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 wrapText="1"/>
    </xf>
    <xf numFmtId="171" fontId="0" fillId="0" borderId="33" xfId="58" applyNumberFormat="1" applyFont="1" applyFill="1" applyBorder="1" applyAlignment="1">
      <alignment horizontal="center" vertical="center"/>
      <protection/>
    </xf>
    <xf numFmtId="171" fontId="0" fillId="0" borderId="33" xfId="58" applyNumberFormat="1" applyFill="1" applyBorder="1" applyAlignment="1">
      <alignment horizontal="center" vertical="center"/>
      <protection/>
    </xf>
    <xf numFmtId="171" fontId="0" fillId="0" borderId="33" xfId="58" applyNumberFormat="1" applyFont="1" applyBorder="1" applyAlignment="1">
      <alignment horizontal="center" vertical="center" wrapText="1"/>
      <protection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9" fontId="0" fillId="0" borderId="33" xfId="58" applyNumberFormat="1" applyFont="1" applyFill="1" applyBorder="1" applyAlignment="1">
      <alignment horizontal="center" vertical="center"/>
      <protection/>
    </xf>
    <xf numFmtId="169" fontId="0" fillId="0" borderId="33" xfId="58" applyNumberFormat="1" applyFill="1" applyBorder="1" applyAlignment="1">
      <alignment horizontal="center" vertical="center"/>
      <protection/>
    </xf>
    <xf numFmtId="169" fontId="0" fillId="0" borderId="33" xfId="58" applyNumberFormat="1" applyFont="1" applyBorder="1" applyAlignment="1">
      <alignment horizontal="center" vertical="center" wrapText="1"/>
      <protection/>
    </xf>
    <xf numFmtId="3" fontId="0" fillId="0" borderId="33" xfId="58" applyNumberFormat="1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166" fontId="0" fillId="0" borderId="33" xfId="58" applyNumberFormat="1" applyFont="1" applyBorder="1" applyAlignment="1">
      <alignment horizontal="center" vertical="center" wrapText="1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49" fontId="95" fillId="0" borderId="33" xfId="58" applyNumberFormat="1" applyFont="1" applyBorder="1" applyAlignment="1">
      <alignment horizontal="center" vertical="center" wrapText="1"/>
      <protection/>
    </xf>
    <xf numFmtId="169" fontId="94" fillId="0" borderId="33" xfId="58" applyNumberFormat="1" applyFont="1" applyFill="1" applyBorder="1" applyAlignment="1">
      <alignment horizontal="center" vertical="center"/>
      <protection/>
    </xf>
    <xf numFmtId="0" fontId="95" fillId="0" borderId="33" xfId="58" applyFont="1" applyBorder="1" applyAlignment="1">
      <alignment horizontal="center" vertical="center" wrapText="1"/>
      <protection/>
    </xf>
    <xf numFmtId="1" fontId="94" fillId="0" borderId="33" xfId="58" applyNumberFormat="1" applyFont="1" applyBorder="1" applyAlignment="1">
      <alignment horizontal="center" vertical="center" wrapText="1"/>
      <protection/>
    </xf>
    <xf numFmtId="171" fontId="94" fillId="0" borderId="33" xfId="58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96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97" fillId="0" borderId="0" xfId="53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53" applyNumberFormat="1" applyFont="1" applyFill="1" applyAlignment="1" applyProtection="1" quotePrefix="1">
      <alignment/>
      <protection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2" fontId="101" fillId="0" borderId="0" xfId="0" applyNumberFormat="1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102" fillId="0" borderId="0" xfId="0" applyFont="1" applyAlignment="1">
      <alignment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/>
    </xf>
    <xf numFmtId="0" fontId="0" fillId="0" borderId="0" xfId="0" applyNumberFormat="1" applyAlignment="1">
      <alignment/>
    </xf>
    <xf numFmtId="0" fontId="9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05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/>
    </xf>
    <xf numFmtId="171" fontId="94" fillId="0" borderId="33" xfId="58" applyNumberFormat="1" applyFont="1" applyBorder="1" applyAlignment="1">
      <alignment horizontal="center" vertical="center" wrapText="1"/>
      <protection/>
    </xf>
    <xf numFmtId="169" fontId="94" fillId="0" borderId="33" xfId="58" applyNumberFormat="1" applyFont="1" applyBorder="1" applyAlignment="1">
      <alignment horizontal="center" vertical="center" wrapText="1"/>
      <protection/>
    </xf>
    <xf numFmtId="49" fontId="95" fillId="0" borderId="33" xfId="0" applyNumberFormat="1" applyFont="1" applyBorder="1" applyAlignment="1">
      <alignment horizontal="center" vertical="center" wrapText="1"/>
    </xf>
    <xf numFmtId="171" fontId="94" fillId="0" borderId="35" xfId="0" applyNumberFormat="1" applyFont="1" applyBorder="1" applyAlignment="1">
      <alignment horizontal="center" vertical="center"/>
    </xf>
    <xf numFmtId="0" fontId="95" fillId="0" borderId="35" xfId="0" applyFont="1" applyBorder="1" applyAlignment="1">
      <alignment horizontal="center" vertical="center" wrapText="1"/>
    </xf>
    <xf numFmtId="1" fontId="94" fillId="0" borderId="35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1" fillId="0" borderId="0" xfId="58" applyNumberFormat="1" applyFont="1" applyBorder="1" applyAlignment="1">
      <alignment horizontal="center" vertical="center" wrapText="1"/>
      <protection/>
    </xf>
    <xf numFmtId="166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49" fontId="0" fillId="0" borderId="14" xfId="58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09" fillId="0" borderId="0" xfId="0" applyFont="1" applyAlignment="1">
      <alignment/>
    </xf>
    <xf numFmtId="0" fontId="102" fillId="0" borderId="0" xfId="0" applyFont="1" applyFill="1" applyAlignment="1">
      <alignment/>
    </xf>
    <xf numFmtId="0" fontId="19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166" fontId="94" fillId="0" borderId="33" xfId="58" applyNumberFormat="1" applyFont="1" applyBorder="1" applyAlignment="1">
      <alignment horizontal="center" vertical="center" wrapText="1"/>
      <protection/>
    </xf>
    <xf numFmtId="49" fontId="111" fillId="0" borderId="0" xfId="0" applyNumberFormat="1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94" fillId="0" borderId="33" xfId="58" applyFont="1" applyBorder="1" applyAlignment="1">
      <alignment horizontal="center" vertical="center" wrapText="1"/>
      <protection/>
    </xf>
    <xf numFmtId="0" fontId="114" fillId="0" borderId="0" xfId="0" applyFont="1" applyAlignment="1">
      <alignment horizontal="center" vertical="center" wrapText="1"/>
    </xf>
    <xf numFmtId="0" fontId="94" fillId="0" borderId="0" xfId="0" applyFont="1" applyAlignment="1">
      <alignment/>
    </xf>
    <xf numFmtId="172" fontId="115" fillId="0" borderId="0" xfId="0" applyNumberFormat="1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72" fontId="116" fillId="0" borderId="0" xfId="0" applyNumberFormat="1" applyFont="1" applyFill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49" fontId="117" fillId="0" borderId="0" xfId="0" applyNumberFormat="1" applyFont="1" applyBorder="1" applyAlignment="1">
      <alignment horizontal="center"/>
    </xf>
    <xf numFmtId="0" fontId="117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18" fillId="0" borderId="0" xfId="58" applyFont="1" applyBorder="1" applyAlignment="1">
      <alignment horizontal="left" wrapText="1"/>
      <protection/>
    </xf>
    <xf numFmtId="0" fontId="0" fillId="0" borderId="0" xfId="58" applyAlignment="1">
      <alignment horizontal="left" wrapText="1"/>
      <protection/>
    </xf>
    <xf numFmtId="0" fontId="11" fillId="0" borderId="0" xfId="58" applyFont="1" applyBorder="1" applyAlignment="1">
      <alignment horizontal="left" wrapText="1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 applyAlignment="1">
      <alignment wrapText="1"/>
      <protection/>
    </xf>
    <xf numFmtId="0" fontId="15" fillId="0" borderId="15" xfId="58" applyFont="1" applyBorder="1" applyAlignment="1">
      <alignment horizontal="left" wrapText="1"/>
      <protection/>
    </xf>
    <xf numFmtId="0" fontId="15" fillId="0" borderId="13" xfId="58" applyFont="1" applyBorder="1" applyAlignment="1">
      <alignment horizontal="left" wrapText="1"/>
      <protection/>
    </xf>
    <xf numFmtId="0" fontId="0" fillId="0" borderId="14" xfId="58" applyBorder="1" applyAlignment="1">
      <alignment wrapText="1"/>
      <protection/>
    </xf>
    <xf numFmtId="0" fontId="17" fillId="0" borderId="33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8" fillId="0" borderId="38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vertical="center"/>
      <protection/>
    </xf>
    <xf numFmtId="0" fontId="11" fillId="0" borderId="0" xfId="58" applyFont="1" applyBorder="1" applyAlignment="1">
      <alignment horizontal="center" wrapText="1"/>
      <protection/>
    </xf>
    <xf numFmtId="0" fontId="0" fillId="0" borderId="0" xfId="58" applyBorder="1" applyAlignment="1">
      <alignment wrapText="1"/>
      <protection/>
    </xf>
    <xf numFmtId="0" fontId="16" fillId="0" borderId="34" xfId="58" applyFont="1" applyBorder="1" applyAlignment="1">
      <alignment horizontal="center" vertical="center" wrapText="1"/>
      <protection/>
    </xf>
    <xf numFmtId="0" fontId="16" fillId="0" borderId="38" xfId="58" applyFont="1" applyBorder="1" applyAlignment="1">
      <alignment horizontal="center" vertical="center" wrapText="1"/>
      <protection/>
    </xf>
    <xf numFmtId="0" fontId="16" fillId="0" borderId="35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5" fillId="0" borderId="10" xfId="58" applyFont="1" applyBorder="1" applyAlignment="1">
      <alignment horizontal="center" wrapText="1"/>
      <protection/>
    </xf>
    <xf numFmtId="0" fontId="15" fillId="0" borderId="16" xfId="58" applyFont="1" applyBorder="1" applyAlignment="1">
      <alignment horizont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8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16" fillId="0" borderId="37" xfId="58" applyFont="1" applyBorder="1" applyAlignment="1">
      <alignment horizontal="center" vertical="center" wrapText="1"/>
      <protection/>
    </xf>
    <xf numFmtId="0" fontId="16" fillId="0" borderId="36" xfId="58" applyFont="1" applyBorder="1" applyAlignment="1">
      <alignment horizontal="center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0" fontId="0" fillId="0" borderId="12" xfId="58" applyBorder="1" applyAlignment="1">
      <alignment/>
      <protection/>
    </xf>
    <xf numFmtId="0" fontId="0" fillId="0" borderId="17" xfId="58" applyBorder="1" applyAlignment="1">
      <alignment/>
      <protection/>
    </xf>
    <xf numFmtId="0" fontId="12" fillId="0" borderId="0" xfId="58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12" fillId="0" borderId="36" xfId="58" applyFont="1" applyBorder="1" applyAlignment="1">
      <alignment horizontal="center" vertical="center"/>
      <protection/>
    </xf>
    <xf numFmtId="0" fontId="0" fillId="0" borderId="36" xfId="58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118" fillId="0" borderId="0" xfId="58" applyFont="1" applyAlignment="1">
      <alignment horizontal="center" vertical="center"/>
      <protection/>
    </xf>
    <xf numFmtId="0" fontId="119" fillId="0" borderId="0" xfId="58" applyFont="1" applyAlignment="1">
      <alignment/>
      <protection/>
    </xf>
    <xf numFmtId="0" fontId="14" fillId="0" borderId="0" xfId="58" applyFont="1" applyAlignment="1">
      <alignment horizontal="center" vertical="center"/>
      <protection/>
    </xf>
    <xf numFmtId="0" fontId="0" fillId="0" borderId="0" xfId="58" applyAlignment="1">
      <alignment/>
      <protection/>
    </xf>
    <xf numFmtId="0" fontId="120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21" fillId="0" borderId="0" xfId="0" applyFont="1" applyAlignment="1">
      <alignment horizontal="center"/>
    </xf>
    <xf numFmtId="0" fontId="9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34</xdr:row>
      <xdr:rowOff>57150</xdr:rowOff>
    </xdr:from>
    <xdr:to>
      <xdr:col>14</xdr:col>
      <xdr:colOff>590550</xdr:colOff>
      <xdr:row>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019800"/>
          <a:ext cx="504825" cy="742950"/>
        </a:xfrm>
        <a:prstGeom prst="rect">
          <a:avLst/>
        </a:prstGeom>
        <a:solidFill>
          <a:srgbClr val="FCD5B5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152400</xdr:rowOff>
    </xdr:from>
    <xdr:to>
      <xdr:col>6</xdr:col>
      <xdr:colOff>685800</xdr:colOff>
      <xdr:row>21</xdr:row>
      <xdr:rowOff>114300</xdr:rowOff>
    </xdr:to>
    <xdr:pic>
      <xdr:nvPicPr>
        <xdr:cNvPr id="2" name="Picture 2" descr="Smiley s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32575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10</xdr:row>
      <xdr:rowOff>171450</xdr:rowOff>
    </xdr:from>
    <xdr:to>
      <xdr:col>6</xdr:col>
      <xdr:colOff>647700</xdr:colOff>
      <xdr:row>14</xdr:row>
      <xdr:rowOff>142875</xdr:rowOff>
    </xdr:to>
    <xdr:pic>
      <xdr:nvPicPr>
        <xdr:cNvPr id="3" name="Picture 1" descr="Smile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1933575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15</xdr:row>
      <xdr:rowOff>104775</xdr:rowOff>
    </xdr:from>
    <xdr:to>
      <xdr:col>6</xdr:col>
      <xdr:colOff>590550</xdr:colOff>
      <xdr:row>17</xdr:row>
      <xdr:rowOff>85725</xdr:rowOff>
    </xdr:to>
    <xdr:pic>
      <xdr:nvPicPr>
        <xdr:cNvPr id="4" name="Picture 1" descr="Smiley worrie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8194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</xdr:row>
      <xdr:rowOff>142875</xdr:rowOff>
    </xdr:from>
    <xdr:to>
      <xdr:col>11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9527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5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06FA9"/>
  </sheetPr>
  <dimension ref="A1:P23"/>
  <sheetViews>
    <sheetView zoomScale="150" zoomScaleNormal="150" workbookViewId="0" topLeftCell="A10">
      <selection activeCell="O27" sqref="O27"/>
    </sheetView>
  </sheetViews>
  <sheetFormatPr defaultColWidth="11.421875" defaultRowHeight="12.75"/>
  <cols>
    <col min="1" max="1" width="2.28125" style="0" customWidth="1"/>
    <col min="2" max="2" width="12.421875" style="197" customWidth="1"/>
    <col min="3" max="5" width="10.8515625" style="196" customWidth="1"/>
    <col min="8" max="8" width="6.7109375" style="0" customWidth="1"/>
    <col min="9" max="9" width="10.00390625" style="0" customWidth="1"/>
    <col min="10" max="10" width="10.00390625" style="220" customWidth="1"/>
    <col min="11" max="11" width="17.140625" style="0" customWidth="1"/>
  </cols>
  <sheetData>
    <row r="1" spans="1:11" ht="12" customHeight="1">
      <c r="A1" s="272" t="s">
        <v>162</v>
      </c>
      <c r="B1" s="273"/>
      <c r="C1" s="273"/>
      <c r="D1" s="273"/>
      <c r="E1" s="273"/>
      <c r="F1" s="274"/>
      <c r="G1" s="1"/>
      <c r="I1" s="236"/>
      <c r="J1" s="277"/>
      <c r="K1" s="278"/>
    </row>
    <row r="2" spans="1:11" ht="18.75" customHeight="1">
      <c r="A2" s="273"/>
      <c r="B2" s="273"/>
      <c r="C2" s="273"/>
      <c r="D2" s="273"/>
      <c r="E2" s="273"/>
      <c r="F2" s="274"/>
      <c r="G2" s="1"/>
      <c r="I2" s="236"/>
      <c r="J2" s="278"/>
      <c r="K2" s="278"/>
    </row>
    <row r="3" spans="1:7" ht="15" customHeight="1">
      <c r="A3" s="276" t="s">
        <v>239</v>
      </c>
      <c r="B3" s="276"/>
      <c r="C3" s="276"/>
      <c r="D3" s="276"/>
      <c r="E3" s="276"/>
      <c r="F3" s="279"/>
      <c r="G3" s="256"/>
    </row>
    <row r="4" spans="1:7" ht="15" customHeight="1">
      <c r="A4" s="276" t="s">
        <v>240</v>
      </c>
      <c r="B4" s="276"/>
      <c r="C4" s="276"/>
      <c r="D4" s="276"/>
      <c r="E4" s="276"/>
      <c r="F4" s="279"/>
      <c r="G4" s="256"/>
    </row>
    <row r="5" spans="1:7" ht="12">
      <c r="A5" s="214"/>
      <c r="B5" s="215"/>
      <c r="C5" s="216"/>
      <c r="D5" s="216"/>
      <c r="E5" s="216"/>
      <c r="F5" s="214"/>
      <c r="G5" s="214"/>
    </row>
    <row r="6" spans="1:8" ht="15" customHeight="1">
      <c r="A6" s="214"/>
      <c r="B6" s="275" t="s">
        <v>174</v>
      </c>
      <c r="C6" s="276"/>
      <c r="D6" s="276"/>
      <c r="E6" s="276"/>
      <c r="F6" s="274"/>
      <c r="G6" s="1"/>
      <c r="H6" s="255"/>
    </row>
    <row r="7" ht="13.5" customHeight="1"/>
    <row r="8" spans="3:4" ht="13.5" customHeight="1">
      <c r="C8" s="271" t="s">
        <v>182</v>
      </c>
      <c r="D8" s="271"/>
    </row>
    <row r="9" spans="2:10" ht="12">
      <c r="B9" s="198" t="s">
        <v>160</v>
      </c>
      <c r="C9" s="196" t="s">
        <v>159</v>
      </c>
      <c r="D9" s="196" t="s">
        <v>158</v>
      </c>
      <c r="E9" s="196" t="s">
        <v>157</v>
      </c>
      <c r="F9" s="196" t="s">
        <v>218</v>
      </c>
      <c r="G9" s="196"/>
      <c r="H9" s="1"/>
      <c r="I9" s="199"/>
      <c r="J9" s="221"/>
    </row>
    <row r="10" spans="2:10" ht="12">
      <c r="B10" s="198"/>
      <c r="F10" s="1"/>
      <c r="G10" s="1"/>
      <c r="H10" s="1"/>
      <c r="I10" s="6"/>
      <c r="J10" s="222"/>
    </row>
    <row r="11" spans="2:14" ht="15">
      <c r="B11" s="198" t="s">
        <v>156</v>
      </c>
      <c r="C11" s="196">
        <v>1250</v>
      </c>
      <c r="D11" s="196">
        <v>1486</v>
      </c>
      <c r="E11" s="196">
        <f aca="true" t="shared" si="0" ref="E11:E17">D11-C11</f>
        <v>236</v>
      </c>
      <c r="F11" s="213" t="s">
        <v>217</v>
      </c>
      <c r="G11" s="213"/>
      <c r="H11" s="1"/>
      <c r="I11" s="267"/>
      <c r="J11" s="267"/>
      <c r="K11" s="267"/>
      <c r="L11" s="267"/>
      <c r="M11" s="254"/>
      <c r="N11" s="254"/>
    </row>
    <row r="12" spans="2:14" ht="15">
      <c r="B12" s="198" t="s">
        <v>155</v>
      </c>
      <c r="C12" s="196">
        <v>2500</v>
      </c>
      <c r="D12" s="196">
        <v>3128</v>
      </c>
      <c r="E12" s="196">
        <f t="shared" si="0"/>
        <v>628</v>
      </c>
      <c r="F12" s="213" t="s">
        <v>217</v>
      </c>
      <c r="G12" s="213"/>
      <c r="H12" s="1"/>
      <c r="I12" s="267"/>
      <c r="J12" s="267"/>
      <c r="K12" s="267"/>
      <c r="L12" s="267"/>
      <c r="M12" s="254"/>
      <c r="N12" s="254"/>
    </row>
    <row r="13" spans="2:14" ht="15">
      <c r="B13" s="198" t="s">
        <v>154</v>
      </c>
      <c r="C13" s="196">
        <v>3750</v>
      </c>
      <c r="D13" s="196">
        <v>3970</v>
      </c>
      <c r="E13" s="196">
        <f t="shared" si="0"/>
        <v>220</v>
      </c>
      <c r="F13" s="213" t="s">
        <v>217</v>
      </c>
      <c r="G13" s="213"/>
      <c r="H13" s="1"/>
      <c r="I13" s="267"/>
      <c r="J13" s="267"/>
      <c r="K13" s="267"/>
      <c r="L13" s="267"/>
      <c r="M13" s="254"/>
      <c r="N13" s="254"/>
    </row>
    <row r="14" spans="2:12" ht="15">
      <c r="B14" s="198" t="s">
        <v>153</v>
      </c>
      <c r="C14" s="196">
        <v>5000</v>
      </c>
      <c r="D14" s="196">
        <v>5161</v>
      </c>
      <c r="E14" s="196">
        <f t="shared" si="0"/>
        <v>161</v>
      </c>
      <c r="F14" s="213" t="s">
        <v>217</v>
      </c>
      <c r="G14" s="213"/>
      <c r="H14" s="1"/>
      <c r="I14" s="268"/>
      <c r="J14" s="268"/>
      <c r="K14" s="268"/>
      <c r="L14" s="268"/>
    </row>
    <row r="15" spans="2:12" ht="15">
      <c r="B15" s="198" t="s">
        <v>152</v>
      </c>
      <c r="C15" s="196">
        <v>6250</v>
      </c>
      <c r="D15" s="196">
        <v>6680</v>
      </c>
      <c r="E15" s="196">
        <f t="shared" si="0"/>
        <v>430</v>
      </c>
      <c r="F15" s="213" t="s">
        <v>217</v>
      </c>
      <c r="G15" s="213"/>
      <c r="H15" s="210"/>
      <c r="I15" s="268"/>
      <c r="J15" s="268"/>
      <c r="K15" s="268"/>
      <c r="L15" s="268"/>
    </row>
    <row r="16" spans="2:12" ht="15">
      <c r="B16" s="198" t="s">
        <v>151</v>
      </c>
      <c r="C16" s="196">
        <v>7500</v>
      </c>
      <c r="D16" s="196">
        <v>8145</v>
      </c>
      <c r="E16" s="196">
        <f t="shared" si="0"/>
        <v>645</v>
      </c>
      <c r="F16" s="213" t="s">
        <v>217</v>
      </c>
      <c r="G16" s="210"/>
      <c r="H16" s="210"/>
      <c r="I16" s="268"/>
      <c r="J16" s="268"/>
      <c r="K16" s="268"/>
      <c r="L16" s="268"/>
    </row>
    <row r="17" spans="2:12" ht="15.75">
      <c r="B17" s="198" t="s">
        <v>150</v>
      </c>
      <c r="C17" s="196">
        <v>8750</v>
      </c>
      <c r="D17" s="196">
        <v>8864</v>
      </c>
      <c r="E17" s="196">
        <f t="shared" si="0"/>
        <v>114</v>
      </c>
      <c r="F17" s="213" t="s">
        <v>217</v>
      </c>
      <c r="G17" s="237"/>
      <c r="H17" s="210"/>
      <c r="I17" s="268"/>
      <c r="J17" s="268"/>
      <c r="K17" s="268"/>
      <c r="L17" s="268"/>
    </row>
    <row r="18" spans="2:16" ht="15">
      <c r="B18" s="198" t="s">
        <v>149</v>
      </c>
      <c r="C18" s="196">
        <v>10000</v>
      </c>
      <c r="D18" s="196">
        <v>9804</v>
      </c>
      <c r="E18" s="196">
        <v>-196</v>
      </c>
      <c r="F18" s="259" t="s">
        <v>368</v>
      </c>
      <c r="G18" s="210"/>
      <c r="H18" s="210"/>
      <c r="I18" s="268"/>
      <c r="J18" s="268"/>
      <c r="K18" s="268"/>
      <c r="L18" s="268"/>
      <c r="M18" s="269"/>
      <c r="N18" s="270"/>
      <c r="O18" s="270"/>
      <c r="P18" s="270"/>
    </row>
    <row r="19" spans="2:16" ht="15.75" customHeight="1">
      <c r="B19" s="198" t="s">
        <v>148</v>
      </c>
      <c r="C19" s="196">
        <v>11250</v>
      </c>
      <c r="D19" s="196">
        <v>10283</v>
      </c>
      <c r="E19" s="196">
        <v>-967</v>
      </c>
      <c r="F19" s="259" t="s">
        <v>368</v>
      </c>
      <c r="G19" s="210"/>
      <c r="H19" s="210"/>
      <c r="I19" s="261"/>
      <c r="J19" s="262"/>
      <c r="K19" s="262"/>
      <c r="L19" s="262"/>
      <c r="M19" s="269"/>
      <c r="N19" s="270"/>
      <c r="O19" s="270"/>
      <c r="P19" s="270"/>
    </row>
    <row r="20" spans="2:14" ht="15" customHeight="1">
      <c r="B20" s="198" t="s">
        <v>147</v>
      </c>
      <c r="C20" s="196">
        <v>12500</v>
      </c>
      <c r="D20" s="196">
        <v>10826</v>
      </c>
      <c r="E20" s="196">
        <v>-1674</v>
      </c>
      <c r="F20" s="259" t="s">
        <v>368</v>
      </c>
      <c r="G20" s="210"/>
      <c r="H20" s="210"/>
      <c r="I20" s="262"/>
      <c r="J20" s="262"/>
      <c r="K20" s="262"/>
      <c r="L20" s="262"/>
      <c r="M20" s="254"/>
      <c r="N20" s="254"/>
    </row>
    <row r="21" spans="2:14" ht="13.5" customHeight="1">
      <c r="B21" s="198" t="s">
        <v>146</v>
      </c>
      <c r="C21" s="196">
        <v>13750</v>
      </c>
      <c r="D21" s="196">
        <v>11716</v>
      </c>
      <c r="E21" s="196">
        <f>D21-C21</f>
        <v>-2034</v>
      </c>
      <c r="F21" s="259" t="s">
        <v>368</v>
      </c>
      <c r="G21" s="210"/>
      <c r="H21" s="210"/>
      <c r="I21" s="263"/>
      <c r="J21" s="263"/>
      <c r="K21" s="263"/>
      <c r="L21" s="263"/>
      <c r="M21" s="254"/>
      <c r="N21" s="254"/>
    </row>
    <row r="22" spans="2:14" ht="13.5" customHeight="1">
      <c r="B22" s="198" t="s">
        <v>145</v>
      </c>
      <c r="C22" s="196">
        <v>15000</v>
      </c>
      <c r="D22" s="196">
        <f>Summary!D65</f>
        <v>12165</v>
      </c>
      <c r="E22" s="196">
        <f>D22-C22</f>
        <v>-2835</v>
      </c>
      <c r="F22" s="259" t="s">
        <v>368</v>
      </c>
      <c r="G22" s="210"/>
      <c r="H22" s="210"/>
      <c r="I22" s="264"/>
      <c r="J22" s="264"/>
      <c r="K22" s="264"/>
      <c r="L22" s="264"/>
      <c r="M22" s="254"/>
      <c r="N22" s="254"/>
    </row>
    <row r="23" spans="2:12" ht="12">
      <c r="B23" s="198"/>
      <c r="F23" s="1"/>
      <c r="G23" s="1"/>
      <c r="H23" s="1"/>
      <c r="I23" s="265"/>
      <c r="J23" s="265"/>
      <c r="K23" s="265"/>
      <c r="L23" s="265"/>
    </row>
    <row r="36" ht="12.75"/>
    <row r="37" ht="12.75"/>
    <row r="38" ht="12.75"/>
  </sheetData>
  <sheetProtection/>
  <mergeCells count="9">
    <mergeCell ref="I11:L18"/>
    <mergeCell ref="M19:P19"/>
    <mergeCell ref="C8:D8"/>
    <mergeCell ref="M18:P18"/>
    <mergeCell ref="A1:F2"/>
    <mergeCell ref="B6:F6"/>
    <mergeCell ref="J1:K2"/>
    <mergeCell ref="A3:F3"/>
    <mergeCell ref="A4:F4"/>
  </mergeCells>
  <printOptions/>
  <pageMargins left="0.75" right="0.75" top="1" bottom="1" header="0.5" footer="0.5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C11" sqref="C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244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232" t="s">
        <v>251</v>
      </c>
      <c r="C10" s="233">
        <v>55929</v>
      </c>
      <c r="D10" s="234" t="s">
        <v>103</v>
      </c>
      <c r="E10" s="235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91" t="s">
        <v>250</v>
      </c>
      <c r="S10" s="231">
        <v>65177</v>
      </c>
      <c r="T10" s="193" t="s">
        <v>103</v>
      </c>
      <c r="U10" s="194">
        <v>5</v>
      </c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363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361</v>
      </c>
      <c r="C10" s="176">
        <v>51370</v>
      </c>
      <c r="D10" s="119" t="s">
        <v>103</v>
      </c>
      <c r="E10" s="120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8">
      <selection activeCell="C31" sqref="C3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81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143</v>
      </c>
      <c r="C10" s="171">
        <v>55194</v>
      </c>
      <c r="D10" s="119" t="s">
        <v>103</v>
      </c>
      <c r="E10" s="120">
        <v>5</v>
      </c>
      <c r="F10" s="118" t="s">
        <v>109</v>
      </c>
      <c r="G10" s="172">
        <v>64547</v>
      </c>
      <c r="H10" s="119" t="s">
        <v>103</v>
      </c>
      <c r="I10" s="120">
        <v>5</v>
      </c>
      <c r="J10" s="118" t="s">
        <v>161</v>
      </c>
      <c r="K10" s="173">
        <v>73864</v>
      </c>
      <c r="L10" s="119" t="s">
        <v>103</v>
      </c>
      <c r="M10" s="120">
        <v>5</v>
      </c>
      <c r="N10" s="118" t="s">
        <v>176</v>
      </c>
      <c r="O10" s="173">
        <v>83013</v>
      </c>
      <c r="P10" s="119" t="s">
        <v>103</v>
      </c>
      <c r="Q10" s="120">
        <v>5</v>
      </c>
      <c r="R10" s="118" t="s">
        <v>125</v>
      </c>
      <c r="S10" s="173">
        <v>65322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297</v>
      </c>
      <c r="C11" s="171">
        <v>54763</v>
      </c>
      <c r="D11" s="119" t="s">
        <v>103</v>
      </c>
      <c r="E11" s="120">
        <v>5</v>
      </c>
      <c r="F11" s="118" t="s">
        <v>227</v>
      </c>
      <c r="G11" s="172">
        <v>63155</v>
      </c>
      <c r="H11" s="119" t="s">
        <v>103</v>
      </c>
      <c r="I11" s="120">
        <v>5</v>
      </c>
      <c r="J11" s="118" t="s">
        <v>260</v>
      </c>
      <c r="K11" s="173">
        <v>73912</v>
      </c>
      <c r="L11" s="119" t="s">
        <v>103</v>
      </c>
      <c r="M11" s="120">
        <v>5</v>
      </c>
      <c r="N11" s="118" t="s">
        <v>297</v>
      </c>
      <c r="O11" s="173">
        <v>70837</v>
      </c>
      <c r="P11" s="119" t="s">
        <v>103</v>
      </c>
      <c r="Q11" s="120">
        <v>5</v>
      </c>
      <c r="R11" s="118" t="s">
        <v>235</v>
      </c>
      <c r="S11" s="173">
        <v>64281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379</v>
      </c>
      <c r="C12" s="171">
        <v>55689</v>
      </c>
      <c r="D12" s="119" t="s">
        <v>103</v>
      </c>
      <c r="E12" s="120">
        <v>5</v>
      </c>
      <c r="F12" s="118" t="s">
        <v>297</v>
      </c>
      <c r="G12" s="172">
        <v>62884</v>
      </c>
      <c r="H12" s="119" t="s">
        <v>103</v>
      </c>
      <c r="I12" s="120">
        <v>5</v>
      </c>
      <c r="J12" s="118" t="s">
        <v>354</v>
      </c>
      <c r="K12" s="173">
        <v>73181</v>
      </c>
      <c r="L12" s="119" t="s">
        <v>103</v>
      </c>
      <c r="M12" s="120">
        <v>5</v>
      </c>
      <c r="N12" s="118" t="s">
        <v>361</v>
      </c>
      <c r="O12" s="173">
        <v>72876</v>
      </c>
      <c r="P12" s="119" t="s">
        <v>103</v>
      </c>
      <c r="Q12" s="120">
        <v>5</v>
      </c>
      <c r="R12" s="191" t="s">
        <v>250</v>
      </c>
      <c r="S12" s="230">
        <v>62289</v>
      </c>
      <c r="T12" s="193" t="s">
        <v>103</v>
      </c>
      <c r="U12" s="194">
        <v>5</v>
      </c>
    </row>
    <row r="13" spans="1:21" ht="21.75" customHeight="1">
      <c r="A13" s="117" t="s">
        <v>30</v>
      </c>
      <c r="B13" s="118" t="s">
        <v>389</v>
      </c>
      <c r="C13" s="171">
        <v>54386</v>
      </c>
      <c r="D13" s="119" t="s">
        <v>103</v>
      </c>
      <c r="E13" s="120">
        <v>5</v>
      </c>
      <c r="F13" s="118" t="s">
        <v>381</v>
      </c>
      <c r="G13" s="172">
        <v>63870</v>
      </c>
      <c r="H13" s="119" t="s">
        <v>103</v>
      </c>
      <c r="I13" s="120">
        <v>5</v>
      </c>
      <c r="J13" s="118" t="s">
        <v>381</v>
      </c>
      <c r="K13" s="173">
        <v>74779</v>
      </c>
      <c r="L13" s="119" t="s">
        <v>103</v>
      </c>
      <c r="M13" s="120">
        <v>5</v>
      </c>
      <c r="N13" s="191" t="s">
        <v>371</v>
      </c>
      <c r="O13" s="230">
        <v>65846</v>
      </c>
      <c r="P13" s="193" t="s">
        <v>103</v>
      </c>
      <c r="Q13" s="194">
        <v>5</v>
      </c>
      <c r="R13" s="118" t="s">
        <v>381</v>
      </c>
      <c r="S13" s="173">
        <v>64688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401</v>
      </c>
      <c r="C14" s="171">
        <v>54970</v>
      </c>
      <c r="D14" s="119" t="s">
        <v>103</v>
      </c>
      <c r="E14" s="120">
        <v>5</v>
      </c>
      <c r="F14" s="118" t="s">
        <v>389</v>
      </c>
      <c r="G14" s="172">
        <v>62612</v>
      </c>
      <c r="H14" s="119" t="s">
        <v>103</v>
      </c>
      <c r="I14" s="120">
        <v>5</v>
      </c>
      <c r="J14" s="118" t="s">
        <v>401</v>
      </c>
      <c r="K14" s="173">
        <v>73919</v>
      </c>
      <c r="L14" s="119" t="s">
        <v>103</v>
      </c>
      <c r="M14" s="120">
        <v>5</v>
      </c>
      <c r="N14" s="118" t="s">
        <v>380</v>
      </c>
      <c r="O14" s="173">
        <v>82755</v>
      </c>
      <c r="P14" s="119" t="s">
        <v>103</v>
      </c>
      <c r="Q14" s="120">
        <v>5</v>
      </c>
      <c r="R14" s="118" t="s">
        <v>390</v>
      </c>
      <c r="S14" s="173">
        <v>64546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161</v>
      </c>
      <c r="C17" s="172">
        <v>114621</v>
      </c>
      <c r="D17" s="119" t="s">
        <v>103</v>
      </c>
      <c r="E17" s="120">
        <v>10</v>
      </c>
      <c r="F17" s="118" t="s">
        <v>125</v>
      </c>
      <c r="G17" s="172">
        <v>135216</v>
      </c>
      <c r="H17" s="119" t="s">
        <v>103</v>
      </c>
      <c r="I17" s="120">
        <v>10</v>
      </c>
      <c r="J17" s="118" t="s">
        <v>109</v>
      </c>
      <c r="K17" s="172">
        <v>161251</v>
      </c>
      <c r="L17" s="119" t="s">
        <v>103</v>
      </c>
      <c r="M17" s="120">
        <v>10</v>
      </c>
      <c r="N17" s="118" t="s">
        <v>143</v>
      </c>
      <c r="O17" s="172">
        <v>151184</v>
      </c>
      <c r="P17" s="130" t="s">
        <v>103</v>
      </c>
      <c r="Q17" s="120">
        <v>10</v>
      </c>
      <c r="R17" s="118" t="s">
        <v>167</v>
      </c>
      <c r="S17" s="172">
        <v>135922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235</v>
      </c>
      <c r="C18" s="172">
        <v>115132</v>
      </c>
      <c r="D18" s="119" t="s">
        <v>103</v>
      </c>
      <c r="E18" s="120">
        <v>10</v>
      </c>
      <c r="F18" s="118" t="s">
        <v>285</v>
      </c>
      <c r="G18" s="172">
        <v>134225</v>
      </c>
      <c r="H18" s="119" t="s">
        <v>103</v>
      </c>
      <c r="I18" s="120">
        <v>10</v>
      </c>
      <c r="J18" s="118" t="s">
        <v>227</v>
      </c>
      <c r="K18" s="172">
        <v>151534</v>
      </c>
      <c r="L18" s="119" t="s">
        <v>103</v>
      </c>
      <c r="M18" s="120">
        <v>10</v>
      </c>
      <c r="N18" s="118" t="s">
        <v>260</v>
      </c>
      <c r="O18" s="172">
        <v>144881</v>
      </c>
      <c r="P18" s="119" t="s">
        <v>103</v>
      </c>
      <c r="Q18" s="120">
        <v>10</v>
      </c>
      <c r="R18" s="118" t="s">
        <v>285</v>
      </c>
      <c r="S18" s="172">
        <v>134374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91" t="s">
        <v>249</v>
      </c>
      <c r="C19" s="195">
        <v>111092</v>
      </c>
      <c r="D19" s="193" t="s">
        <v>103</v>
      </c>
      <c r="E19" s="194">
        <v>10</v>
      </c>
      <c r="F19" s="118" t="s">
        <v>355</v>
      </c>
      <c r="G19" s="172">
        <v>132988</v>
      </c>
      <c r="H19" s="119" t="s">
        <v>103</v>
      </c>
      <c r="I19" s="120">
        <v>10</v>
      </c>
      <c r="J19" s="118" t="s">
        <v>354</v>
      </c>
      <c r="K19" s="172">
        <v>152330</v>
      </c>
      <c r="L19" s="119" t="s">
        <v>103</v>
      </c>
      <c r="M19" s="120">
        <v>10</v>
      </c>
      <c r="N19" s="118" t="s">
        <v>298</v>
      </c>
      <c r="O19" s="172">
        <v>154563</v>
      </c>
      <c r="P19" s="119" t="s">
        <v>103</v>
      </c>
      <c r="Q19" s="120">
        <v>10</v>
      </c>
      <c r="R19" s="118" t="s">
        <v>355</v>
      </c>
      <c r="S19" s="172">
        <v>134600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 t="s">
        <v>361</v>
      </c>
      <c r="C20" s="172">
        <v>114950</v>
      </c>
      <c r="D20" s="119" t="s">
        <v>103</v>
      </c>
      <c r="E20" s="120">
        <v>10</v>
      </c>
      <c r="F20" s="118" t="s">
        <v>366</v>
      </c>
      <c r="G20" s="172">
        <v>131952</v>
      </c>
      <c r="H20" s="119" t="s">
        <v>103</v>
      </c>
      <c r="I20" s="120">
        <v>10</v>
      </c>
      <c r="J20" s="118" t="s">
        <v>373</v>
      </c>
      <c r="K20" s="172">
        <v>152764</v>
      </c>
      <c r="L20" s="119" t="s">
        <v>103</v>
      </c>
      <c r="M20" s="120">
        <v>10</v>
      </c>
      <c r="N20" s="118" t="s">
        <v>366</v>
      </c>
      <c r="O20" s="172">
        <v>61923</v>
      </c>
      <c r="P20" s="119" t="s">
        <v>103</v>
      </c>
      <c r="Q20" s="120">
        <v>10</v>
      </c>
      <c r="R20" s="118" t="s">
        <v>380</v>
      </c>
      <c r="S20" s="172">
        <v>140336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393</v>
      </c>
      <c r="C21" s="172">
        <v>121112</v>
      </c>
      <c r="D21" s="119" t="s">
        <v>103</v>
      </c>
      <c r="E21" s="120">
        <v>10</v>
      </c>
      <c r="F21" s="118" t="s">
        <v>380</v>
      </c>
      <c r="G21" s="172">
        <v>132544</v>
      </c>
      <c r="H21" s="119" t="s">
        <v>103</v>
      </c>
      <c r="I21" s="120">
        <v>10</v>
      </c>
      <c r="J21" s="118" t="s">
        <v>396</v>
      </c>
      <c r="K21" s="172">
        <v>153272</v>
      </c>
      <c r="L21" s="119" t="s">
        <v>103</v>
      </c>
      <c r="M21" s="120">
        <v>10</v>
      </c>
      <c r="N21" s="118" t="s">
        <v>409</v>
      </c>
      <c r="O21" s="172">
        <v>150054</v>
      </c>
      <c r="P21" s="119" t="s">
        <v>103</v>
      </c>
      <c r="Q21" s="120">
        <v>10</v>
      </c>
      <c r="R21" s="118" t="s">
        <v>410</v>
      </c>
      <c r="S21" s="172">
        <v>152887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1005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57.1</v>
      </c>
      <c r="S26" s="140"/>
      <c r="T26" s="139" t="s">
        <v>5</v>
      </c>
    </row>
    <row r="27" spans="1:20" ht="21.75" customHeight="1">
      <c r="A27" s="117" t="s">
        <v>35</v>
      </c>
      <c r="B27" s="118" t="s">
        <v>215</v>
      </c>
      <c r="C27" s="173">
        <v>240125</v>
      </c>
      <c r="D27" s="180" t="s">
        <v>103</v>
      </c>
      <c r="E27" s="120">
        <v>40</v>
      </c>
      <c r="F27" s="191" t="s">
        <v>371</v>
      </c>
      <c r="G27" s="230">
        <v>240562</v>
      </c>
      <c r="H27" s="260" t="s">
        <v>103</v>
      </c>
      <c r="I27" s="194">
        <v>40</v>
      </c>
      <c r="J27" s="118" t="s">
        <v>398</v>
      </c>
      <c r="K27" s="173">
        <v>293738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264</v>
      </c>
      <c r="C28" s="146">
        <v>1925</v>
      </c>
      <c r="D28" s="180" t="s">
        <v>103</v>
      </c>
      <c r="E28" s="120">
        <v>40</v>
      </c>
      <c r="F28" s="118" t="s">
        <v>369</v>
      </c>
      <c r="G28" s="146">
        <v>1725</v>
      </c>
      <c r="H28" s="179" t="s">
        <v>103</v>
      </c>
      <c r="I28" s="120">
        <v>40</v>
      </c>
      <c r="J28" s="118" t="s">
        <v>141</v>
      </c>
      <c r="K28" s="146">
        <v>1550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416</v>
      </c>
      <c r="C29" s="146">
        <v>2750</v>
      </c>
      <c r="D29" s="182" t="s">
        <v>140</v>
      </c>
      <c r="E29" s="120">
        <v>50</v>
      </c>
      <c r="F29" s="118" t="s">
        <v>259</v>
      </c>
      <c r="G29" s="146">
        <v>2525</v>
      </c>
      <c r="H29" s="179" t="s">
        <v>103</v>
      </c>
      <c r="I29" s="120">
        <v>50</v>
      </c>
      <c r="J29" s="118" t="s">
        <v>315</v>
      </c>
      <c r="K29" s="146">
        <v>2225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420</v>
      </c>
      <c r="C30" s="146">
        <v>3550</v>
      </c>
      <c r="D30" s="182" t="s">
        <v>140</v>
      </c>
      <c r="E30" s="120">
        <v>80</v>
      </c>
      <c r="F30" s="118" t="s">
        <v>311</v>
      </c>
      <c r="G30" s="146">
        <v>3325</v>
      </c>
      <c r="H30" s="179" t="s">
        <v>103</v>
      </c>
      <c r="I30" s="120">
        <v>80</v>
      </c>
      <c r="J30" s="118" t="s">
        <v>263</v>
      </c>
      <c r="K30" s="146">
        <v>3025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9725</v>
      </c>
      <c r="D31" s="141"/>
      <c r="E31" s="151">
        <f>SUM(E27:E30)</f>
        <v>210</v>
      </c>
      <c r="F31" s="120"/>
      <c r="G31" s="124">
        <f>SUM(G30+G29+G28+(IF(COUNTBLANK(G27),0,1500)))</f>
        <v>9075</v>
      </c>
      <c r="H31" s="124"/>
      <c r="I31" s="151">
        <f>SUM(I27:I30)</f>
        <v>210</v>
      </c>
      <c r="J31" s="141"/>
      <c r="K31" s="124">
        <f>SUM(K30+K29+K28+(IF(COUNTBLANK(K27),0,1500)))</f>
        <v>8300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2" sqref="B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331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313</v>
      </c>
      <c r="C10" s="176">
        <v>73775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418</v>
      </c>
      <c r="C11" s="176">
        <v>73376</v>
      </c>
      <c r="D11" s="119" t="s">
        <v>103</v>
      </c>
      <c r="E11" s="120">
        <v>3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6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6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4" sqref="B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129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139</v>
      </c>
      <c r="C10" s="176">
        <v>85759</v>
      </c>
      <c r="D10" s="119" t="s">
        <v>103</v>
      </c>
      <c r="E10" s="120">
        <v>3</v>
      </c>
      <c r="F10" s="118"/>
      <c r="G10" s="177"/>
      <c r="H10" s="119"/>
      <c r="I10" s="120"/>
      <c r="J10" s="118" t="s">
        <v>139</v>
      </c>
      <c r="K10" s="178">
        <v>132206</v>
      </c>
      <c r="L10" s="119" t="s">
        <v>103</v>
      </c>
      <c r="M10" s="120">
        <v>2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324</v>
      </c>
      <c r="C11" s="176">
        <v>92115</v>
      </c>
      <c r="D11" s="119" t="s">
        <v>103</v>
      </c>
      <c r="E11" s="120">
        <v>3</v>
      </c>
      <c r="F11" s="118"/>
      <c r="G11" s="177"/>
      <c r="H11" s="119"/>
      <c r="I11" s="120"/>
      <c r="J11" s="118" t="s">
        <v>313</v>
      </c>
      <c r="K11" s="178">
        <v>133672</v>
      </c>
      <c r="L11" s="119" t="s">
        <v>103</v>
      </c>
      <c r="M11" s="120">
        <v>2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 t="s">
        <v>314</v>
      </c>
      <c r="C12" s="176">
        <v>92610</v>
      </c>
      <c r="D12" s="119" t="s">
        <v>103</v>
      </c>
      <c r="E12" s="120">
        <v>3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 t="s">
        <v>418</v>
      </c>
      <c r="C13" s="176">
        <v>91743</v>
      </c>
      <c r="D13" s="119" t="s">
        <v>103</v>
      </c>
      <c r="E13" s="120">
        <v>3</v>
      </c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1600</v>
      </c>
      <c r="D15" s="125"/>
      <c r="E15" s="126">
        <f>SUM(E10:E14)</f>
        <v>12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800</v>
      </c>
      <c r="L15" s="127"/>
      <c r="M15" s="126">
        <f>SUM(M10:M14)</f>
        <v>4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126</v>
      </c>
      <c r="C17" s="177">
        <v>184395</v>
      </c>
      <c r="D17" s="119" t="s">
        <v>103</v>
      </c>
      <c r="E17" s="120">
        <v>6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6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22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3.2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M14" sqref="M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305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81866</v>
      </c>
      <c r="D10" s="119" t="s">
        <v>103</v>
      </c>
      <c r="E10" s="120">
        <v>3</v>
      </c>
      <c r="F10" s="118" t="s">
        <v>304</v>
      </c>
      <c r="G10" s="177">
        <v>85980</v>
      </c>
      <c r="H10" s="119" t="s">
        <v>103</v>
      </c>
      <c r="I10" s="120">
        <v>5</v>
      </c>
      <c r="J10" s="118" t="s">
        <v>324</v>
      </c>
      <c r="K10" s="178">
        <v>100899</v>
      </c>
      <c r="L10" s="119" t="s">
        <v>103</v>
      </c>
      <c r="M10" s="120">
        <v>3</v>
      </c>
      <c r="N10" s="118"/>
      <c r="O10" s="178"/>
      <c r="P10" s="119"/>
      <c r="Q10" s="120"/>
      <c r="R10" s="118" t="s">
        <v>304</v>
      </c>
      <c r="S10" s="178">
        <v>111747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 t="s">
        <v>358</v>
      </c>
      <c r="C11" s="176">
        <v>82613</v>
      </c>
      <c r="D11" s="119" t="s">
        <v>103</v>
      </c>
      <c r="E11" s="120">
        <v>3</v>
      </c>
      <c r="F11" s="118"/>
      <c r="G11" s="177"/>
      <c r="H11" s="119"/>
      <c r="I11" s="120"/>
      <c r="J11" s="118" t="s">
        <v>358</v>
      </c>
      <c r="K11" s="178">
        <v>101656</v>
      </c>
      <c r="L11" s="119" t="s">
        <v>103</v>
      </c>
      <c r="M11" s="120">
        <v>3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91" t="s">
        <v>371</v>
      </c>
      <c r="K12" s="231">
        <v>103367</v>
      </c>
      <c r="L12" s="193" t="s">
        <v>103</v>
      </c>
      <c r="M12" s="194">
        <v>3</v>
      </c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91" t="s">
        <v>408</v>
      </c>
      <c r="K13" s="231">
        <v>92769</v>
      </c>
      <c r="L13" s="193" t="s">
        <v>103</v>
      </c>
      <c r="M13" s="194">
        <v>5</v>
      </c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6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1600</v>
      </c>
      <c r="L15" s="127"/>
      <c r="M15" s="126">
        <f>SUM(M10:M14)</f>
        <v>14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3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3.2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J12" sqref="J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100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91" t="s">
        <v>139</v>
      </c>
      <c r="C10" s="192">
        <v>62036</v>
      </c>
      <c r="D10" s="193" t="s">
        <v>140</v>
      </c>
      <c r="E10" s="194">
        <v>5</v>
      </c>
      <c r="F10" s="118" t="s">
        <v>141</v>
      </c>
      <c r="G10" s="177">
        <v>75848</v>
      </c>
      <c r="H10" s="119" t="s">
        <v>103</v>
      </c>
      <c r="I10" s="120">
        <v>5</v>
      </c>
      <c r="J10" s="118" t="s">
        <v>141</v>
      </c>
      <c r="K10" s="178">
        <v>83284</v>
      </c>
      <c r="L10" s="119" t="s">
        <v>103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232" t="s">
        <v>251</v>
      </c>
      <c r="C11" s="233">
        <v>60862</v>
      </c>
      <c r="D11" s="234" t="s">
        <v>103</v>
      </c>
      <c r="E11" s="235">
        <v>5</v>
      </c>
      <c r="F11" s="118"/>
      <c r="G11" s="177"/>
      <c r="H11" s="119"/>
      <c r="I11" s="120"/>
      <c r="J11" s="118" t="s">
        <v>373</v>
      </c>
      <c r="K11" s="178">
        <v>83592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91" t="s">
        <v>371</v>
      </c>
      <c r="C12" s="192">
        <v>60973</v>
      </c>
      <c r="D12" s="193" t="s">
        <v>103</v>
      </c>
      <c r="E12" s="194">
        <v>5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1200</v>
      </c>
      <c r="D15" s="125"/>
      <c r="E15" s="126">
        <f>SUM(E10:E14)</f>
        <v>15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172</v>
      </c>
      <c r="C17" s="177">
        <v>130623</v>
      </c>
      <c r="D17" s="119" t="s">
        <v>103</v>
      </c>
      <c r="E17" s="120">
        <v>10</v>
      </c>
      <c r="F17" s="118" t="s">
        <v>172</v>
      </c>
      <c r="G17" s="177">
        <v>154468</v>
      </c>
      <c r="H17" s="119" t="s">
        <v>103</v>
      </c>
      <c r="I17" s="120">
        <v>10</v>
      </c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91" t="s">
        <v>249</v>
      </c>
      <c r="C18" s="192">
        <v>124019</v>
      </c>
      <c r="D18" s="193" t="s">
        <v>103</v>
      </c>
      <c r="E18" s="194">
        <v>10</v>
      </c>
      <c r="F18" s="118" t="s">
        <v>373</v>
      </c>
      <c r="G18" s="177">
        <v>162554</v>
      </c>
      <c r="H18" s="119" t="s">
        <v>103</v>
      </c>
      <c r="I18" s="120">
        <v>10</v>
      </c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91" t="s">
        <v>371</v>
      </c>
      <c r="C19" s="192">
        <v>123667</v>
      </c>
      <c r="D19" s="193" t="s">
        <v>103</v>
      </c>
      <c r="E19" s="194">
        <v>10</v>
      </c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2400</v>
      </c>
      <c r="D22" s="131"/>
      <c r="E22" s="128">
        <f>SUM(E17:E21)</f>
        <v>30</v>
      </c>
      <c r="F22" s="131"/>
      <c r="G22" s="124">
        <f>800*(COUNTA(G17:G21))</f>
        <v>1600</v>
      </c>
      <c r="H22" s="131"/>
      <c r="I22" s="128">
        <f>SUM(I17:I21)</f>
        <v>20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210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12.075</v>
      </c>
      <c r="S26" s="140"/>
      <c r="T26" s="139" t="s">
        <v>5</v>
      </c>
    </row>
    <row r="27" spans="1:20" ht="21.75" customHeight="1">
      <c r="A27" s="117" t="s">
        <v>35</v>
      </c>
      <c r="B27" s="118" t="s">
        <v>369</v>
      </c>
      <c r="C27" s="178">
        <v>261875</v>
      </c>
      <c r="D27" s="180" t="s">
        <v>103</v>
      </c>
      <c r="E27" s="120">
        <v>40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144</v>
      </c>
      <c r="C28" s="146">
        <v>1725</v>
      </c>
      <c r="D28" s="180" t="s">
        <v>103</v>
      </c>
      <c r="E28" s="120">
        <v>40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220</v>
      </c>
      <c r="C29" s="146">
        <v>2450</v>
      </c>
      <c r="D29" s="182" t="s">
        <v>103</v>
      </c>
      <c r="E29" s="120">
        <v>50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5675</v>
      </c>
      <c r="D31" s="141"/>
      <c r="E31" s="151">
        <f>SUM(E27:E30)</f>
        <v>130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F14" sqref="F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99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.75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.75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125</v>
      </c>
      <c r="C10" s="176">
        <v>92847</v>
      </c>
      <c r="D10" s="119" t="s">
        <v>103</v>
      </c>
      <c r="E10" s="120">
        <v>3</v>
      </c>
      <c r="F10" s="118" t="s">
        <v>213</v>
      </c>
      <c r="G10" s="177">
        <v>113630</v>
      </c>
      <c r="H10" s="119" t="s">
        <v>103</v>
      </c>
      <c r="I10" s="120">
        <v>3</v>
      </c>
      <c r="J10" s="118" t="s">
        <v>125</v>
      </c>
      <c r="K10" s="178">
        <v>114760</v>
      </c>
      <c r="L10" s="119" t="s">
        <v>103</v>
      </c>
      <c r="M10" s="120">
        <v>3</v>
      </c>
      <c r="N10" s="118"/>
      <c r="O10" s="178"/>
      <c r="P10" s="119"/>
      <c r="Q10" s="120"/>
      <c r="R10" s="118" t="s">
        <v>161</v>
      </c>
      <c r="S10" s="178">
        <v>112241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 t="s">
        <v>213</v>
      </c>
      <c r="C11" s="176">
        <v>91579</v>
      </c>
      <c r="D11" s="119" t="s">
        <v>103</v>
      </c>
      <c r="E11" s="120">
        <v>3</v>
      </c>
      <c r="F11" s="118" t="s">
        <v>276</v>
      </c>
      <c r="G11" s="177">
        <v>120298</v>
      </c>
      <c r="H11" s="119" t="s">
        <v>103</v>
      </c>
      <c r="I11" s="120">
        <v>3</v>
      </c>
      <c r="J11" s="118" t="s">
        <v>213</v>
      </c>
      <c r="K11" s="178">
        <v>113843</v>
      </c>
      <c r="L11" s="119" t="s">
        <v>103</v>
      </c>
      <c r="M11" s="120">
        <v>3</v>
      </c>
      <c r="N11" s="118"/>
      <c r="O11" s="178"/>
      <c r="P11" s="119"/>
      <c r="Q11" s="120"/>
      <c r="R11" s="118" t="s">
        <v>227</v>
      </c>
      <c r="S11" s="178">
        <v>105595</v>
      </c>
      <c r="T11" s="119" t="s">
        <v>103</v>
      </c>
      <c r="U11" s="120">
        <v>3</v>
      </c>
    </row>
    <row r="12" spans="1:21" ht="21.75" customHeight="1">
      <c r="A12" s="117" t="s">
        <v>30</v>
      </c>
      <c r="B12" s="118" t="s">
        <v>232</v>
      </c>
      <c r="C12" s="176">
        <v>102889</v>
      </c>
      <c r="D12" s="119" t="s">
        <v>103</v>
      </c>
      <c r="E12" s="120">
        <v>2</v>
      </c>
      <c r="F12" s="118" t="s">
        <v>355</v>
      </c>
      <c r="G12" s="177">
        <v>114415</v>
      </c>
      <c r="H12" s="119" t="s">
        <v>103</v>
      </c>
      <c r="I12" s="120">
        <v>3</v>
      </c>
      <c r="J12" s="118" t="s">
        <v>264</v>
      </c>
      <c r="K12" s="178">
        <v>121587</v>
      </c>
      <c r="L12" s="119" t="s">
        <v>103</v>
      </c>
      <c r="M12" s="120">
        <v>3</v>
      </c>
      <c r="N12" s="118"/>
      <c r="O12" s="178"/>
      <c r="P12" s="119"/>
      <c r="Q12" s="120"/>
      <c r="R12" s="118" t="s">
        <v>301</v>
      </c>
      <c r="S12" s="178">
        <v>113359</v>
      </c>
      <c r="T12" s="119" t="s">
        <v>103</v>
      </c>
      <c r="U12" s="120">
        <v>3</v>
      </c>
    </row>
    <row r="13" spans="1:21" ht="21.75" customHeight="1">
      <c r="A13" s="117" t="s">
        <v>30</v>
      </c>
      <c r="B13" s="118" t="s">
        <v>276</v>
      </c>
      <c r="C13" s="176">
        <v>93162</v>
      </c>
      <c r="D13" s="119" t="s">
        <v>103</v>
      </c>
      <c r="E13" s="120">
        <v>3</v>
      </c>
      <c r="F13" s="118" t="s">
        <v>382</v>
      </c>
      <c r="G13" s="177">
        <v>113384</v>
      </c>
      <c r="H13" s="119" t="s">
        <v>103</v>
      </c>
      <c r="I13" s="120">
        <v>3</v>
      </c>
      <c r="J13" s="118" t="s">
        <v>311</v>
      </c>
      <c r="K13" s="178">
        <v>115702</v>
      </c>
      <c r="L13" s="119" t="s">
        <v>103</v>
      </c>
      <c r="M13" s="120">
        <v>3</v>
      </c>
      <c r="N13" s="118"/>
      <c r="O13" s="178"/>
      <c r="P13" s="119"/>
      <c r="Q13" s="120"/>
      <c r="R13" s="118" t="s">
        <v>357</v>
      </c>
      <c r="S13" s="178">
        <v>114255</v>
      </c>
      <c r="T13" s="119" t="s">
        <v>103</v>
      </c>
      <c r="U13" s="120">
        <v>3</v>
      </c>
    </row>
    <row r="14" spans="1:21" ht="21.75" customHeight="1">
      <c r="A14" s="117" t="s">
        <v>30</v>
      </c>
      <c r="B14" s="191" t="s">
        <v>309</v>
      </c>
      <c r="C14" s="192">
        <v>91546</v>
      </c>
      <c r="D14" s="193" t="s">
        <v>140</v>
      </c>
      <c r="E14" s="194">
        <v>3</v>
      </c>
      <c r="F14" s="118"/>
      <c r="G14" s="177"/>
      <c r="H14" s="119"/>
      <c r="I14" s="120"/>
      <c r="J14" s="118" t="s">
        <v>357</v>
      </c>
      <c r="K14" s="178">
        <v>115176</v>
      </c>
      <c r="L14" s="119" t="s">
        <v>103</v>
      </c>
      <c r="M14" s="120">
        <v>3</v>
      </c>
      <c r="N14" s="118"/>
      <c r="O14" s="178"/>
      <c r="P14" s="119"/>
      <c r="Q14" s="120"/>
      <c r="R14" s="118" t="s">
        <v>382</v>
      </c>
      <c r="S14" s="178">
        <v>113839</v>
      </c>
      <c r="T14" s="119" t="s">
        <v>103</v>
      </c>
      <c r="U14" s="120">
        <v>3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14</v>
      </c>
      <c r="F15" s="127"/>
      <c r="G15" s="124">
        <f>400*(COUNTA(G10:G14))</f>
        <v>1600</v>
      </c>
      <c r="H15" s="127"/>
      <c r="I15" s="126">
        <f>SUM(I10:I14)</f>
        <v>12</v>
      </c>
      <c r="J15" s="127"/>
      <c r="K15" s="124">
        <f>400*(COUNTA(K10:K14))</f>
        <v>2000</v>
      </c>
      <c r="L15" s="127"/>
      <c r="M15" s="126">
        <f>SUM(M10:M14)</f>
        <v>15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2000</v>
      </c>
      <c r="T15" s="127"/>
      <c r="U15" s="128">
        <f>SUM(U10:U14)</f>
        <v>15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102</v>
      </c>
      <c r="C17" s="177">
        <v>190175</v>
      </c>
      <c r="D17" s="119" t="s">
        <v>103</v>
      </c>
      <c r="E17" s="120">
        <v>6</v>
      </c>
      <c r="F17" s="118" t="s">
        <v>143</v>
      </c>
      <c r="G17" s="177">
        <v>223365</v>
      </c>
      <c r="H17" s="119" t="s">
        <v>103</v>
      </c>
      <c r="I17" s="120">
        <v>6</v>
      </c>
      <c r="J17" s="118" t="s">
        <v>178</v>
      </c>
      <c r="K17" s="177">
        <v>250274</v>
      </c>
      <c r="L17" s="119" t="s">
        <v>140</v>
      </c>
      <c r="M17" s="120">
        <v>6</v>
      </c>
      <c r="N17" s="118"/>
      <c r="O17" s="177"/>
      <c r="P17" s="130"/>
      <c r="Q17" s="120"/>
      <c r="R17" s="118" t="s">
        <v>315</v>
      </c>
      <c r="S17" s="177">
        <v>240693</v>
      </c>
      <c r="T17" s="130" t="s">
        <v>103</v>
      </c>
      <c r="U17" s="120">
        <v>6</v>
      </c>
    </row>
    <row r="18" spans="1:21" ht="21.75" customHeight="1">
      <c r="A18" s="129" t="s">
        <v>31</v>
      </c>
      <c r="B18" s="118" t="s">
        <v>221</v>
      </c>
      <c r="C18" s="177">
        <v>181597</v>
      </c>
      <c r="D18" s="119" t="s">
        <v>103</v>
      </c>
      <c r="E18" s="120">
        <v>6</v>
      </c>
      <c r="F18" s="118" t="s">
        <v>232</v>
      </c>
      <c r="G18" s="177">
        <v>233879</v>
      </c>
      <c r="H18" s="119" t="s">
        <v>103</v>
      </c>
      <c r="I18" s="120">
        <v>6</v>
      </c>
      <c r="J18" s="118" t="s">
        <v>227</v>
      </c>
      <c r="K18" s="177">
        <v>232988</v>
      </c>
      <c r="L18" s="119" t="s">
        <v>103</v>
      </c>
      <c r="M18" s="120">
        <v>6</v>
      </c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 t="s">
        <v>264</v>
      </c>
      <c r="C19" s="177">
        <v>204131</v>
      </c>
      <c r="D19" s="119" t="s">
        <v>103</v>
      </c>
      <c r="E19" s="120">
        <v>6</v>
      </c>
      <c r="F19" s="118" t="s">
        <v>311</v>
      </c>
      <c r="G19" s="177">
        <v>235825</v>
      </c>
      <c r="H19" s="119" t="s">
        <v>103</v>
      </c>
      <c r="I19" s="120">
        <v>6</v>
      </c>
      <c r="J19" s="118" t="s">
        <v>247</v>
      </c>
      <c r="K19" s="177">
        <v>261297</v>
      </c>
      <c r="L19" s="119" t="s">
        <v>103</v>
      </c>
      <c r="M19" s="120">
        <v>6</v>
      </c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 t="s">
        <v>298</v>
      </c>
      <c r="C20" s="177">
        <v>194098</v>
      </c>
      <c r="D20" s="119" t="s">
        <v>103</v>
      </c>
      <c r="E20" s="120">
        <v>6</v>
      </c>
      <c r="F20" s="118"/>
      <c r="G20" s="177"/>
      <c r="H20" s="119"/>
      <c r="I20" s="120"/>
      <c r="J20" s="118" t="s">
        <v>292</v>
      </c>
      <c r="K20" s="177">
        <v>254340</v>
      </c>
      <c r="L20" s="119" t="s">
        <v>103</v>
      </c>
      <c r="M20" s="120">
        <v>6</v>
      </c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 t="s">
        <v>356</v>
      </c>
      <c r="C21" s="177">
        <v>194883</v>
      </c>
      <c r="D21" s="119" t="s">
        <v>103</v>
      </c>
      <c r="E21" s="120">
        <v>6</v>
      </c>
      <c r="F21" s="118"/>
      <c r="G21" s="177"/>
      <c r="H21" s="119"/>
      <c r="I21" s="120"/>
      <c r="J21" s="118" t="s">
        <v>355</v>
      </c>
      <c r="K21" s="177">
        <v>235828</v>
      </c>
      <c r="L21" s="119" t="s">
        <v>103</v>
      </c>
      <c r="M21" s="120">
        <v>6</v>
      </c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30</v>
      </c>
      <c r="F22" s="131"/>
      <c r="G22" s="124">
        <f>800*(COUNTA(G17:G21))</f>
        <v>2400</v>
      </c>
      <c r="H22" s="131"/>
      <c r="I22" s="128">
        <f>SUM(I17:I21)</f>
        <v>18</v>
      </c>
      <c r="J22" s="131"/>
      <c r="K22" s="124">
        <f>800*(COUNTA(K17:K21))</f>
        <v>4000</v>
      </c>
      <c r="L22" s="131"/>
      <c r="M22" s="128">
        <f>SUM(M17:M21)</f>
        <v>30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800</v>
      </c>
      <c r="T22" s="131"/>
      <c r="U22" s="128">
        <f>SUM(U17:U21)</f>
        <v>6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370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29.1</v>
      </c>
      <c r="S26" s="140"/>
      <c r="T26" s="139" t="s">
        <v>5</v>
      </c>
    </row>
    <row r="27" spans="1:20" ht="21.75" customHeight="1">
      <c r="A27" s="117" t="s">
        <v>35</v>
      </c>
      <c r="B27" s="118" t="s">
        <v>168</v>
      </c>
      <c r="C27" s="178">
        <v>371765</v>
      </c>
      <c r="D27" s="180" t="s">
        <v>103</v>
      </c>
      <c r="E27" s="120">
        <v>30</v>
      </c>
      <c r="F27" s="118"/>
      <c r="G27" s="178"/>
      <c r="H27" s="121"/>
      <c r="I27" s="120"/>
      <c r="J27" s="118" t="s">
        <v>359</v>
      </c>
      <c r="K27" s="178">
        <v>480688</v>
      </c>
      <c r="L27" s="118" t="s">
        <v>103</v>
      </c>
      <c r="M27" s="120">
        <v>30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109</v>
      </c>
      <c r="C28" s="146">
        <v>1250</v>
      </c>
      <c r="D28" s="180" t="s">
        <v>103</v>
      </c>
      <c r="E28" s="120">
        <v>30</v>
      </c>
      <c r="F28" s="118"/>
      <c r="G28" s="146"/>
      <c r="H28" s="146"/>
      <c r="I28" s="120"/>
      <c r="J28" s="118" t="s">
        <v>234</v>
      </c>
      <c r="K28" s="146">
        <v>950</v>
      </c>
      <c r="L28" s="118" t="s">
        <v>103</v>
      </c>
      <c r="M28" s="120">
        <v>30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303</v>
      </c>
      <c r="C29" s="146">
        <v>1725</v>
      </c>
      <c r="D29" s="182" t="s">
        <v>103</v>
      </c>
      <c r="E29" s="120">
        <v>35</v>
      </c>
      <c r="F29" s="118"/>
      <c r="G29" s="146"/>
      <c r="H29" s="146"/>
      <c r="I29" s="120"/>
      <c r="J29" s="118" t="s">
        <v>284</v>
      </c>
      <c r="K29" s="146">
        <v>1400</v>
      </c>
      <c r="L29" s="118" t="s">
        <v>103</v>
      </c>
      <c r="M29" s="120">
        <v>35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372</v>
      </c>
      <c r="C30" s="146">
        <v>1975</v>
      </c>
      <c r="D30" s="182" t="s">
        <v>103</v>
      </c>
      <c r="E30" s="120">
        <v>40</v>
      </c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333" t="s">
        <v>38</v>
      </c>
      <c r="T30" s="333"/>
      <c r="U30" s="274"/>
    </row>
    <row r="31" spans="1:21" ht="24" customHeight="1">
      <c r="A31" s="122" t="s">
        <v>107</v>
      </c>
      <c r="B31" s="118"/>
      <c r="C31" s="124">
        <f>SUM(C30+C29+C28+(IF(COUNTBLANK(C27),0,1500)))</f>
        <v>6450</v>
      </c>
      <c r="D31" s="141"/>
      <c r="E31" s="151">
        <f>SUM(E27:E30)</f>
        <v>135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3850</v>
      </c>
      <c r="L31" s="118"/>
      <c r="M31" s="151">
        <f>SUM(M27:M30)</f>
        <v>95</v>
      </c>
      <c r="N31" s="152"/>
      <c r="S31" s="333" t="s">
        <v>5</v>
      </c>
      <c r="T31" s="333"/>
      <c r="U31" s="274"/>
    </row>
    <row r="32" spans="18:20" ht="12.75">
      <c r="R32" s="298"/>
      <c r="S32" s="299"/>
      <c r="T32" s="300"/>
    </row>
    <row r="33" ht="12.75"/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8" sqref="B18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272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 t="s">
        <v>276</v>
      </c>
      <c r="G10" s="177">
        <v>85550</v>
      </c>
      <c r="H10" s="119" t="s">
        <v>103</v>
      </c>
      <c r="I10" s="120">
        <v>5</v>
      </c>
      <c r="J10" s="118" t="s">
        <v>351</v>
      </c>
      <c r="K10" s="178">
        <v>102774</v>
      </c>
      <c r="L10" s="119" t="s">
        <v>103</v>
      </c>
      <c r="M10" s="120">
        <v>3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400</v>
      </c>
      <c r="L15" s="127"/>
      <c r="M15" s="126">
        <f>SUM(M10:M14)</f>
        <v>3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351</v>
      </c>
      <c r="C17" s="177">
        <v>153787</v>
      </c>
      <c r="D17" s="119" t="s">
        <v>103</v>
      </c>
      <c r="E17" s="120">
        <v>10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1.6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2">
      <selection activeCell="N15" sqref="N1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79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144</v>
      </c>
      <c r="C10" s="171">
        <v>72795</v>
      </c>
      <c r="D10" s="119" t="s">
        <v>103</v>
      </c>
      <c r="E10" s="120">
        <v>5</v>
      </c>
      <c r="F10" s="118" t="s">
        <v>143</v>
      </c>
      <c r="G10" s="172">
        <v>82087</v>
      </c>
      <c r="H10" s="119" t="s">
        <v>103</v>
      </c>
      <c r="I10" s="120">
        <v>5</v>
      </c>
      <c r="J10" s="118" t="s">
        <v>143</v>
      </c>
      <c r="K10" s="173">
        <v>95368</v>
      </c>
      <c r="L10" s="119" t="s">
        <v>103</v>
      </c>
      <c r="M10" s="120">
        <v>5</v>
      </c>
      <c r="N10" s="118" t="s">
        <v>143</v>
      </c>
      <c r="O10" s="173">
        <v>92792</v>
      </c>
      <c r="P10" s="119" t="s">
        <v>103</v>
      </c>
      <c r="Q10" s="120">
        <v>5</v>
      </c>
      <c r="R10" s="118" t="s">
        <v>144</v>
      </c>
      <c r="S10" s="173">
        <v>83873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173</v>
      </c>
      <c r="C11" s="171">
        <v>73307</v>
      </c>
      <c r="D11" s="119" t="s">
        <v>103</v>
      </c>
      <c r="E11" s="120">
        <v>5</v>
      </c>
      <c r="F11" s="118" t="s">
        <v>175</v>
      </c>
      <c r="G11" s="172">
        <v>82422</v>
      </c>
      <c r="H11" s="119" t="s">
        <v>103</v>
      </c>
      <c r="I11" s="120">
        <v>5</v>
      </c>
      <c r="J11" s="118" t="s">
        <v>172</v>
      </c>
      <c r="K11" s="173">
        <v>95921</v>
      </c>
      <c r="L11" s="119" t="s">
        <v>103</v>
      </c>
      <c r="M11" s="120">
        <v>5</v>
      </c>
      <c r="N11" s="118" t="s">
        <v>167</v>
      </c>
      <c r="O11" s="173">
        <v>93021</v>
      </c>
      <c r="P11" s="119" t="s">
        <v>103</v>
      </c>
      <c r="Q11" s="120">
        <v>5</v>
      </c>
      <c r="R11" s="118" t="s">
        <v>176</v>
      </c>
      <c r="S11" s="173">
        <v>85388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221</v>
      </c>
      <c r="C12" s="171">
        <v>73696</v>
      </c>
      <c r="D12" s="119" t="s">
        <v>103</v>
      </c>
      <c r="E12" s="120">
        <v>5</v>
      </c>
      <c r="F12" s="118" t="s">
        <v>227</v>
      </c>
      <c r="G12" s="172">
        <v>81902</v>
      </c>
      <c r="H12" s="119" t="s">
        <v>103</v>
      </c>
      <c r="I12" s="120">
        <v>5</v>
      </c>
      <c r="J12" s="118" t="s">
        <v>232</v>
      </c>
      <c r="K12" s="173">
        <v>101322</v>
      </c>
      <c r="L12" s="119" t="s">
        <v>103</v>
      </c>
      <c r="M12" s="120">
        <v>5</v>
      </c>
      <c r="N12" s="118" t="s">
        <v>256</v>
      </c>
      <c r="O12" s="173">
        <v>92181</v>
      </c>
      <c r="P12" s="119" t="s">
        <v>103</v>
      </c>
      <c r="Q12" s="120">
        <v>5</v>
      </c>
      <c r="R12" s="118" t="s">
        <v>229</v>
      </c>
      <c r="S12" s="173">
        <v>84525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232" t="s">
        <v>251</v>
      </c>
      <c r="C13" s="233">
        <v>72101</v>
      </c>
      <c r="D13" s="234" t="s">
        <v>103</v>
      </c>
      <c r="E13" s="235">
        <v>5</v>
      </c>
      <c r="F13" s="118" t="s">
        <v>257</v>
      </c>
      <c r="G13" s="172">
        <v>81370</v>
      </c>
      <c r="H13" s="119" t="s">
        <v>103</v>
      </c>
      <c r="I13" s="120">
        <v>5</v>
      </c>
      <c r="J13" s="118" t="s">
        <v>256</v>
      </c>
      <c r="K13" s="173">
        <v>93908</v>
      </c>
      <c r="L13" s="119" t="s">
        <v>103</v>
      </c>
      <c r="M13" s="120">
        <v>5</v>
      </c>
      <c r="N13" s="118" t="s">
        <v>285</v>
      </c>
      <c r="O13" s="173">
        <v>92812</v>
      </c>
      <c r="P13" s="119" t="s">
        <v>103</v>
      </c>
      <c r="Q13" s="120">
        <v>5</v>
      </c>
      <c r="R13" s="191" t="s">
        <v>250</v>
      </c>
      <c r="S13" s="231">
        <v>82468</v>
      </c>
      <c r="T13" s="193" t="s">
        <v>103</v>
      </c>
      <c r="U13" s="194">
        <v>5</v>
      </c>
    </row>
    <row r="14" spans="1:21" ht="21.75" customHeight="1">
      <c r="A14" s="117" t="s">
        <v>30</v>
      </c>
      <c r="B14" s="118" t="s">
        <v>285</v>
      </c>
      <c r="C14" s="171">
        <v>72863</v>
      </c>
      <c r="D14" s="119" t="s">
        <v>103</v>
      </c>
      <c r="E14" s="120">
        <v>5</v>
      </c>
      <c r="F14" s="118" t="s">
        <v>284</v>
      </c>
      <c r="G14" s="172">
        <v>82188</v>
      </c>
      <c r="H14" s="119" t="s">
        <v>103</v>
      </c>
      <c r="I14" s="120">
        <v>5</v>
      </c>
      <c r="J14" s="118" t="s">
        <v>284</v>
      </c>
      <c r="K14" s="173">
        <v>95419</v>
      </c>
      <c r="L14" s="119" t="s">
        <v>103</v>
      </c>
      <c r="M14" s="120">
        <v>5</v>
      </c>
      <c r="N14" s="118" t="s">
        <v>408</v>
      </c>
      <c r="O14" s="173">
        <v>93537</v>
      </c>
      <c r="P14" s="119" t="s">
        <v>103</v>
      </c>
      <c r="Q14" s="120">
        <v>5</v>
      </c>
      <c r="R14" s="118" t="s">
        <v>264</v>
      </c>
      <c r="S14" s="173">
        <v>84750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141</v>
      </c>
      <c r="C17" s="172">
        <v>153910</v>
      </c>
      <c r="D17" s="119" t="s">
        <v>103</v>
      </c>
      <c r="E17" s="120">
        <v>10</v>
      </c>
      <c r="F17" s="118" t="s">
        <v>138</v>
      </c>
      <c r="G17" s="172">
        <v>170177</v>
      </c>
      <c r="H17" s="119" t="s">
        <v>103</v>
      </c>
      <c r="I17" s="120">
        <v>10</v>
      </c>
      <c r="J17" s="118" t="s">
        <v>141</v>
      </c>
      <c r="K17" s="172">
        <v>200534</v>
      </c>
      <c r="L17" s="119" t="s">
        <v>103</v>
      </c>
      <c r="M17" s="120">
        <v>10</v>
      </c>
      <c r="N17" s="118" t="s">
        <v>138</v>
      </c>
      <c r="O17" s="172">
        <v>193300</v>
      </c>
      <c r="P17" s="130" t="s">
        <v>103</v>
      </c>
      <c r="Q17" s="120">
        <v>10</v>
      </c>
      <c r="R17" s="118" t="s">
        <v>144</v>
      </c>
      <c r="S17" s="172">
        <v>175219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172</v>
      </c>
      <c r="C18" s="172">
        <v>153789</v>
      </c>
      <c r="D18" s="119" t="s">
        <v>103</v>
      </c>
      <c r="E18" s="120">
        <v>10</v>
      </c>
      <c r="F18" s="118" t="s">
        <v>161</v>
      </c>
      <c r="G18" s="172">
        <v>171347</v>
      </c>
      <c r="H18" s="119" t="s">
        <v>103</v>
      </c>
      <c r="I18" s="120">
        <v>10</v>
      </c>
      <c r="J18" s="118" t="s">
        <v>175</v>
      </c>
      <c r="K18" s="172">
        <v>200469</v>
      </c>
      <c r="L18" s="119" t="s">
        <v>103</v>
      </c>
      <c r="M18" s="120">
        <v>10</v>
      </c>
      <c r="N18" s="118" t="s">
        <v>161</v>
      </c>
      <c r="O18" s="172">
        <v>193128</v>
      </c>
      <c r="P18" s="119" t="s">
        <v>103</v>
      </c>
      <c r="Q18" s="120">
        <v>10</v>
      </c>
      <c r="R18" s="118" t="s">
        <v>172</v>
      </c>
      <c r="S18" s="172">
        <v>180697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227</v>
      </c>
      <c r="C19" s="172">
        <v>152140</v>
      </c>
      <c r="D19" s="119" t="s">
        <v>103</v>
      </c>
      <c r="E19" s="120">
        <v>10</v>
      </c>
      <c r="F19" s="118" t="s">
        <v>221</v>
      </c>
      <c r="G19" s="172">
        <v>170728</v>
      </c>
      <c r="H19" s="119" t="s">
        <v>103</v>
      </c>
      <c r="I19" s="120">
        <v>10</v>
      </c>
      <c r="J19" s="118" t="s">
        <v>235</v>
      </c>
      <c r="K19" s="172">
        <v>202766</v>
      </c>
      <c r="L19" s="119" t="s">
        <v>103</v>
      </c>
      <c r="M19" s="120">
        <v>10</v>
      </c>
      <c r="N19" s="118" t="s">
        <v>232</v>
      </c>
      <c r="O19" s="172">
        <v>200873</v>
      </c>
      <c r="P19" s="119" t="s">
        <v>103</v>
      </c>
      <c r="Q19" s="120">
        <v>10</v>
      </c>
      <c r="R19" s="118" t="s">
        <v>229</v>
      </c>
      <c r="S19" s="172">
        <v>174936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91" t="s">
        <v>249</v>
      </c>
      <c r="C20" s="195">
        <v>143788</v>
      </c>
      <c r="D20" s="193" t="s">
        <v>103</v>
      </c>
      <c r="E20" s="194">
        <v>10</v>
      </c>
      <c r="F20" s="118" t="s">
        <v>253</v>
      </c>
      <c r="G20" s="172">
        <v>164476</v>
      </c>
      <c r="H20" s="119" t="s">
        <v>103</v>
      </c>
      <c r="I20" s="120">
        <v>10</v>
      </c>
      <c r="J20" s="118" t="s">
        <v>253</v>
      </c>
      <c r="K20" s="172">
        <v>200856</v>
      </c>
      <c r="L20" s="119" t="s">
        <v>103</v>
      </c>
      <c r="M20" s="120">
        <v>10</v>
      </c>
      <c r="N20" s="118" t="s">
        <v>257</v>
      </c>
      <c r="O20" s="172">
        <v>191016</v>
      </c>
      <c r="P20" s="119" t="s">
        <v>103</v>
      </c>
      <c r="Q20" s="120">
        <v>10</v>
      </c>
      <c r="R20" s="118" t="s">
        <v>256</v>
      </c>
      <c r="S20" s="172">
        <v>173739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263</v>
      </c>
      <c r="C21" s="172">
        <v>153095</v>
      </c>
      <c r="D21" s="119" t="s">
        <v>103</v>
      </c>
      <c r="E21" s="120">
        <v>10</v>
      </c>
      <c r="F21" s="118" t="s">
        <v>277</v>
      </c>
      <c r="G21" s="172">
        <v>165097</v>
      </c>
      <c r="H21" s="119" t="s">
        <v>103</v>
      </c>
      <c r="I21" s="120">
        <v>10</v>
      </c>
      <c r="J21" s="118" t="s">
        <v>263</v>
      </c>
      <c r="K21" s="172">
        <v>194226</v>
      </c>
      <c r="L21" s="119" t="s">
        <v>103</v>
      </c>
      <c r="M21" s="120">
        <v>10</v>
      </c>
      <c r="N21" s="118" t="s">
        <v>264</v>
      </c>
      <c r="O21" s="172">
        <v>192223</v>
      </c>
      <c r="P21" s="119" t="s">
        <v>103</v>
      </c>
      <c r="Q21" s="120">
        <v>10</v>
      </c>
      <c r="R21" s="118" t="s">
        <v>277</v>
      </c>
      <c r="S21" s="172">
        <v>175650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1005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52.575</v>
      </c>
      <c r="S26" s="140"/>
      <c r="T26" s="139" t="s">
        <v>5</v>
      </c>
    </row>
    <row r="27" spans="1:20" ht="21.75" customHeight="1">
      <c r="A27" s="117" t="s">
        <v>35</v>
      </c>
      <c r="B27" s="118" t="s">
        <v>219</v>
      </c>
      <c r="C27" s="173">
        <v>294466</v>
      </c>
      <c r="D27" s="180" t="s">
        <v>103</v>
      </c>
      <c r="E27" s="120">
        <v>40</v>
      </c>
      <c r="F27" s="118" t="s">
        <v>220</v>
      </c>
      <c r="G27" s="173">
        <v>320398</v>
      </c>
      <c r="H27" s="181" t="s">
        <v>103</v>
      </c>
      <c r="I27" s="120">
        <v>40</v>
      </c>
      <c r="J27" s="118" t="s">
        <v>220</v>
      </c>
      <c r="K27" s="173">
        <v>385144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167</v>
      </c>
      <c r="C28" s="146">
        <v>1475</v>
      </c>
      <c r="D28" s="180" t="s">
        <v>103</v>
      </c>
      <c r="E28" s="120">
        <v>40</v>
      </c>
      <c r="F28" s="118" t="s">
        <v>176</v>
      </c>
      <c r="G28" s="146">
        <v>1375</v>
      </c>
      <c r="H28" s="179" t="s">
        <v>103</v>
      </c>
      <c r="I28" s="120">
        <v>40</v>
      </c>
      <c r="J28" s="118" t="s">
        <v>177</v>
      </c>
      <c r="K28" s="146">
        <v>1175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259</v>
      </c>
      <c r="C29" s="146">
        <v>2225</v>
      </c>
      <c r="D29" s="182" t="s">
        <v>103</v>
      </c>
      <c r="E29" s="120">
        <v>50</v>
      </c>
      <c r="F29" s="118" t="s">
        <v>215</v>
      </c>
      <c r="G29" s="146">
        <v>2075</v>
      </c>
      <c r="H29" s="179" t="s">
        <v>103</v>
      </c>
      <c r="I29" s="120">
        <v>50</v>
      </c>
      <c r="J29" s="118" t="s">
        <v>213</v>
      </c>
      <c r="K29" s="146">
        <v>1750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142</v>
      </c>
      <c r="C30" s="146">
        <v>2950</v>
      </c>
      <c r="D30" s="182" t="s">
        <v>103</v>
      </c>
      <c r="E30" s="120">
        <v>80</v>
      </c>
      <c r="F30" s="118" t="s">
        <v>260</v>
      </c>
      <c r="G30" s="146">
        <v>2750</v>
      </c>
      <c r="H30" s="179" t="s">
        <v>103</v>
      </c>
      <c r="I30" s="120">
        <v>80</v>
      </c>
      <c r="J30" s="118" t="s">
        <v>292</v>
      </c>
      <c r="K30" s="146">
        <v>2300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8150</v>
      </c>
      <c r="D31" s="141"/>
      <c r="E31" s="151">
        <f>SUM(E27:E30)</f>
        <v>210</v>
      </c>
      <c r="F31" s="120"/>
      <c r="G31" s="124">
        <f>SUM(G30+G29+G28+(IF(COUNTBLANK(G27),0,1500)))</f>
        <v>7700</v>
      </c>
      <c r="H31" s="124"/>
      <c r="I31" s="151">
        <f>SUM(I27:I30)</f>
        <v>210</v>
      </c>
      <c r="J31" s="141"/>
      <c r="K31" s="124">
        <f>SUM(K30+K29+K28+(IF(COUNTBLANK(K27),0,1500)))</f>
        <v>6725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D867"/>
  </sheetPr>
  <dimension ref="A1:W108"/>
  <sheetViews>
    <sheetView tabSelected="1" zoomScale="125" zoomScaleNormal="125" workbookViewId="0" topLeftCell="B1">
      <selection activeCell="C41" sqref="C41"/>
    </sheetView>
  </sheetViews>
  <sheetFormatPr defaultColWidth="8.8515625" defaultRowHeight="12.75"/>
  <cols>
    <col min="1" max="1" width="2.28125" style="0" customWidth="1"/>
    <col min="2" max="2" width="10.00390625" style="5" customWidth="1"/>
    <col min="3" max="3" width="19.7109375" style="0" customWidth="1"/>
    <col min="4" max="5" width="8.8515625" style="0" customWidth="1"/>
    <col min="6" max="6" width="2.7109375" style="0" hidden="1" customWidth="1"/>
    <col min="7" max="7" width="7.8515625" style="0" customWidth="1"/>
    <col min="8" max="8" width="2.28125" style="0" hidden="1" customWidth="1"/>
    <col min="9" max="9" width="3.421875" style="6" hidden="1" customWidth="1"/>
    <col min="10" max="10" width="2.8515625" style="0" hidden="1" customWidth="1"/>
    <col min="11" max="11" width="8.140625" style="0" customWidth="1"/>
    <col min="12" max="12" width="15.28125" style="154" customWidth="1"/>
    <col min="13" max="13" width="10.140625" style="0" customWidth="1"/>
    <col min="14" max="14" width="18.140625" style="0" customWidth="1"/>
    <col min="15" max="15" width="6.28125" style="0" customWidth="1"/>
    <col min="16" max="16" width="8.140625" style="0" customWidth="1"/>
    <col min="17" max="17" width="3.7109375" style="0" customWidth="1"/>
  </cols>
  <sheetData>
    <row r="1" ht="12">
      <c r="T1" s="228"/>
    </row>
    <row r="2" spans="2:16" ht="21" customHeight="1">
      <c r="B2" s="280" t="s">
        <v>421</v>
      </c>
      <c r="C2" s="280"/>
      <c r="D2" s="280"/>
      <c r="E2" s="280"/>
      <c r="F2" s="280"/>
      <c r="G2" s="280"/>
      <c r="H2" s="280"/>
      <c r="I2" s="280"/>
      <c r="J2" s="1"/>
      <c r="K2" s="283"/>
      <c r="L2" s="2"/>
      <c r="M2" s="280" t="s">
        <v>205</v>
      </c>
      <c r="N2" s="280"/>
      <c r="O2" s="280"/>
      <c r="P2" s="280"/>
    </row>
    <row r="3" spans="2:11" ht="15">
      <c r="B3" s="281" t="s">
        <v>69</v>
      </c>
      <c r="C3" s="282"/>
      <c r="D3" s="282"/>
      <c r="E3" s="282"/>
      <c r="F3" s="282"/>
      <c r="G3" s="282"/>
      <c r="H3" s="282"/>
      <c r="I3" s="282"/>
      <c r="J3" s="153"/>
      <c r="K3" s="274"/>
    </row>
    <row r="4" spans="2:15" ht="12.75">
      <c r="B4" s="3"/>
      <c r="C4" s="4"/>
      <c r="D4" s="4"/>
      <c r="E4" s="4"/>
      <c r="F4" s="4"/>
      <c r="G4" s="4"/>
      <c r="H4" s="4"/>
      <c r="I4" s="24"/>
      <c r="J4" s="4"/>
      <c r="K4" s="4"/>
      <c r="M4" s="4"/>
      <c r="N4" s="4"/>
      <c r="O4" s="4"/>
    </row>
    <row r="5" spans="2:16" ht="12.75" customHeight="1">
      <c r="B5" s="5" t="s">
        <v>0</v>
      </c>
      <c r="C5" s="6" t="s">
        <v>1</v>
      </c>
      <c r="D5" s="154" t="s">
        <v>2</v>
      </c>
      <c r="E5" s="154" t="s">
        <v>3</v>
      </c>
      <c r="G5" s="7"/>
      <c r="H5" s="7"/>
      <c r="J5" s="6" t="s">
        <v>4</v>
      </c>
      <c r="K5" s="8"/>
      <c r="L5" s="185"/>
      <c r="M5" s="200" t="s">
        <v>0</v>
      </c>
      <c r="N5" s="207" t="s">
        <v>1</v>
      </c>
      <c r="O5" s="184" t="s">
        <v>2</v>
      </c>
      <c r="P5" s="184" t="s">
        <v>3</v>
      </c>
    </row>
    <row r="6" spans="12:16" ht="12.75">
      <c r="L6" s="185"/>
      <c r="M6" s="200"/>
      <c r="N6" s="183"/>
      <c r="O6" s="183"/>
      <c r="P6" s="183"/>
    </row>
    <row r="7" spans="2:18" ht="12.75" customHeight="1">
      <c r="B7" s="224" t="s">
        <v>61</v>
      </c>
      <c r="C7" s="9" t="s">
        <v>62</v>
      </c>
      <c r="D7" s="226">
        <f>'Alexander C'!R25</f>
        <v>573</v>
      </c>
      <c r="E7" s="227">
        <f>'Alexander C'!R26</f>
        <v>29.825</v>
      </c>
      <c r="G7" s="11"/>
      <c r="H7" s="11" t="s">
        <v>316</v>
      </c>
      <c r="I7" s="218"/>
      <c r="J7">
        <f>IF((D7&gt;0),1,0)</f>
        <v>1</v>
      </c>
      <c r="L7" s="184"/>
      <c r="M7" s="201" t="s">
        <v>61</v>
      </c>
      <c r="N7" s="211" t="s">
        <v>62</v>
      </c>
      <c r="O7" s="203">
        <v>930</v>
      </c>
      <c r="P7" s="204">
        <v>46.575</v>
      </c>
      <c r="R7" s="211" t="s">
        <v>206</v>
      </c>
    </row>
    <row r="8" spans="2:18" ht="12.75" customHeight="1">
      <c r="B8" s="225" t="s">
        <v>93</v>
      </c>
      <c r="C8" s="9" t="s">
        <v>86</v>
      </c>
      <c r="D8" s="226">
        <f>'Bale D'!R25</f>
        <v>922</v>
      </c>
      <c r="E8" s="227">
        <f>'Bale D'!R26</f>
        <v>54.025</v>
      </c>
      <c r="G8" s="229" t="s">
        <v>225</v>
      </c>
      <c r="H8" s="11" t="s">
        <v>317</v>
      </c>
      <c r="J8">
        <f aca="true" t="shared" si="0" ref="J8:J61">IF((D8&gt;0),1,0)</f>
        <v>1</v>
      </c>
      <c r="L8" s="184"/>
      <c r="M8" s="201" t="s">
        <v>93</v>
      </c>
      <c r="N8" s="217" t="s">
        <v>86</v>
      </c>
      <c r="O8" s="203">
        <v>643</v>
      </c>
      <c r="P8" s="204">
        <v>36</v>
      </c>
      <c r="R8" s="217" t="s">
        <v>209</v>
      </c>
    </row>
    <row r="9" spans="2:16" ht="12.75" customHeight="1">
      <c r="B9" s="225" t="s">
        <v>92</v>
      </c>
      <c r="C9" s="9" t="s">
        <v>183</v>
      </c>
      <c r="D9" s="226">
        <f>'Benda O'!R25</f>
        <v>66</v>
      </c>
      <c r="E9" s="227">
        <f>'Benda O'!R26</f>
        <v>6.3</v>
      </c>
      <c r="G9" s="11"/>
      <c r="H9" s="11" t="s">
        <v>317</v>
      </c>
      <c r="J9">
        <f t="shared" si="0"/>
        <v>1</v>
      </c>
      <c r="L9" s="184"/>
      <c r="M9" s="200" t="s">
        <v>92</v>
      </c>
      <c r="N9" t="s">
        <v>183</v>
      </c>
      <c r="O9" s="203">
        <v>3</v>
      </c>
      <c r="P9" s="204">
        <v>0.4</v>
      </c>
    </row>
    <row r="10" spans="2:16" ht="12.75" customHeight="1">
      <c r="B10" s="225" t="s">
        <v>115</v>
      </c>
      <c r="C10" s="9" t="s">
        <v>116</v>
      </c>
      <c r="D10" s="226">
        <f>'Blomeley J'!R25</f>
        <v>14</v>
      </c>
      <c r="E10" s="227">
        <f>'Blomeley J'!R26</f>
        <v>1.6</v>
      </c>
      <c r="G10" s="11"/>
      <c r="H10" s="11" t="s">
        <v>316</v>
      </c>
      <c r="J10">
        <f t="shared" si="0"/>
        <v>1</v>
      </c>
      <c r="L10" s="184"/>
      <c r="M10" s="201" t="s">
        <v>115</v>
      </c>
      <c r="N10" t="s">
        <v>116</v>
      </c>
      <c r="O10" s="203">
        <v>119</v>
      </c>
      <c r="P10" s="204">
        <v>8.325</v>
      </c>
    </row>
    <row r="11" spans="2:16" ht="12.75" customHeight="1">
      <c r="B11" s="225" t="s">
        <v>83</v>
      </c>
      <c r="C11" s="9" t="s">
        <v>273</v>
      </c>
      <c r="D11" s="226">
        <f>'Blyth A'!R25</f>
        <v>7</v>
      </c>
      <c r="E11" s="227">
        <f>'Blyth A'!R26</f>
        <v>1.2</v>
      </c>
      <c r="G11" s="11"/>
      <c r="H11" s="11" t="s">
        <v>317</v>
      </c>
      <c r="J11">
        <f t="shared" si="0"/>
        <v>1</v>
      </c>
      <c r="L11" s="184"/>
      <c r="M11" s="201" t="s">
        <v>184</v>
      </c>
      <c r="N11" t="s">
        <v>185</v>
      </c>
      <c r="O11" s="203">
        <v>10</v>
      </c>
      <c r="P11" s="204">
        <v>0.8</v>
      </c>
    </row>
    <row r="12" spans="2:20" ht="12.75" customHeight="1">
      <c r="B12" s="225" t="s">
        <v>68</v>
      </c>
      <c r="C12" s="9" t="s">
        <v>246</v>
      </c>
      <c r="D12" s="226">
        <f>'Boyce T'!R25</f>
        <v>10</v>
      </c>
      <c r="E12" s="227">
        <f>'Boyce T'!R26</f>
        <v>0.8</v>
      </c>
      <c r="G12" s="11"/>
      <c r="H12" s="11" t="s">
        <v>317</v>
      </c>
      <c r="J12">
        <f t="shared" si="0"/>
        <v>1</v>
      </c>
      <c r="L12" s="184"/>
      <c r="M12" s="201" t="s">
        <v>83</v>
      </c>
      <c r="N12" s="212" t="s">
        <v>82</v>
      </c>
      <c r="O12" s="203">
        <v>1005</v>
      </c>
      <c r="P12" s="204">
        <v>57.125</v>
      </c>
      <c r="Q12" s="229" t="s">
        <v>225</v>
      </c>
      <c r="R12" s="212" t="s">
        <v>208</v>
      </c>
      <c r="T12" s="229" t="s">
        <v>225</v>
      </c>
    </row>
    <row r="13" spans="2:16" ht="12.75" customHeight="1">
      <c r="B13" s="225" t="s">
        <v>92</v>
      </c>
      <c r="C13" s="9" t="s">
        <v>164</v>
      </c>
      <c r="D13" s="226">
        <f>'Brown K'!R25</f>
        <v>8</v>
      </c>
      <c r="E13" s="227">
        <f>'Brown K'!R26</f>
        <v>0.8</v>
      </c>
      <c r="G13" s="11"/>
      <c r="H13" s="11" t="s">
        <v>316</v>
      </c>
      <c r="J13">
        <f t="shared" si="0"/>
        <v>1</v>
      </c>
      <c r="L13" s="184"/>
      <c r="M13" s="201" t="s">
        <v>92</v>
      </c>
      <c r="N13" t="s">
        <v>87</v>
      </c>
      <c r="O13" s="203">
        <v>355</v>
      </c>
      <c r="P13" s="204">
        <v>20.725</v>
      </c>
    </row>
    <row r="14" spans="2:18" ht="12.75" customHeight="1">
      <c r="B14" s="225" t="s">
        <v>184</v>
      </c>
      <c r="C14" s="9" t="s">
        <v>363</v>
      </c>
      <c r="D14" s="226">
        <f>'Burgess Kad'!R25</f>
        <v>5</v>
      </c>
      <c r="E14" s="227">
        <f>'Burgess Kad'!R26</f>
        <v>0.4</v>
      </c>
      <c r="G14" s="11"/>
      <c r="H14" s="11" t="s">
        <v>317</v>
      </c>
      <c r="J14">
        <f t="shared" si="0"/>
        <v>1</v>
      </c>
      <c r="L14" s="184"/>
      <c r="M14" s="201" t="s">
        <v>68</v>
      </c>
      <c r="N14" s="217" t="s">
        <v>88</v>
      </c>
      <c r="O14" s="203">
        <v>304</v>
      </c>
      <c r="P14" s="204">
        <v>26.675</v>
      </c>
      <c r="R14" s="217" t="s">
        <v>210</v>
      </c>
    </row>
    <row r="15" spans="2:16" ht="12.75" customHeight="1">
      <c r="B15" s="225" t="s">
        <v>83</v>
      </c>
      <c r="C15" s="9" t="s">
        <v>82</v>
      </c>
      <c r="D15" s="226">
        <f>'Burgess Kat'!R25</f>
        <v>1005</v>
      </c>
      <c r="E15" s="227">
        <f>'Burgess Kat'!R26</f>
        <v>57.1</v>
      </c>
      <c r="G15" s="229" t="s">
        <v>225</v>
      </c>
      <c r="H15" s="11" t="s">
        <v>316</v>
      </c>
      <c r="J15">
        <f t="shared" si="0"/>
        <v>1</v>
      </c>
      <c r="L15" s="184"/>
      <c r="M15" s="200" t="s">
        <v>68</v>
      </c>
      <c r="N15" t="s">
        <v>186</v>
      </c>
      <c r="O15" s="203">
        <v>5</v>
      </c>
      <c r="P15" s="204">
        <v>0.4</v>
      </c>
    </row>
    <row r="16" spans="2:16" ht="12.75" customHeight="1">
      <c r="B16" s="225" t="s">
        <v>92</v>
      </c>
      <c r="C16" s="9" t="s">
        <v>332</v>
      </c>
      <c r="D16" s="226">
        <f>'Byrne A'!R25</f>
        <v>6</v>
      </c>
      <c r="E16" s="227">
        <f>'Byrne A'!R26</f>
        <v>0.8</v>
      </c>
      <c r="G16" s="11"/>
      <c r="H16" s="11" t="s">
        <v>317</v>
      </c>
      <c r="J16">
        <f t="shared" si="0"/>
        <v>1</v>
      </c>
      <c r="L16" s="184"/>
      <c r="M16" s="200" t="s">
        <v>115</v>
      </c>
      <c r="N16" t="s">
        <v>187</v>
      </c>
      <c r="O16" s="203">
        <v>15</v>
      </c>
      <c r="P16" s="204">
        <v>1.2</v>
      </c>
    </row>
    <row r="17" spans="2:20" ht="12.75" customHeight="1">
      <c r="B17" s="225" t="s">
        <v>68</v>
      </c>
      <c r="C17" s="9" t="s">
        <v>131</v>
      </c>
      <c r="D17" s="226">
        <f>'Byron A'!R25</f>
        <v>22</v>
      </c>
      <c r="E17" s="227">
        <f>'Byron A'!R26</f>
        <v>3.2</v>
      </c>
      <c r="G17" s="11"/>
      <c r="H17" s="11" t="s">
        <v>316</v>
      </c>
      <c r="J17">
        <f t="shared" si="0"/>
        <v>1</v>
      </c>
      <c r="L17" s="184"/>
      <c r="M17" s="201" t="s">
        <v>80</v>
      </c>
      <c r="N17" s="212" t="s">
        <v>78</v>
      </c>
      <c r="O17" s="203">
        <v>1005</v>
      </c>
      <c r="P17" s="204">
        <v>52.525</v>
      </c>
      <c r="Q17" s="229" t="s">
        <v>225</v>
      </c>
      <c r="R17" s="212" t="s">
        <v>208</v>
      </c>
      <c r="T17" s="229" t="s">
        <v>225</v>
      </c>
    </row>
    <row r="18" spans="2:16" ht="12.75" customHeight="1">
      <c r="B18" s="225" t="s">
        <v>92</v>
      </c>
      <c r="C18" s="9" t="s">
        <v>306</v>
      </c>
      <c r="D18" s="226">
        <f>'Campbell D'!R25</f>
        <v>28</v>
      </c>
      <c r="E18" s="227">
        <f>'Campbell D'!R26</f>
        <v>3.2</v>
      </c>
      <c r="G18" s="11"/>
      <c r="H18" s="11" t="s">
        <v>316</v>
      </c>
      <c r="J18">
        <f t="shared" si="0"/>
        <v>1</v>
      </c>
      <c r="L18" s="184"/>
      <c r="M18" s="200" t="s">
        <v>92</v>
      </c>
      <c r="N18" t="s">
        <v>188</v>
      </c>
      <c r="O18" s="203">
        <v>33</v>
      </c>
      <c r="P18" s="204">
        <v>1.9</v>
      </c>
    </row>
    <row r="19" spans="2:18" ht="12.75" customHeight="1">
      <c r="B19" s="225" t="s">
        <v>92</v>
      </c>
      <c r="C19" s="9" t="s">
        <v>87</v>
      </c>
      <c r="D19" s="226">
        <f>'Cass L'!R25</f>
        <v>210</v>
      </c>
      <c r="E19" s="227">
        <f>'Cass L'!R26</f>
        <v>12.075</v>
      </c>
      <c r="G19" s="11"/>
      <c r="H19" s="11" t="s">
        <v>316</v>
      </c>
      <c r="J19">
        <f t="shared" si="0"/>
        <v>1</v>
      </c>
      <c r="L19" s="184"/>
      <c r="M19" s="201" t="s">
        <v>92</v>
      </c>
      <c r="N19" s="217" t="s">
        <v>84</v>
      </c>
      <c r="O19" s="203">
        <v>580</v>
      </c>
      <c r="P19" s="204">
        <v>30.35</v>
      </c>
      <c r="R19" s="217" t="s">
        <v>209</v>
      </c>
    </row>
    <row r="20" spans="2:18" ht="12.75" customHeight="1">
      <c r="B20" s="225" t="s">
        <v>68</v>
      </c>
      <c r="C20" s="9" t="s">
        <v>88</v>
      </c>
      <c r="D20" s="226">
        <f>'Castles M'!R25</f>
        <v>370</v>
      </c>
      <c r="E20" s="227">
        <f>'Castles M'!R26</f>
        <v>29.1</v>
      </c>
      <c r="G20" s="11"/>
      <c r="H20" s="11" t="s">
        <v>316</v>
      </c>
      <c r="J20">
        <f t="shared" si="0"/>
        <v>1</v>
      </c>
      <c r="L20" s="184"/>
      <c r="M20" s="201" t="s">
        <v>80</v>
      </c>
      <c r="N20" s="211" t="s">
        <v>85</v>
      </c>
      <c r="O20" s="203">
        <v>766</v>
      </c>
      <c r="P20" s="204">
        <v>39.025</v>
      </c>
      <c r="R20" s="211" t="s">
        <v>207</v>
      </c>
    </row>
    <row r="21" spans="2:16" ht="12.75" customHeight="1">
      <c r="B21" s="225" t="s">
        <v>68</v>
      </c>
      <c r="C21" s="9" t="s">
        <v>186</v>
      </c>
      <c r="D21" s="226">
        <f>'Coggins M'!R25</f>
        <v>18</v>
      </c>
      <c r="E21" s="227">
        <f>'Coggins M'!R26</f>
        <v>1.6</v>
      </c>
      <c r="G21" s="11"/>
      <c r="H21" s="11" t="s">
        <v>316</v>
      </c>
      <c r="J21">
        <f t="shared" si="0"/>
        <v>1</v>
      </c>
      <c r="L21" s="184"/>
      <c r="M21" s="200" t="s">
        <v>68</v>
      </c>
      <c r="N21" t="s">
        <v>189</v>
      </c>
      <c r="O21" s="203">
        <v>3</v>
      </c>
      <c r="P21" s="204">
        <v>0.4</v>
      </c>
    </row>
    <row r="22" spans="2:16" ht="12.75" customHeight="1">
      <c r="B22" s="225" t="s">
        <v>80</v>
      </c>
      <c r="C22" s="9" t="s">
        <v>78</v>
      </c>
      <c r="D22" s="226">
        <f>'Day B'!R25</f>
        <v>1005</v>
      </c>
      <c r="E22" s="227">
        <f>'Day B'!R26</f>
        <v>52.575</v>
      </c>
      <c r="G22" s="229" t="s">
        <v>225</v>
      </c>
      <c r="H22" s="11" t="s">
        <v>316</v>
      </c>
      <c r="J22">
        <f t="shared" si="0"/>
        <v>1</v>
      </c>
      <c r="L22" s="184"/>
      <c r="M22" s="201" t="s">
        <v>68</v>
      </c>
      <c r="N22" t="s">
        <v>113</v>
      </c>
      <c r="O22" s="203">
        <v>160</v>
      </c>
      <c r="P22" s="204">
        <v>6.525</v>
      </c>
    </row>
    <row r="23" spans="2:16" ht="12.75" customHeight="1">
      <c r="B23" s="225" t="s">
        <v>92</v>
      </c>
      <c r="C23" s="9" t="s">
        <v>188</v>
      </c>
      <c r="D23" s="226">
        <f>'Dietrich R'!R25</f>
        <v>2</v>
      </c>
      <c r="E23" s="227">
        <f>'Dietrich R'!R26</f>
        <v>0.4</v>
      </c>
      <c r="G23" s="11"/>
      <c r="H23" s="11" t="s">
        <v>317</v>
      </c>
      <c r="J23">
        <f t="shared" si="0"/>
        <v>1</v>
      </c>
      <c r="L23" s="184"/>
      <c r="M23" s="201" t="s">
        <v>61</v>
      </c>
      <c r="N23" t="s">
        <v>123</v>
      </c>
      <c r="O23" s="203">
        <v>72</v>
      </c>
      <c r="P23" s="204">
        <v>8</v>
      </c>
    </row>
    <row r="24" spans="2:16" ht="12.75" customHeight="1">
      <c r="B24" s="225" t="s">
        <v>92</v>
      </c>
      <c r="C24" s="9" t="s">
        <v>84</v>
      </c>
      <c r="D24" s="226">
        <f>'Droop J'!R25</f>
        <v>65</v>
      </c>
      <c r="E24" s="227">
        <f>'Droop J'!R26</f>
        <v>3.5</v>
      </c>
      <c r="G24" s="11"/>
      <c r="H24" s="11" t="s">
        <v>316</v>
      </c>
      <c r="J24">
        <f t="shared" si="0"/>
        <v>1</v>
      </c>
      <c r="L24" s="184"/>
      <c r="M24" s="201" t="s">
        <v>92</v>
      </c>
      <c r="N24" t="s">
        <v>190</v>
      </c>
      <c r="O24" s="203">
        <v>100</v>
      </c>
      <c r="P24" s="204">
        <v>4.825</v>
      </c>
    </row>
    <row r="25" spans="2:16" ht="12.75" customHeight="1">
      <c r="B25" s="225" t="s">
        <v>80</v>
      </c>
      <c r="C25" s="9" t="s">
        <v>85</v>
      </c>
      <c r="D25" s="226">
        <f>'Duus A'!R25</f>
        <v>285</v>
      </c>
      <c r="E25" s="227">
        <f>'Duus A'!R26</f>
        <v>14.3</v>
      </c>
      <c r="G25" s="11"/>
      <c r="H25" s="11" t="s">
        <v>317</v>
      </c>
      <c r="J25">
        <f t="shared" si="0"/>
        <v>1</v>
      </c>
      <c r="L25" s="184"/>
      <c r="M25" s="201" t="s">
        <v>80</v>
      </c>
      <c r="N25" t="s">
        <v>191</v>
      </c>
      <c r="O25" s="203">
        <v>10</v>
      </c>
      <c r="P25" s="204">
        <v>0.8</v>
      </c>
    </row>
    <row r="26" spans="2:16" ht="12.75" customHeight="1">
      <c r="B26" s="225" t="s">
        <v>68</v>
      </c>
      <c r="C26" s="9" t="s">
        <v>189</v>
      </c>
      <c r="D26" s="226">
        <f>'Eversham W'!R25</f>
        <v>3</v>
      </c>
      <c r="E26" s="227">
        <f>'Eversham W'!R26</f>
        <v>0.4</v>
      </c>
      <c r="G26" s="11"/>
      <c r="H26" s="11" t="s">
        <v>317</v>
      </c>
      <c r="J26">
        <f t="shared" si="0"/>
        <v>1</v>
      </c>
      <c r="L26" s="184"/>
      <c r="M26" s="200" t="s">
        <v>68</v>
      </c>
      <c r="N26" t="s">
        <v>192</v>
      </c>
      <c r="O26" s="203">
        <v>18</v>
      </c>
      <c r="P26" s="204">
        <v>1.6</v>
      </c>
    </row>
    <row r="27" spans="2:16" ht="12.75" customHeight="1">
      <c r="B27" s="225" t="s">
        <v>92</v>
      </c>
      <c r="C27" s="9" t="s">
        <v>245</v>
      </c>
      <c r="D27" s="226">
        <f>'Falkenau A'!R25</f>
        <v>20</v>
      </c>
      <c r="E27" s="227">
        <f>'Falkenau A'!R26</f>
        <v>1.6</v>
      </c>
      <c r="G27" s="11"/>
      <c r="H27" s="11" t="s">
        <v>317</v>
      </c>
      <c r="J27">
        <f t="shared" si="0"/>
        <v>1</v>
      </c>
      <c r="L27" s="184"/>
      <c r="M27" s="200" t="s">
        <v>83</v>
      </c>
      <c r="N27" t="s">
        <v>193</v>
      </c>
      <c r="O27" s="203">
        <v>40</v>
      </c>
      <c r="P27" s="204">
        <v>1.5</v>
      </c>
    </row>
    <row r="28" spans="2:16" ht="12.75" customHeight="1">
      <c r="B28" s="225" t="s">
        <v>184</v>
      </c>
      <c r="C28" s="9" t="s">
        <v>377</v>
      </c>
      <c r="D28" s="226">
        <f>'Fleming M'!R25</f>
        <v>150</v>
      </c>
      <c r="E28" s="227">
        <f>'Fleming M'!R26</f>
        <v>8.6</v>
      </c>
      <c r="G28" s="11"/>
      <c r="H28" s="11" t="s">
        <v>316</v>
      </c>
      <c r="J28">
        <f t="shared" si="0"/>
        <v>1</v>
      </c>
      <c r="L28" s="184"/>
      <c r="M28" s="200" t="s">
        <v>68</v>
      </c>
      <c r="N28" t="s">
        <v>194</v>
      </c>
      <c r="O28" s="203">
        <v>6</v>
      </c>
      <c r="P28" s="204">
        <v>0.8</v>
      </c>
    </row>
    <row r="29" spans="2:18" ht="12.75" customHeight="1">
      <c r="B29" s="225" t="s">
        <v>93</v>
      </c>
      <c r="C29" s="9" t="s">
        <v>327</v>
      </c>
      <c r="D29" s="226">
        <f>'Gould L'!R25</f>
        <v>6</v>
      </c>
      <c r="E29" s="227">
        <f>'Gould L'!R26</f>
        <v>0.8</v>
      </c>
      <c r="G29" s="11"/>
      <c r="H29" s="11" t="s">
        <v>316</v>
      </c>
      <c r="J29">
        <f t="shared" si="0"/>
        <v>1</v>
      </c>
      <c r="L29" s="184"/>
      <c r="M29" s="201" t="s">
        <v>61</v>
      </c>
      <c r="N29" s="217" t="s">
        <v>118</v>
      </c>
      <c r="O29" s="203">
        <v>742</v>
      </c>
      <c r="P29" s="204">
        <v>36.5</v>
      </c>
      <c r="R29" s="217" t="s">
        <v>211</v>
      </c>
    </row>
    <row r="30" spans="2:16" ht="12.75" customHeight="1">
      <c r="B30" s="225" t="s">
        <v>68</v>
      </c>
      <c r="C30" s="9" t="s">
        <v>113</v>
      </c>
      <c r="D30" s="226">
        <f>'Gourley G'!R25</f>
        <v>175</v>
      </c>
      <c r="E30" s="227">
        <f>'Gourley G'!R26</f>
        <v>9.125</v>
      </c>
      <c r="G30" s="11"/>
      <c r="H30" s="11" t="s">
        <v>317</v>
      </c>
      <c r="J30">
        <f t="shared" si="0"/>
        <v>1</v>
      </c>
      <c r="L30" s="184"/>
      <c r="M30" s="201" t="s">
        <v>93</v>
      </c>
      <c r="N30" t="s">
        <v>195</v>
      </c>
      <c r="O30" s="203">
        <v>20</v>
      </c>
      <c r="P30" s="204">
        <v>2.8</v>
      </c>
    </row>
    <row r="31" spans="2:16" ht="12.75" customHeight="1">
      <c r="B31" s="225" t="s">
        <v>61</v>
      </c>
      <c r="C31" s="9" t="s">
        <v>123</v>
      </c>
      <c r="D31" s="226">
        <f>'Gribble D'!R25</f>
        <v>3</v>
      </c>
      <c r="E31" s="227">
        <f>'Gribble D'!R26</f>
        <v>0.4</v>
      </c>
      <c r="G31" s="11"/>
      <c r="H31" s="11" t="s">
        <v>317</v>
      </c>
      <c r="J31">
        <f t="shared" si="0"/>
        <v>1</v>
      </c>
      <c r="L31" s="184"/>
      <c r="M31" s="200" t="s">
        <v>196</v>
      </c>
      <c r="N31" t="s">
        <v>122</v>
      </c>
      <c r="O31" s="205">
        <v>98</v>
      </c>
      <c r="P31" s="204">
        <v>9.075</v>
      </c>
    </row>
    <row r="32" spans="2:16" ht="12.75" customHeight="1">
      <c r="B32" s="225" t="s">
        <v>92</v>
      </c>
      <c r="C32" s="9" t="s">
        <v>190</v>
      </c>
      <c r="D32" s="226">
        <f>'Gunning S'!R25</f>
        <v>20</v>
      </c>
      <c r="E32" s="227">
        <f>'Gunning S'!R26</f>
        <v>1.6</v>
      </c>
      <c r="G32" s="11"/>
      <c r="H32" s="11" t="s">
        <v>316</v>
      </c>
      <c r="J32">
        <f t="shared" si="0"/>
        <v>1</v>
      </c>
      <c r="L32" s="184"/>
      <c r="M32" s="201" t="s">
        <v>83</v>
      </c>
      <c r="N32" t="s">
        <v>89</v>
      </c>
      <c r="O32" s="203">
        <v>450</v>
      </c>
      <c r="P32" s="204">
        <v>25.475</v>
      </c>
    </row>
    <row r="33" spans="2:16" ht="12.75" customHeight="1">
      <c r="B33" s="225" t="s">
        <v>83</v>
      </c>
      <c r="C33" s="9" t="s">
        <v>406</v>
      </c>
      <c r="D33" s="226">
        <f>'Hitchman P'!R25</f>
        <v>40</v>
      </c>
      <c r="E33" s="227">
        <f>'Hitchman P'!R26</f>
        <v>1.5</v>
      </c>
      <c r="G33" s="11"/>
      <c r="H33" s="11" t="s">
        <v>317</v>
      </c>
      <c r="J33">
        <f t="shared" si="0"/>
        <v>1</v>
      </c>
      <c r="L33" s="184"/>
      <c r="M33" s="201" t="s">
        <v>83</v>
      </c>
      <c r="N33" t="s">
        <v>197</v>
      </c>
      <c r="O33" s="203">
        <v>105</v>
      </c>
      <c r="P33" s="204">
        <v>5.25</v>
      </c>
    </row>
    <row r="34" spans="2:20" ht="12.75" customHeight="1">
      <c r="B34" s="225" t="s">
        <v>68</v>
      </c>
      <c r="C34" s="9" t="s">
        <v>194</v>
      </c>
      <c r="D34" s="226">
        <f>'Johns D'!R25</f>
        <v>30</v>
      </c>
      <c r="E34" s="227">
        <f>'Johns D'!R26</f>
        <v>1.2</v>
      </c>
      <c r="G34" s="11"/>
      <c r="H34" s="11" t="s">
        <v>316</v>
      </c>
      <c r="J34">
        <f t="shared" si="0"/>
        <v>1</v>
      </c>
      <c r="L34" s="184"/>
      <c r="M34" s="201" t="s">
        <v>171</v>
      </c>
      <c r="N34" s="212" t="s">
        <v>169</v>
      </c>
      <c r="O34" s="203">
        <v>1005</v>
      </c>
      <c r="P34" s="204">
        <v>56.075</v>
      </c>
      <c r="Q34" s="229" t="s">
        <v>225</v>
      </c>
      <c r="R34" s="212" t="s">
        <v>208</v>
      </c>
      <c r="T34" s="229" t="s">
        <v>225</v>
      </c>
    </row>
    <row r="35" spans="2:20" ht="12.75" customHeight="1">
      <c r="B35" s="225" t="s">
        <v>61</v>
      </c>
      <c r="C35" s="9" t="s">
        <v>322</v>
      </c>
      <c r="D35" s="226">
        <f>'Jones M'!R25</f>
        <v>5</v>
      </c>
      <c r="E35" s="227">
        <f>L48+'Jones M'!R26</f>
        <v>0.4</v>
      </c>
      <c r="G35" s="11"/>
      <c r="H35" s="11" t="s">
        <v>316</v>
      </c>
      <c r="J35">
        <f t="shared" si="0"/>
        <v>1</v>
      </c>
      <c r="L35" s="184"/>
      <c r="M35" s="201" t="s">
        <v>61</v>
      </c>
      <c r="N35" s="212" t="s">
        <v>110</v>
      </c>
      <c r="O35" s="203">
        <v>1005</v>
      </c>
      <c r="P35" s="204">
        <v>53.175</v>
      </c>
      <c r="Q35" s="229" t="s">
        <v>225</v>
      </c>
      <c r="R35" s="212" t="s">
        <v>208</v>
      </c>
      <c r="T35" s="229" t="s">
        <v>225</v>
      </c>
    </row>
    <row r="36" spans="2:16" ht="12.75" customHeight="1">
      <c r="B36" s="225" t="s">
        <v>61</v>
      </c>
      <c r="C36" s="9" t="s">
        <v>118</v>
      </c>
      <c r="D36" s="226">
        <f>'Kaye C'!R25</f>
        <v>844</v>
      </c>
      <c r="E36" s="227">
        <f>'Kaye C'!R26</f>
        <v>42.95</v>
      </c>
      <c r="G36" s="11"/>
      <c r="H36" s="11" t="s">
        <v>316</v>
      </c>
      <c r="J36">
        <f t="shared" si="0"/>
        <v>1</v>
      </c>
      <c r="L36" s="184"/>
      <c r="M36" s="201" t="s">
        <v>93</v>
      </c>
      <c r="N36" t="s">
        <v>198</v>
      </c>
      <c r="O36" s="203">
        <v>66</v>
      </c>
      <c r="P36" s="204">
        <v>3.9</v>
      </c>
    </row>
    <row r="37" spans="2:16" ht="12.75" customHeight="1">
      <c r="B37" s="225" t="s">
        <v>83</v>
      </c>
      <c r="C37" s="9" t="s">
        <v>195</v>
      </c>
      <c r="D37" s="226">
        <f>'Leydon K'!R25</f>
        <v>2</v>
      </c>
      <c r="E37" s="227">
        <f>'Leydon K'!R26</f>
        <v>0.4</v>
      </c>
      <c r="G37" s="11"/>
      <c r="H37" s="11" t="s">
        <v>316</v>
      </c>
      <c r="J37">
        <f t="shared" si="0"/>
        <v>1</v>
      </c>
      <c r="L37" s="184"/>
      <c r="M37" s="201" t="s">
        <v>93</v>
      </c>
      <c r="N37" t="s">
        <v>199</v>
      </c>
      <c r="O37" s="203">
        <v>12</v>
      </c>
      <c r="P37" s="204">
        <v>1.6</v>
      </c>
    </row>
    <row r="38" spans="2:16" ht="12.75" customHeight="1">
      <c r="B38" s="225" t="s">
        <v>121</v>
      </c>
      <c r="C38" s="9" t="s">
        <v>122</v>
      </c>
      <c r="D38" s="226">
        <f>'Lindsay J'!R25</f>
        <v>109</v>
      </c>
      <c r="E38" s="227">
        <f>'Lindsay J'!R26</f>
        <v>6.525</v>
      </c>
      <c r="G38" s="11"/>
      <c r="H38" s="11" t="s">
        <v>316</v>
      </c>
      <c r="J38">
        <f t="shared" si="0"/>
        <v>1</v>
      </c>
      <c r="L38" s="184"/>
      <c r="M38" s="201" t="s">
        <v>61</v>
      </c>
      <c r="N38" t="s">
        <v>200</v>
      </c>
      <c r="O38" s="203">
        <v>10</v>
      </c>
      <c r="P38" s="204">
        <v>0.8</v>
      </c>
    </row>
    <row r="39" spans="2:16" ht="12.75" customHeight="1">
      <c r="B39" s="225" t="s">
        <v>83</v>
      </c>
      <c r="C39" s="9" t="s">
        <v>163</v>
      </c>
      <c r="D39" s="226">
        <f>'Madsen K'!R25</f>
        <v>148</v>
      </c>
      <c r="E39" s="227">
        <f>'Madsen K'!R26</f>
        <v>10.95</v>
      </c>
      <c r="G39" s="11"/>
      <c r="H39" s="11" t="s">
        <v>316</v>
      </c>
      <c r="J39">
        <f t="shared" si="0"/>
        <v>1</v>
      </c>
      <c r="L39" s="184"/>
      <c r="M39" s="201" t="s">
        <v>68</v>
      </c>
      <c r="N39" t="s">
        <v>201</v>
      </c>
      <c r="O39" s="203">
        <v>50</v>
      </c>
      <c r="P39" s="204">
        <v>2.425</v>
      </c>
    </row>
    <row r="40" spans="2:16" ht="12.75" customHeight="1">
      <c r="B40" s="225" t="s">
        <v>93</v>
      </c>
      <c r="C40" s="9" t="s">
        <v>274</v>
      </c>
      <c r="D40" s="226">
        <f>'Maguire N'!R25</f>
        <v>281</v>
      </c>
      <c r="E40" s="227">
        <f>'Maguire N'!R26</f>
        <v>17.1</v>
      </c>
      <c r="G40" s="11"/>
      <c r="H40" s="11" t="s">
        <v>316</v>
      </c>
      <c r="J40">
        <f t="shared" si="0"/>
        <v>1</v>
      </c>
      <c r="L40" s="184"/>
      <c r="M40" s="200" t="s">
        <v>196</v>
      </c>
      <c r="N40" t="s">
        <v>202</v>
      </c>
      <c r="O40" s="203">
        <v>5</v>
      </c>
      <c r="P40" s="204">
        <v>0.4</v>
      </c>
    </row>
    <row r="41" spans="2:16" ht="12.75" customHeight="1">
      <c r="B41" s="225" t="s">
        <v>83</v>
      </c>
      <c r="C41" s="9" t="s">
        <v>89</v>
      </c>
      <c r="D41" s="226">
        <f>'Makin C'!R25</f>
        <v>1005</v>
      </c>
      <c r="E41" s="227">
        <f>'Makin C'!R26</f>
        <v>56.45</v>
      </c>
      <c r="G41" s="229" t="s">
        <v>225</v>
      </c>
      <c r="H41" s="11" t="s">
        <v>316</v>
      </c>
      <c r="J41">
        <f t="shared" si="0"/>
        <v>1</v>
      </c>
      <c r="L41" s="188"/>
      <c r="M41" s="201" t="s">
        <v>115</v>
      </c>
      <c r="N41" t="s">
        <v>203</v>
      </c>
      <c r="O41" s="203">
        <v>140</v>
      </c>
      <c r="P41" s="204">
        <v>8.35</v>
      </c>
    </row>
    <row r="42" spans="2:16" ht="12.75" customHeight="1">
      <c r="B42" s="225" t="s">
        <v>92</v>
      </c>
      <c r="C42" s="9" t="s">
        <v>197</v>
      </c>
      <c r="D42" s="226">
        <f>'Martin N'!R25</f>
        <v>115</v>
      </c>
      <c r="E42" s="227">
        <f>'Martin N'!R26</f>
        <v>7.5</v>
      </c>
      <c r="G42" s="11"/>
      <c r="H42" s="11" t="s">
        <v>316</v>
      </c>
      <c r="J42">
        <f t="shared" si="0"/>
        <v>1</v>
      </c>
      <c r="L42" s="188"/>
      <c r="M42" s="201" t="s">
        <v>68</v>
      </c>
      <c r="N42" t="s">
        <v>204</v>
      </c>
      <c r="O42" s="203">
        <v>12</v>
      </c>
      <c r="P42" s="204">
        <v>2</v>
      </c>
    </row>
    <row r="43" spans="2:20" ht="12.75" customHeight="1">
      <c r="B43" s="225" t="s">
        <v>196</v>
      </c>
      <c r="C43" s="9" t="s">
        <v>291</v>
      </c>
      <c r="D43" s="226">
        <f>'McFarland G'!R25</f>
        <v>8</v>
      </c>
      <c r="E43" s="227">
        <f>'McFarland G'!R26</f>
        <v>1.2</v>
      </c>
      <c r="G43" s="11"/>
      <c r="H43" s="11" t="s">
        <v>316</v>
      </c>
      <c r="J43">
        <f t="shared" si="0"/>
        <v>1</v>
      </c>
      <c r="L43" s="188"/>
      <c r="M43" s="201" t="s">
        <v>92</v>
      </c>
      <c r="N43" s="212" t="s">
        <v>90</v>
      </c>
      <c r="O43" s="203">
        <v>1005</v>
      </c>
      <c r="P43" s="204">
        <v>53.65</v>
      </c>
      <c r="Q43" s="229" t="s">
        <v>225</v>
      </c>
      <c r="R43" s="212" t="s">
        <v>208</v>
      </c>
      <c r="T43" s="229" t="s">
        <v>225</v>
      </c>
    </row>
    <row r="44" spans="2:16" ht="12.75" customHeight="1">
      <c r="B44" s="225" t="s">
        <v>171</v>
      </c>
      <c r="C44" s="9" t="s">
        <v>169</v>
      </c>
      <c r="D44" s="226">
        <f>'McGowan A'!R25</f>
        <v>255</v>
      </c>
      <c r="E44" s="227">
        <f>'McGowan A'!R26</f>
        <v>19.025</v>
      </c>
      <c r="G44" s="11"/>
      <c r="H44" s="11" t="s">
        <v>316</v>
      </c>
      <c r="J44">
        <f t="shared" si="0"/>
        <v>1</v>
      </c>
      <c r="L44" s="188"/>
      <c r="M44" s="201" t="s">
        <v>80</v>
      </c>
      <c r="N44" t="s">
        <v>134</v>
      </c>
      <c r="O44" s="203">
        <v>245</v>
      </c>
      <c r="P44" s="204">
        <v>18.65</v>
      </c>
    </row>
    <row r="45" spans="2:16" ht="12.75" customHeight="1">
      <c r="B45" s="225" t="s">
        <v>171</v>
      </c>
      <c r="C45" s="9" t="s">
        <v>329</v>
      </c>
      <c r="D45" s="226">
        <f>'McGregor G'!R25</f>
        <v>5</v>
      </c>
      <c r="E45" s="227">
        <f>'McGregor G'!R26</f>
        <v>0.8</v>
      </c>
      <c r="G45" s="11"/>
      <c r="H45" s="11" t="s">
        <v>317</v>
      </c>
      <c r="J45">
        <f t="shared" si="0"/>
        <v>1</v>
      </c>
      <c r="L45" s="188"/>
      <c r="M45" s="201" t="s">
        <v>92</v>
      </c>
      <c r="N45" t="s">
        <v>127</v>
      </c>
      <c r="O45" s="203">
        <v>265</v>
      </c>
      <c r="P45" s="204">
        <v>15.325</v>
      </c>
    </row>
    <row r="46" spans="2:18" ht="12.75" customHeight="1">
      <c r="B46" s="225" t="s">
        <v>115</v>
      </c>
      <c r="C46" s="9" t="s">
        <v>405</v>
      </c>
      <c r="D46" s="226">
        <f>'McLean K'!R25</f>
        <v>3</v>
      </c>
      <c r="E46" s="227">
        <f>'McLean K'!R26</f>
        <v>0.4</v>
      </c>
      <c r="G46" s="11"/>
      <c r="H46" s="11" t="s">
        <v>317</v>
      </c>
      <c r="J46">
        <f t="shared" si="0"/>
        <v>1</v>
      </c>
      <c r="L46" s="188"/>
      <c r="M46" s="201" t="s">
        <v>121</v>
      </c>
      <c r="N46" s="217" t="s">
        <v>137</v>
      </c>
      <c r="O46" s="203">
        <v>615</v>
      </c>
      <c r="P46" s="204">
        <v>32.55</v>
      </c>
      <c r="R46" s="217" t="s">
        <v>212</v>
      </c>
    </row>
    <row r="47" spans="2:23" ht="12.75" customHeight="1">
      <c r="B47" s="225" t="s">
        <v>80</v>
      </c>
      <c r="C47" s="9" t="s">
        <v>110</v>
      </c>
      <c r="D47" s="226">
        <f>'McRae J'!R25</f>
        <v>1005</v>
      </c>
      <c r="E47" s="227">
        <f>'McRae J'!R26</f>
        <v>53.6</v>
      </c>
      <c r="G47" s="229" t="s">
        <v>225</v>
      </c>
      <c r="H47" s="11" t="s">
        <v>317</v>
      </c>
      <c r="J47">
        <f t="shared" si="0"/>
        <v>1</v>
      </c>
      <c r="L47" s="188"/>
      <c r="M47" s="201" t="s">
        <v>92</v>
      </c>
      <c r="N47" s="212" t="s">
        <v>66</v>
      </c>
      <c r="O47" s="203">
        <v>735</v>
      </c>
      <c r="P47" s="204">
        <v>49.125</v>
      </c>
      <c r="Q47" s="229" t="s">
        <v>225</v>
      </c>
      <c r="R47" s="212" t="s">
        <v>208</v>
      </c>
      <c r="T47" s="229" t="s">
        <v>225</v>
      </c>
      <c r="W47" s="223"/>
    </row>
    <row r="48" spans="2:23" ht="12.75" customHeight="1">
      <c r="B48" s="225" t="s">
        <v>83</v>
      </c>
      <c r="C48" s="9" t="s">
        <v>198</v>
      </c>
      <c r="D48" s="226">
        <f>'Moore L'!R25</f>
        <v>148</v>
      </c>
      <c r="E48" s="227">
        <f>'Moore L'!R26</f>
        <v>7.475</v>
      </c>
      <c r="G48" s="11"/>
      <c r="H48" s="11" t="s">
        <v>316</v>
      </c>
      <c r="J48">
        <f t="shared" si="0"/>
        <v>1</v>
      </c>
      <c r="L48" s="188"/>
      <c r="M48" s="201" t="s">
        <v>115</v>
      </c>
      <c r="N48" t="s">
        <v>132</v>
      </c>
      <c r="O48" s="203">
        <v>305</v>
      </c>
      <c r="P48" s="204">
        <v>17.075</v>
      </c>
      <c r="W48" s="223"/>
    </row>
    <row r="49" spans="2:23" ht="12.75" customHeight="1">
      <c r="B49" s="225" t="s">
        <v>61</v>
      </c>
      <c r="C49" s="9" t="s">
        <v>200</v>
      </c>
      <c r="D49" s="226">
        <f>'Munday P'!R25</f>
        <v>5</v>
      </c>
      <c r="E49" s="227">
        <f>'Munday P'!R26</f>
        <v>0.4</v>
      </c>
      <c r="G49" s="11"/>
      <c r="H49" s="11" t="s">
        <v>316</v>
      </c>
      <c r="J49">
        <f t="shared" si="0"/>
        <v>1</v>
      </c>
      <c r="L49" s="188"/>
      <c r="M49" s="201" t="s">
        <v>92</v>
      </c>
      <c r="N49" t="s">
        <v>91</v>
      </c>
      <c r="O49" s="203">
        <v>290</v>
      </c>
      <c r="P49" s="204">
        <v>14.925</v>
      </c>
      <c r="W49" s="223"/>
    </row>
    <row r="50" spans="2:23" ht="12.75" customHeight="1">
      <c r="B50" s="225" t="s">
        <v>68</v>
      </c>
      <c r="C50" s="9" t="s">
        <v>201</v>
      </c>
      <c r="D50" s="226">
        <f>'Needham L'!R25</f>
        <v>75</v>
      </c>
      <c r="E50" s="227">
        <f>'Needham L'!R26</f>
        <v>6</v>
      </c>
      <c r="G50" s="11"/>
      <c r="H50" s="11" t="s">
        <v>316</v>
      </c>
      <c r="J50">
        <f t="shared" si="0"/>
        <v>1</v>
      </c>
      <c r="L50" s="188"/>
      <c r="M50" s="200"/>
      <c r="N50" s="202"/>
      <c r="O50" s="203"/>
      <c r="P50" s="204"/>
      <c r="W50" s="223"/>
    </row>
    <row r="51" spans="2:23" ht="12.75" customHeight="1">
      <c r="B51" s="225" t="s">
        <v>68</v>
      </c>
      <c r="C51" s="9" t="s">
        <v>290</v>
      </c>
      <c r="D51" s="226">
        <f>'North B'!R25</f>
        <v>3</v>
      </c>
      <c r="E51" s="227">
        <f>'North B'!R26</f>
        <v>0.4</v>
      </c>
      <c r="G51" s="11"/>
      <c r="H51" s="11" t="s">
        <v>316</v>
      </c>
      <c r="J51">
        <f t="shared" si="0"/>
        <v>1</v>
      </c>
      <c r="L51" s="188"/>
      <c r="M51" s="200"/>
      <c r="N51" s="202"/>
      <c r="O51" s="208">
        <v>13362</v>
      </c>
      <c r="P51" s="206">
        <v>755.5999999999999</v>
      </c>
      <c r="W51" s="223"/>
    </row>
    <row r="52" spans="2:23" ht="12.75" customHeight="1">
      <c r="B52" s="225" t="s">
        <v>92</v>
      </c>
      <c r="C52" s="9" t="s">
        <v>321</v>
      </c>
      <c r="D52" s="226">
        <f>'O''Brien C'!R25</f>
        <v>6</v>
      </c>
      <c r="E52" s="227">
        <f>'O''Brien C'!R26</f>
        <v>0.8</v>
      </c>
      <c r="G52" s="11"/>
      <c r="H52" s="11" t="s">
        <v>316</v>
      </c>
      <c r="J52">
        <f t="shared" si="0"/>
        <v>1</v>
      </c>
      <c r="L52" s="188"/>
      <c r="W52" s="223"/>
    </row>
    <row r="53" spans="2:23" ht="12.75" customHeight="1">
      <c r="B53" s="225" t="s">
        <v>196</v>
      </c>
      <c r="C53" s="9" t="s">
        <v>202</v>
      </c>
      <c r="D53" s="226">
        <f>'O''Brien M'!R25</f>
        <v>5</v>
      </c>
      <c r="E53" s="227">
        <f>'O''Brien M'!R26</f>
        <v>0.4</v>
      </c>
      <c r="G53" s="11"/>
      <c r="H53" s="11" t="s">
        <v>317</v>
      </c>
      <c r="J53">
        <f t="shared" si="0"/>
        <v>1</v>
      </c>
      <c r="L53" s="188"/>
      <c r="W53" s="223"/>
    </row>
    <row r="54" spans="2:23" ht="12.75" customHeight="1">
      <c r="B54" s="225" t="s">
        <v>68</v>
      </c>
      <c r="C54" s="9" t="s">
        <v>204</v>
      </c>
      <c r="D54" s="226">
        <f>'Quinn P'!R25</f>
        <v>9</v>
      </c>
      <c r="E54" s="227">
        <f>'Quinn P'!R26</f>
        <v>1.2</v>
      </c>
      <c r="G54" s="11"/>
      <c r="H54" s="11" t="s">
        <v>316</v>
      </c>
      <c r="J54">
        <f t="shared" si="0"/>
        <v>1</v>
      </c>
      <c r="L54" s="188"/>
      <c r="W54" s="223"/>
    </row>
    <row r="55" spans="2:12" ht="12.75" customHeight="1">
      <c r="B55" s="225" t="s">
        <v>92</v>
      </c>
      <c r="C55" s="9" t="s">
        <v>90</v>
      </c>
      <c r="D55" s="226">
        <f>'Reid A'!R25</f>
        <v>1005</v>
      </c>
      <c r="E55" s="227">
        <f>'Reid A'!R26</f>
        <v>53.925</v>
      </c>
      <c r="G55" s="229" t="s">
        <v>225</v>
      </c>
      <c r="H55" s="11" t="s">
        <v>316</v>
      </c>
      <c r="J55">
        <f t="shared" si="0"/>
        <v>1</v>
      </c>
      <c r="L55" s="188"/>
    </row>
    <row r="56" spans="2:12" ht="12.75" customHeight="1">
      <c r="B56" s="225" t="s">
        <v>80</v>
      </c>
      <c r="C56" s="9" t="s">
        <v>134</v>
      </c>
      <c r="D56" s="226">
        <f>'Rohan P'!R25</f>
        <v>325</v>
      </c>
      <c r="E56" s="227">
        <f>'Rohan P'!R26</f>
        <v>25.575</v>
      </c>
      <c r="G56" s="11"/>
      <c r="H56" s="11" t="s">
        <v>316</v>
      </c>
      <c r="J56">
        <f t="shared" si="0"/>
        <v>1</v>
      </c>
      <c r="L56" s="188"/>
    </row>
    <row r="57" spans="2:12" ht="12.75" customHeight="1">
      <c r="B57" s="225" t="s">
        <v>68</v>
      </c>
      <c r="C57" s="9" t="s">
        <v>127</v>
      </c>
      <c r="D57" s="226">
        <f>'Smyth A'!R25</f>
        <v>225</v>
      </c>
      <c r="E57" s="227">
        <f>'Smyth A'!R26</f>
        <v>13.6</v>
      </c>
      <c r="G57" s="11"/>
      <c r="H57" s="11" t="s">
        <v>316</v>
      </c>
      <c r="J57">
        <f t="shared" si="0"/>
        <v>1</v>
      </c>
      <c r="L57" s="188"/>
    </row>
    <row r="58" spans="2:12" ht="12.75" customHeight="1">
      <c r="B58" s="225" t="s">
        <v>121</v>
      </c>
      <c r="C58" s="9" t="s">
        <v>137</v>
      </c>
      <c r="D58" s="226">
        <f>'Stutsel G'!R25</f>
        <v>175</v>
      </c>
      <c r="E58" s="227">
        <f>'Stutsel G'!R26</f>
        <v>12.3</v>
      </c>
      <c r="G58" s="11"/>
      <c r="H58" s="11" t="s">
        <v>317</v>
      </c>
      <c r="J58">
        <f t="shared" si="0"/>
        <v>1</v>
      </c>
      <c r="L58" s="188"/>
    </row>
    <row r="59" spans="2:12" ht="12.75" customHeight="1">
      <c r="B59" s="225" t="s">
        <v>68</v>
      </c>
      <c r="C59" s="9" t="s">
        <v>66</v>
      </c>
      <c r="D59" s="226">
        <f>'Teunissen A'!R25</f>
        <v>845</v>
      </c>
      <c r="E59" s="227">
        <f>'Teunissen A'!R26</f>
        <v>49.625</v>
      </c>
      <c r="G59" s="229" t="s">
        <v>225</v>
      </c>
      <c r="H59" s="11" t="s">
        <v>316</v>
      </c>
      <c r="J59">
        <f t="shared" si="0"/>
        <v>1</v>
      </c>
      <c r="L59" s="188"/>
    </row>
    <row r="60" spans="2:12" ht="12.75" customHeight="1">
      <c r="B60" s="225" t="s">
        <v>115</v>
      </c>
      <c r="C60" s="9" t="s">
        <v>132</v>
      </c>
      <c r="D60" s="226">
        <f>'Tweedie M'!R25</f>
        <v>140</v>
      </c>
      <c r="E60" s="227">
        <f>'Tweedie M'!R26</f>
        <v>8.175</v>
      </c>
      <c r="G60" s="11"/>
      <c r="H60" s="11" t="s">
        <v>316</v>
      </c>
      <c r="J60">
        <f t="shared" si="0"/>
        <v>1</v>
      </c>
      <c r="L60" s="188"/>
    </row>
    <row r="61" spans="2:12" ht="12.75" customHeight="1">
      <c r="B61" s="225" t="s">
        <v>92</v>
      </c>
      <c r="C61" s="9" t="s">
        <v>91</v>
      </c>
      <c r="D61" s="226">
        <f>'Waddleton J'!R25</f>
        <v>346</v>
      </c>
      <c r="E61" s="227">
        <f>'Waddleton J'!R26</f>
        <v>18</v>
      </c>
      <c r="G61" s="11"/>
      <c r="H61" s="11" t="s">
        <v>316</v>
      </c>
      <c r="J61">
        <f t="shared" si="0"/>
        <v>1</v>
      </c>
      <c r="L61" s="188"/>
    </row>
    <row r="62" spans="2:12" ht="12.75" customHeight="1">
      <c r="B62" s="224"/>
      <c r="C62" s="9"/>
      <c r="D62" s="226"/>
      <c r="E62" s="227"/>
      <c r="G62" s="11"/>
      <c r="H62" s="11"/>
      <c r="L62" s="188"/>
    </row>
    <row r="63" spans="2:12" ht="12.75" customHeight="1">
      <c r="B63" s="224"/>
      <c r="C63" s="9"/>
      <c r="D63" s="226"/>
      <c r="E63" s="227"/>
      <c r="G63" s="11"/>
      <c r="H63" s="11"/>
      <c r="L63" s="189"/>
    </row>
    <row r="64" spans="2:12" ht="12">
      <c r="B64" s="18"/>
      <c r="C64" s="9"/>
      <c r="D64" s="226"/>
      <c r="E64" s="227"/>
      <c r="F64" s="12"/>
      <c r="G64" s="11"/>
      <c r="H64" s="11"/>
      <c r="L64" s="190"/>
    </row>
    <row r="65" spans="1:12" ht="12">
      <c r="A65" t="s">
        <v>5</v>
      </c>
      <c r="C65" t="s">
        <v>6</v>
      </c>
      <c r="D65" s="209">
        <f>SUM(D7:D64)</f>
        <v>12165</v>
      </c>
      <c r="E65" s="13">
        <f>SUM(E7:E64)</f>
        <v>713.1999999999998</v>
      </c>
      <c r="F65" s="10">
        <f>SUM(F64:F64)</f>
        <v>0</v>
      </c>
      <c r="G65" s="11"/>
      <c r="H65" s="11"/>
      <c r="J65">
        <f>SUM(J7:J64)</f>
        <v>55</v>
      </c>
      <c r="L65" s="186"/>
    </row>
    <row r="66" spans="4:12" ht="12" customHeight="1">
      <c r="D66" s="10"/>
      <c r="E66" s="13"/>
      <c r="F66" s="10"/>
      <c r="G66" s="11"/>
      <c r="H66" s="11"/>
      <c r="L66" s="186"/>
    </row>
    <row r="67" spans="2:21" ht="12">
      <c r="B67" s="156" t="s">
        <v>71</v>
      </c>
      <c r="L67" s="187"/>
      <c r="U67" t="s">
        <v>5</v>
      </c>
    </row>
    <row r="68" ht="12">
      <c r="L68" s="187"/>
    </row>
    <row r="69" ht="12">
      <c r="L69" s="155"/>
    </row>
    <row r="70" ht="12" customHeight="1">
      <c r="L70" s="155"/>
    </row>
    <row r="71" spans="3:12" ht="12">
      <c r="C71" t="s">
        <v>296</v>
      </c>
      <c r="D71" s="10">
        <f>SUMIF(H7:H61,"M",D7:D61)</f>
        <v>2737</v>
      </c>
      <c r="L71" s="155"/>
    </row>
    <row r="72" spans="3:12" ht="12">
      <c r="C72" t="s">
        <v>350</v>
      </c>
      <c r="D72" s="10">
        <f>SUMIF(H7:H61,"F",D7:D61)</f>
        <v>9428</v>
      </c>
      <c r="L72" s="155"/>
    </row>
    <row r="73" ht="12">
      <c r="L73" s="155"/>
    </row>
    <row r="74" ht="12" customHeight="1"/>
    <row r="108" ht="12">
      <c r="U108" s="219" t="s">
        <v>225</v>
      </c>
    </row>
  </sheetData>
  <sheetProtection/>
  <mergeCells count="4">
    <mergeCell ref="B2:I2"/>
    <mergeCell ref="B3:I3"/>
    <mergeCell ref="M2:P2"/>
    <mergeCell ref="K2:K3"/>
  </mergeCells>
  <hyperlinks>
    <hyperlink ref="C7" location="'Alexander C'!A1" display="Alexander, Catherine"/>
    <hyperlink ref="C59" location="'Teunissen A'!A1" display="Teunissen, Andrea"/>
    <hyperlink ref="C22" location="'Day B'!A1" display="Day, Brenda"/>
    <hyperlink ref="C61" location="'Waddleton J'!A1" display="Waddleton, Jane"/>
    <hyperlink ref="C55" location="'Reid A'!A1" display="Reid, Ann"/>
    <hyperlink ref="C41" location="'Makin C'!A1" display="Makin, Caroline"/>
    <hyperlink ref="C25" location="'Duus A'!A1" display="Duus, Alan"/>
    <hyperlink ref="C24" location="'Droop J'!A1" display="Droop, Jeanette"/>
    <hyperlink ref="C20" location="'Castles M'!A1" display="Castles, Maria"/>
    <hyperlink ref="C8" location="'Bale D'!A1" display="Bale, David"/>
    <hyperlink ref="C15" location="'Burgess Kat'!A1" display="Burgess, Katrina"/>
    <hyperlink ref="C19" location="'Cass L'!A1" display="Cass, Leisa"/>
    <hyperlink ref="C47" location="'McRae J'!A1" display="McRae, Jon"/>
    <hyperlink ref="C30" location="'Gourley G'!A1" display="Gourley, Greg"/>
    <hyperlink ref="C10" location="'Blomeley J'!A1" display="Blomeley, Jill"/>
    <hyperlink ref="C36" location="'Kaye C'!A1" display="Kaye, Cecelia"/>
    <hyperlink ref="C38" location="'Lindsay J'!A1" display="Lindsay, Jane"/>
    <hyperlink ref="C31" location="'Gribble D'!A1" display="Gribble, David"/>
    <hyperlink ref="C57" location="'Smyth A'!A1" display="Smyth, Anne"/>
    <hyperlink ref="C17" location="'Byron A'!A1" display="Byron, Annette"/>
    <hyperlink ref="C60" location="'Tweedie M'!A1" display="Tweedie, Marianne"/>
    <hyperlink ref="C56" location="'Rohan P'!A1" display="Rohan, Pauline"/>
    <hyperlink ref="C58" location="'Stutsel G'!A1" display="Stutsel, Gary"/>
    <hyperlink ref="C13" location="'Brown K'!A1" display="Brown, Karen"/>
    <hyperlink ref="C39" location="'Madsen K'!A1" display="Madsen, Kirsten"/>
    <hyperlink ref="C44" location="'McGowan A'!A1" display="McGowan, Atsuko"/>
    <hyperlink ref="C34" location="'Johns D'!A1" display="Johns, Deborah"/>
    <hyperlink ref="C12" location="'Boyce T'!A1" display="Boyce, Tom"/>
    <hyperlink ref="C27" location="'Falkenau A'!A1" display="Falkenau, Andreas"/>
    <hyperlink ref="C32" location="'Gunning S'!A1" display="Gunning, Suzie"/>
    <hyperlink ref="C49" location="'Munday P'!A1" display="Munday, Pam"/>
    <hyperlink ref="C50" location="'Needham L'!A1" display="Needham, Liz"/>
    <hyperlink ref="C11" location="'Blyth A'!A1" display="Blyth, Andrew"/>
    <hyperlink ref="C21" location="'Coggins M'!A1" display="Coggins, Mandy"/>
    <hyperlink ref="C54" location="'Quinn P'!A1" display="Quinn, Petrina"/>
    <hyperlink ref="C51" location="'North B'!A1" display="North, Bronwen"/>
    <hyperlink ref="C43" location="'McFarland G'!A1" display="McFarland, Gillian"/>
    <hyperlink ref="C40" location="'Maguire N'!A1" display="Maguire, Nina"/>
    <hyperlink ref="C18" location="'Campbell D'!A1" display="Campbell, Donna"/>
    <hyperlink ref="C23" location="'Dietrich R'!A1" display="Dietrich, Roger"/>
    <hyperlink ref="C53" location="'O''Brien M'!A1" display="O'Brien, Marshall"/>
    <hyperlink ref="C52" location="'O''Brien C'!A1" display="O'Brien, Crawford"/>
    <hyperlink ref="C35" location="'Jones M'!A1" display="Jones, M'Liss"/>
    <hyperlink ref="C48" location="'Moore L'!A1" display="Moore, Lisa"/>
    <hyperlink ref="C29" location="'Gould L'!A1" display="Gould, Lori"/>
    <hyperlink ref="C45" location="'McGregor G'!A1" display="McGregor, Gavan"/>
    <hyperlink ref="C16" location="'Byrne A'!A1" display="Byrne, Alan"/>
    <hyperlink ref="C9" location="'Benda O'!A1" display="Benda, Otto"/>
    <hyperlink ref="C26" location="'Eversham W'!A1" display="Eversham, Bill"/>
    <hyperlink ref="C42" location="'Martin N'!A1" display="Martin, Nicolee"/>
    <hyperlink ref="C14" location="'Burgess Kad'!A1" display="Kade Burgess"/>
    <hyperlink ref="C28" location="'Fleming M'!A1" display="Fleming, Maddie"/>
    <hyperlink ref="C33" location="'Hitchman P'!A1" display="Hitchman, Paul"/>
    <hyperlink ref="C37" location="'Leydon K'!A1" display="Leydon, Kristen"/>
    <hyperlink ref="C46" location="'McLean K'!A1" display="McLean, Kyle"/>
  </hyperlinks>
  <printOptions/>
  <pageMargins left="0.7480314960629921" right="0.7480314960629921" top="0.4724409448818898" bottom="0.4724409448818898" header="0.3937007874015748" footer="0.3937007874015748"/>
  <pageSetup horizontalDpi="360" verticalDpi="36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D11" sqref="D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308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91" t="s">
        <v>309</v>
      </c>
      <c r="C10" s="192">
        <v>83106</v>
      </c>
      <c r="D10" s="193" t="s">
        <v>140</v>
      </c>
      <c r="E10" s="194">
        <v>2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2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2">
      <selection activeCell="F12" sqref="F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102</v>
      </c>
      <c r="C10" s="176">
        <v>64162</v>
      </c>
      <c r="D10" s="119" t="s">
        <v>103</v>
      </c>
      <c r="E10" s="120">
        <v>5</v>
      </c>
      <c r="F10" s="118" t="s">
        <v>102</v>
      </c>
      <c r="G10" s="177">
        <v>74342</v>
      </c>
      <c r="H10" s="119" t="s">
        <v>103</v>
      </c>
      <c r="I10" s="120">
        <v>5</v>
      </c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 t="s">
        <v>371</v>
      </c>
      <c r="G11" s="177">
        <v>71505</v>
      </c>
      <c r="H11" s="119" t="s">
        <v>103</v>
      </c>
      <c r="I11" s="120">
        <v>5</v>
      </c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800</v>
      </c>
      <c r="H15" s="127"/>
      <c r="I15" s="126">
        <f>SUM(I10:I14)</f>
        <v>10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176</v>
      </c>
      <c r="C17" s="177">
        <v>133408</v>
      </c>
      <c r="D17" s="119" t="s">
        <v>103</v>
      </c>
      <c r="E17" s="120">
        <v>10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09"/>
      <c r="L25" s="311"/>
      <c r="M25" s="309"/>
      <c r="N25" s="134"/>
      <c r="O25" s="291" t="s">
        <v>32</v>
      </c>
      <c r="P25" s="312"/>
      <c r="Q25" s="312"/>
      <c r="R25" s="135">
        <f>SUM(E15+I15+M15+Q15+U15+E22+I22+M22+Q22+U22+E31+I31+M31)</f>
        <v>65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3.5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91" t="s">
        <v>371</v>
      </c>
      <c r="G27" s="231">
        <v>283783</v>
      </c>
      <c r="H27" s="260" t="s">
        <v>103</v>
      </c>
      <c r="I27" s="194">
        <v>40</v>
      </c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1500</v>
      </c>
      <c r="H31" s="124"/>
      <c r="I31" s="151">
        <f>SUM(I27:I30)</f>
        <v>40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97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172</v>
      </c>
      <c r="C10" s="171">
        <v>83606</v>
      </c>
      <c r="D10" s="119" t="s">
        <v>103</v>
      </c>
      <c r="E10" s="120">
        <v>3</v>
      </c>
      <c r="F10" s="118" t="s">
        <v>226</v>
      </c>
      <c r="G10" s="172">
        <v>93658</v>
      </c>
      <c r="H10" s="119" t="s">
        <v>103</v>
      </c>
      <c r="I10" s="120">
        <v>5</v>
      </c>
      <c r="J10" s="118" t="s">
        <v>215</v>
      </c>
      <c r="K10" s="173">
        <v>103268</v>
      </c>
      <c r="L10" s="119" t="s">
        <v>103</v>
      </c>
      <c r="M10" s="120">
        <v>5</v>
      </c>
      <c r="N10" s="118"/>
      <c r="O10" s="173"/>
      <c r="P10" s="119"/>
      <c r="Q10" s="120"/>
      <c r="R10" s="118"/>
      <c r="S10" s="173"/>
      <c r="T10" s="119"/>
      <c r="U10" s="120"/>
    </row>
    <row r="11" spans="1:21" ht="21.75" customHeight="1">
      <c r="A11" s="117" t="s">
        <v>30</v>
      </c>
      <c r="B11" s="118"/>
      <c r="C11" s="171"/>
      <c r="D11" s="119"/>
      <c r="E11" s="120"/>
      <c r="F11" s="118"/>
      <c r="G11" s="172"/>
      <c r="H11" s="119"/>
      <c r="I11" s="120"/>
      <c r="J11" s="118" t="s">
        <v>226</v>
      </c>
      <c r="K11" s="173">
        <v>102721</v>
      </c>
      <c r="L11" s="119" t="s">
        <v>103</v>
      </c>
      <c r="M11" s="120">
        <v>5</v>
      </c>
      <c r="N11" s="118"/>
      <c r="O11" s="173"/>
      <c r="P11" s="119"/>
      <c r="Q11" s="120"/>
      <c r="R11" s="118"/>
      <c r="S11" s="173"/>
      <c r="T11" s="119"/>
      <c r="U11" s="120"/>
    </row>
    <row r="12" spans="1:21" ht="21.75" customHeight="1">
      <c r="A12" s="117" t="s">
        <v>30</v>
      </c>
      <c r="B12" s="118"/>
      <c r="C12" s="171"/>
      <c r="D12" s="119"/>
      <c r="E12" s="120"/>
      <c r="F12" s="118"/>
      <c r="G12" s="172"/>
      <c r="H12" s="119"/>
      <c r="I12" s="120"/>
      <c r="J12" s="118"/>
      <c r="K12" s="173"/>
      <c r="L12" s="119"/>
      <c r="M12" s="120"/>
      <c r="N12" s="118"/>
      <c r="O12" s="173"/>
      <c r="P12" s="119"/>
      <c r="Q12" s="120"/>
      <c r="R12" s="118"/>
      <c r="S12" s="173"/>
      <c r="T12" s="119"/>
      <c r="U12" s="120"/>
    </row>
    <row r="13" spans="1:21" ht="21.75" customHeight="1">
      <c r="A13" s="117" t="s">
        <v>30</v>
      </c>
      <c r="B13" s="118"/>
      <c r="C13" s="171"/>
      <c r="D13" s="119"/>
      <c r="E13" s="120"/>
      <c r="F13" s="118"/>
      <c r="G13" s="172"/>
      <c r="H13" s="119"/>
      <c r="I13" s="120"/>
      <c r="J13" s="118"/>
      <c r="K13" s="173"/>
      <c r="L13" s="119"/>
      <c r="M13" s="120"/>
      <c r="N13" s="118"/>
      <c r="O13" s="173"/>
      <c r="P13" s="119"/>
      <c r="Q13" s="120"/>
      <c r="R13" s="118"/>
      <c r="S13" s="173"/>
      <c r="T13" s="119"/>
      <c r="U13" s="120"/>
    </row>
    <row r="14" spans="1:21" ht="21.75" customHeight="1">
      <c r="A14" s="117" t="s">
        <v>30</v>
      </c>
      <c r="B14" s="118"/>
      <c r="C14" s="171"/>
      <c r="D14" s="119"/>
      <c r="E14" s="120"/>
      <c r="F14" s="118"/>
      <c r="G14" s="172"/>
      <c r="H14" s="119"/>
      <c r="I14" s="120"/>
      <c r="J14" s="118"/>
      <c r="K14" s="173"/>
      <c r="L14" s="119"/>
      <c r="M14" s="120"/>
      <c r="N14" s="118"/>
      <c r="O14" s="173"/>
      <c r="P14" s="119"/>
      <c r="Q14" s="120"/>
      <c r="R14" s="118"/>
      <c r="S14" s="173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215</v>
      </c>
      <c r="C17" s="172">
        <v>181181</v>
      </c>
      <c r="D17" s="119" t="s">
        <v>103</v>
      </c>
      <c r="E17" s="120">
        <v>6</v>
      </c>
      <c r="F17" s="118" t="s">
        <v>176</v>
      </c>
      <c r="G17" s="172">
        <v>194562</v>
      </c>
      <c r="H17" s="119" t="s">
        <v>103</v>
      </c>
      <c r="I17" s="120">
        <v>10</v>
      </c>
      <c r="J17" s="118" t="s">
        <v>172</v>
      </c>
      <c r="K17" s="173">
        <v>212562</v>
      </c>
      <c r="L17" s="119" t="s">
        <v>103</v>
      </c>
      <c r="M17" s="120">
        <v>10</v>
      </c>
      <c r="N17" s="118"/>
      <c r="O17" s="172"/>
      <c r="P17" s="130"/>
      <c r="Q17" s="120"/>
      <c r="R17" s="118"/>
      <c r="S17" s="172"/>
      <c r="T17" s="130"/>
      <c r="U17" s="120"/>
    </row>
    <row r="18" spans="1:21" ht="21.75" customHeight="1">
      <c r="A18" s="129" t="s">
        <v>31</v>
      </c>
      <c r="B18" s="118"/>
      <c r="C18" s="172"/>
      <c r="D18" s="119"/>
      <c r="E18" s="120"/>
      <c r="F18" s="118"/>
      <c r="G18" s="172"/>
      <c r="H18" s="119"/>
      <c r="I18" s="120"/>
      <c r="J18" s="118" t="s">
        <v>231</v>
      </c>
      <c r="K18" s="172">
        <v>222753</v>
      </c>
      <c r="L18" s="119" t="s">
        <v>103</v>
      </c>
      <c r="M18" s="120">
        <v>6</v>
      </c>
      <c r="N18" s="118"/>
      <c r="O18" s="172"/>
      <c r="P18" s="119"/>
      <c r="Q18" s="120"/>
      <c r="R18" s="118"/>
      <c r="S18" s="172"/>
      <c r="T18" s="119"/>
      <c r="U18" s="120"/>
    </row>
    <row r="19" spans="1:21" ht="21.75" customHeight="1">
      <c r="A19" s="129" t="s">
        <v>31</v>
      </c>
      <c r="B19" s="118"/>
      <c r="C19" s="172"/>
      <c r="D19" s="119"/>
      <c r="E19" s="120"/>
      <c r="F19" s="118"/>
      <c r="G19" s="172"/>
      <c r="H19" s="119"/>
      <c r="I19" s="120"/>
      <c r="J19" s="118"/>
      <c r="K19" s="172"/>
      <c r="L19" s="119"/>
      <c r="M19" s="120"/>
      <c r="N19" s="118"/>
      <c r="O19" s="172"/>
      <c r="P19" s="119"/>
      <c r="Q19" s="120"/>
      <c r="R19" s="118"/>
      <c r="S19" s="172"/>
      <c r="T19" s="119"/>
      <c r="U19" s="120"/>
    </row>
    <row r="20" spans="1:21" ht="21.75" customHeight="1">
      <c r="A20" s="129" t="s">
        <v>31</v>
      </c>
      <c r="B20" s="118"/>
      <c r="C20" s="172"/>
      <c r="D20" s="119"/>
      <c r="E20" s="120"/>
      <c r="F20" s="118"/>
      <c r="G20" s="172"/>
      <c r="H20" s="119"/>
      <c r="I20" s="120"/>
      <c r="J20" s="118"/>
      <c r="K20" s="172"/>
      <c r="L20" s="119"/>
      <c r="M20" s="120"/>
      <c r="N20" s="118"/>
      <c r="O20" s="172"/>
      <c r="P20" s="119"/>
      <c r="Q20" s="120"/>
      <c r="R20" s="118"/>
      <c r="S20" s="172"/>
      <c r="T20" s="119"/>
      <c r="U20" s="120"/>
    </row>
    <row r="21" spans="1:21" ht="21.75" customHeight="1">
      <c r="A21" s="129" t="s">
        <v>31</v>
      </c>
      <c r="B21" s="118"/>
      <c r="C21" s="172"/>
      <c r="D21" s="119"/>
      <c r="E21" s="120"/>
      <c r="F21" s="118"/>
      <c r="G21" s="172"/>
      <c r="H21" s="119"/>
      <c r="I21" s="120"/>
      <c r="J21" s="118"/>
      <c r="K21" s="172"/>
      <c r="L21" s="119"/>
      <c r="M21" s="120"/>
      <c r="N21" s="118"/>
      <c r="O21" s="172"/>
      <c r="P21" s="119"/>
      <c r="Q21" s="120"/>
      <c r="R21" s="118"/>
      <c r="S21" s="172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6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1600</v>
      </c>
      <c r="L22" s="131"/>
      <c r="M22" s="128">
        <f>SUM(M17:M21)</f>
        <v>16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285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14.3</v>
      </c>
      <c r="S26" s="140"/>
      <c r="T26" s="139" t="s">
        <v>5</v>
      </c>
    </row>
    <row r="27" spans="1:20" ht="21.75" customHeight="1">
      <c r="A27" s="117" t="s">
        <v>35</v>
      </c>
      <c r="B27" s="118" t="s">
        <v>102</v>
      </c>
      <c r="C27" s="173">
        <v>344482</v>
      </c>
      <c r="D27" s="180" t="s">
        <v>103</v>
      </c>
      <c r="E27" s="120">
        <v>30</v>
      </c>
      <c r="F27" s="118"/>
      <c r="G27" s="173"/>
      <c r="H27" s="121"/>
      <c r="I27" s="120"/>
      <c r="J27" s="118"/>
      <c r="K27" s="173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144</v>
      </c>
      <c r="C28" s="146">
        <v>1300</v>
      </c>
      <c r="D28" s="180" t="s">
        <v>103</v>
      </c>
      <c r="E28" s="120">
        <v>30</v>
      </c>
      <c r="F28" s="118" t="s">
        <v>228</v>
      </c>
      <c r="G28" s="146">
        <v>1150</v>
      </c>
      <c r="H28" s="179" t="s">
        <v>103</v>
      </c>
      <c r="I28" s="120">
        <v>40</v>
      </c>
      <c r="J28" s="118" t="s">
        <v>220</v>
      </c>
      <c r="K28" s="146">
        <v>1050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126</v>
      </c>
      <c r="C29" s="146">
        <v>1950</v>
      </c>
      <c r="D29" s="182" t="s">
        <v>103</v>
      </c>
      <c r="E29" s="120">
        <v>35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141</v>
      </c>
      <c r="C30" s="146">
        <v>2550</v>
      </c>
      <c r="D30" s="182" t="s">
        <v>103</v>
      </c>
      <c r="E30" s="120">
        <v>60</v>
      </c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7300</v>
      </c>
      <c r="D31" s="141"/>
      <c r="E31" s="151">
        <f>SUM(E27:E30)</f>
        <v>155</v>
      </c>
      <c r="F31" s="120"/>
      <c r="G31" s="124">
        <f>SUM(G30+G29+G28+(IF(COUNTBLANK(G27),0,1500)))</f>
        <v>1150</v>
      </c>
      <c r="H31" s="124"/>
      <c r="I31" s="151">
        <f>SUM(I27:I30)</f>
        <v>40</v>
      </c>
      <c r="J31" s="141"/>
      <c r="K31" s="124">
        <f>SUM(K30+K29+K28+(IF(COUNTBLANK(K27),0,1500)))</f>
        <v>1050</v>
      </c>
      <c r="L31" s="118"/>
      <c r="M31" s="151">
        <f>SUM(M27:M30)</f>
        <v>40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1" sqref="B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352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353</v>
      </c>
      <c r="C10" s="176">
        <v>71534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241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232" t="s">
        <v>251</v>
      </c>
      <c r="C10" s="233">
        <v>54513</v>
      </c>
      <c r="D10" s="234" t="s">
        <v>103</v>
      </c>
      <c r="E10" s="235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91" t="s">
        <v>250</v>
      </c>
      <c r="S10" s="231">
        <v>62791</v>
      </c>
      <c r="T10" s="193" t="s">
        <v>103</v>
      </c>
      <c r="U10" s="194">
        <v>5</v>
      </c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91" t="s">
        <v>249</v>
      </c>
      <c r="C17" s="192">
        <v>115969</v>
      </c>
      <c r="D17" s="193" t="s">
        <v>103</v>
      </c>
      <c r="E17" s="194">
        <v>10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1.6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R12" sqref="R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376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378</v>
      </c>
      <c r="C10" s="176">
        <v>54495</v>
      </c>
      <c r="D10" s="119" t="s">
        <v>103</v>
      </c>
      <c r="E10" s="120">
        <v>5</v>
      </c>
      <c r="F10" s="118" t="s">
        <v>381</v>
      </c>
      <c r="G10" s="177">
        <v>64696</v>
      </c>
      <c r="H10" s="119" t="s">
        <v>103</v>
      </c>
      <c r="I10" s="120">
        <v>5</v>
      </c>
      <c r="J10" s="118" t="s">
        <v>380</v>
      </c>
      <c r="K10" s="178">
        <v>70269</v>
      </c>
      <c r="L10" s="119" t="s">
        <v>103</v>
      </c>
      <c r="M10" s="120">
        <v>5</v>
      </c>
      <c r="N10" s="118" t="s">
        <v>381</v>
      </c>
      <c r="O10" s="178">
        <v>65453</v>
      </c>
      <c r="P10" s="119" t="s">
        <v>103</v>
      </c>
      <c r="Q10" s="120">
        <v>5</v>
      </c>
      <c r="R10" s="118" t="s">
        <v>378</v>
      </c>
      <c r="S10" s="178">
        <v>63834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407</v>
      </c>
      <c r="C11" s="176">
        <v>54030</v>
      </c>
      <c r="D11" s="119" t="s">
        <v>103</v>
      </c>
      <c r="E11" s="120">
        <v>5</v>
      </c>
      <c r="F11" s="118"/>
      <c r="G11" s="177"/>
      <c r="H11" s="119"/>
      <c r="I11" s="120"/>
      <c r="J11" s="118" t="s">
        <v>407</v>
      </c>
      <c r="K11" s="178">
        <v>72637</v>
      </c>
      <c r="L11" s="119" t="s">
        <v>103</v>
      </c>
      <c r="M11" s="120">
        <v>5</v>
      </c>
      <c r="N11" s="118"/>
      <c r="O11" s="178"/>
      <c r="P11" s="119"/>
      <c r="Q11" s="120"/>
      <c r="R11" s="118" t="s">
        <v>411</v>
      </c>
      <c r="S11" s="178">
        <v>62320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10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400</v>
      </c>
      <c r="P15" s="127"/>
      <c r="Q15" s="126">
        <f>SUM(Q10:Q14)</f>
        <v>5</v>
      </c>
      <c r="R15" s="127"/>
      <c r="S15" s="124">
        <f>400*(COUNTA(S10:S14))</f>
        <v>800</v>
      </c>
      <c r="T15" s="127"/>
      <c r="U15" s="128">
        <f>SUM(U10:U14)</f>
        <v>10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 t="s">
        <v>379</v>
      </c>
      <c r="G17" s="177">
        <v>132669</v>
      </c>
      <c r="H17" s="119" t="s">
        <v>103</v>
      </c>
      <c r="I17" s="120">
        <v>10</v>
      </c>
      <c r="J17" s="118" t="s">
        <v>379</v>
      </c>
      <c r="K17" s="177">
        <v>140411</v>
      </c>
      <c r="L17" s="119" t="s">
        <v>103</v>
      </c>
      <c r="M17" s="120">
        <v>10</v>
      </c>
      <c r="N17" s="118"/>
      <c r="O17" s="177"/>
      <c r="P17" s="130"/>
      <c r="Q17" s="120"/>
      <c r="R17" s="118" t="s">
        <v>380</v>
      </c>
      <c r="S17" s="177">
        <v>132678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800</v>
      </c>
      <c r="L22" s="131"/>
      <c r="M22" s="128">
        <f>SUM(M17:M21)</f>
        <v>10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800</v>
      </c>
      <c r="T22" s="131"/>
      <c r="U22" s="128">
        <f>SUM(U17:U21)</f>
        <v>10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150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8.6</v>
      </c>
      <c r="S26" s="140"/>
      <c r="T26" s="139" t="s">
        <v>5</v>
      </c>
    </row>
    <row r="27" spans="1:20" ht="21.75" customHeight="1">
      <c r="A27" s="117" t="s">
        <v>35</v>
      </c>
      <c r="B27" s="191" t="s">
        <v>408</v>
      </c>
      <c r="C27" s="231">
        <v>214274</v>
      </c>
      <c r="D27" s="266" t="s">
        <v>103</v>
      </c>
      <c r="E27" s="194">
        <v>40</v>
      </c>
      <c r="F27" s="118" t="s">
        <v>401</v>
      </c>
      <c r="G27" s="178">
        <v>271205</v>
      </c>
      <c r="H27" s="181" t="s">
        <v>103</v>
      </c>
      <c r="I27" s="120">
        <v>40</v>
      </c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1500</v>
      </c>
      <c r="D31" s="141"/>
      <c r="E31" s="151">
        <f>SUM(E27:E30)</f>
        <v>40</v>
      </c>
      <c r="F31" s="120"/>
      <c r="G31" s="124">
        <f>SUM(G30+G29+G28+(IF(COUNTBLANK(G27),0,1500)))</f>
        <v>1500</v>
      </c>
      <c r="H31" s="124"/>
      <c r="I31" s="151">
        <f>SUM(I27:I30)</f>
        <v>40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2" sqref="B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326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313</v>
      </c>
      <c r="C10" s="176">
        <v>80213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418</v>
      </c>
      <c r="C11" s="176">
        <v>75976</v>
      </c>
      <c r="D11" s="119" t="s">
        <v>103</v>
      </c>
      <c r="E11" s="120">
        <v>3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6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6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112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 t="s">
        <v>109</v>
      </c>
      <c r="G10" s="177">
        <v>65640</v>
      </c>
      <c r="H10" s="119" t="s">
        <v>103</v>
      </c>
      <c r="I10" s="120">
        <v>5</v>
      </c>
      <c r="J10" s="118" t="s">
        <v>109</v>
      </c>
      <c r="K10" s="178">
        <v>74888</v>
      </c>
      <c r="L10" s="119" t="s">
        <v>103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 t="s">
        <v>301</v>
      </c>
      <c r="K11" s="178">
        <v>75563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 t="s">
        <v>125</v>
      </c>
      <c r="G17" s="177">
        <v>141694</v>
      </c>
      <c r="H17" s="119" t="s">
        <v>103</v>
      </c>
      <c r="I17" s="120">
        <v>10</v>
      </c>
      <c r="J17" s="118" t="s">
        <v>138</v>
      </c>
      <c r="K17" s="177">
        <v>161456</v>
      </c>
      <c r="L17" s="119" t="s">
        <v>103</v>
      </c>
      <c r="M17" s="120">
        <v>10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 t="s">
        <v>301</v>
      </c>
      <c r="G18" s="177">
        <v>135426</v>
      </c>
      <c r="H18" s="119" t="s">
        <v>103</v>
      </c>
      <c r="I18" s="120">
        <v>10</v>
      </c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1600</v>
      </c>
      <c r="H22" s="131"/>
      <c r="I22" s="128">
        <f>SUM(I17:I21)</f>
        <v>20</v>
      </c>
      <c r="J22" s="131"/>
      <c r="K22" s="124">
        <f>800*(COUNTA(K17:K21))</f>
        <v>800</v>
      </c>
      <c r="L22" s="131"/>
      <c r="M22" s="128">
        <f>SUM(M17:M21)</f>
        <v>10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175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9.125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 t="s">
        <v>125</v>
      </c>
      <c r="G27" s="178">
        <v>280431</v>
      </c>
      <c r="H27" s="181" t="s">
        <v>103</v>
      </c>
      <c r="I27" s="120">
        <v>40</v>
      </c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 t="s">
        <v>138</v>
      </c>
      <c r="G28" s="146">
        <v>1575</v>
      </c>
      <c r="H28" s="179" t="s">
        <v>103</v>
      </c>
      <c r="I28" s="120">
        <v>40</v>
      </c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 t="s">
        <v>298</v>
      </c>
      <c r="G29" s="146">
        <v>2450</v>
      </c>
      <c r="H29" s="179" t="s">
        <v>103</v>
      </c>
      <c r="I29" s="120">
        <v>50</v>
      </c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111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5525</v>
      </c>
      <c r="H31" s="124"/>
      <c r="I31" s="151">
        <f>SUM(I27:I30)</f>
        <v>130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1" sqref="B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124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126</v>
      </c>
      <c r="C10" s="176">
        <v>75791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B21" sqref="AB2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242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232" t="s">
        <v>251</v>
      </c>
      <c r="C10" s="233">
        <v>61114</v>
      </c>
      <c r="D10" s="234" t="s">
        <v>103</v>
      </c>
      <c r="E10" s="235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91" t="s">
        <v>309</v>
      </c>
      <c r="C11" s="192">
        <v>62325</v>
      </c>
      <c r="D11" s="193" t="s">
        <v>140</v>
      </c>
      <c r="E11" s="194">
        <v>5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10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91" t="s">
        <v>408</v>
      </c>
      <c r="C17" s="192">
        <v>130287</v>
      </c>
      <c r="D17" s="193" t="s">
        <v>103</v>
      </c>
      <c r="E17" s="194">
        <v>10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1.6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="125" zoomScaleNormal="125" workbookViewId="0" topLeftCell="A8">
      <selection activeCell="U25" sqref="U25"/>
    </sheetView>
  </sheetViews>
  <sheetFormatPr defaultColWidth="8.8515625" defaultRowHeight="12.75"/>
  <cols>
    <col min="1" max="8" width="8.8515625" style="0" customWidth="1"/>
    <col min="9" max="9" width="10.7109375" style="0" customWidth="1"/>
    <col min="10" max="10" width="11.28125" style="0" customWidth="1"/>
  </cols>
  <sheetData>
    <row r="1" spans="1:11" ht="18" customHeight="1">
      <c r="A1" s="290" t="s">
        <v>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ht="12.75" thickBot="1"/>
    <row r="3" spans="1:12" ht="12.75" thickBot="1">
      <c r="A3" s="284" t="s">
        <v>40</v>
      </c>
      <c r="B3" s="286" t="s">
        <v>41</v>
      </c>
      <c r="C3" s="287"/>
      <c r="D3" s="288"/>
      <c r="E3" s="286" t="s">
        <v>42</v>
      </c>
      <c r="F3" s="287"/>
      <c r="G3" s="288"/>
      <c r="H3" s="289" t="s">
        <v>43</v>
      </c>
      <c r="I3" s="287"/>
      <c r="J3" s="287"/>
      <c r="K3" s="288"/>
      <c r="L3" s="50" t="s">
        <v>19</v>
      </c>
    </row>
    <row r="4" spans="1:12" ht="36.75" thickBot="1">
      <c r="A4" s="285"/>
      <c r="B4" s="51" t="s">
        <v>44</v>
      </c>
      <c r="C4" s="52" t="s">
        <v>45</v>
      </c>
      <c r="D4" s="53" t="s">
        <v>32</v>
      </c>
      <c r="E4" s="51" t="s">
        <v>44</v>
      </c>
      <c r="F4" s="52" t="s">
        <v>45</v>
      </c>
      <c r="G4" s="53" t="s">
        <v>46</v>
      </c>
      <c r="H4" s="54" t="s">
        <v>47</v>
      </c>
      <c r="I4" s="55" t="s">
        <v>48</v>
      </c>
      <c r="J4" s="55" t="s">
        <v>49</v>
      </c>
      <c r="K4" s="56"/>
      <c r="L4" s="57" t="s">
        <v>50</v>
      </c>
    </row>
    <row r="5" spans="1:12" ht="18">
      <c r="A5" s="50">
        <v>2012</v>
      </c>
      <c r="B5" s="58">
        <v>5</v>
      </c>
      <c r="C5" s="59">
        <v>2</v>
      </c>
      <c r="D5" s="106">
        <v>13352</v>
      </c>
      <c r="E5" s="58">
        <v>10</v>
      </c>
      <c r="F5" s="59">
        <v>5</v>
      </c>
      <c r="G5" s="94">
        <v>190.74</v>
      </c>
      <c r="H5" s="61">
        <v>70</v>
      </c>
      <c r="I5" s="62">
        <v>44</v>
      </c>
      <c r="J5" s="63">
        <f>I5*100/H5</f>
        <v>62.857142857142854</v>
      </c>
      <c r="K5" s="64"/>
      <c r="L5" s="92">
        <v>751.68</v>
      </c>
    </row>
    <row r="6" spans="1:12" ht="18">
      <c r="A6" s="65">
        <v>2013</v>
      </c>
      <c r="B6" s="58">
        <v>3</v>
      </c>
      <c r="C6" s="59">
        <v>1</v>
      </c>
      <c r="D6" s="106">
        <v>14446</v>
      </c>
      <c r="E6" s="58">
        <v>12</v>
      </c>
      <c r="F6" s="59">
        <v>4</v>
      </c>
      <c r="G6" s="94">
        <f>D6/H6</f>
        <v>160.51111111111112</v>
      </c>
      <c r="H6" s="67">
        <v>90</v>
      </c>
      <c r="I6" s="24">
        <v>49</v>
      </c>
      <c r="J6" s="68">
        <f>I6*100/H6</f>
        <v>54.44444444444444</v>
      </c>
      <c r="K6" s="69"/>
      <c r="L6" s="92">
        <v>812.45</v>
      </c>
    </row>
    <row r="7" spans="1:12" ht="18">
      <c r="A7" s="65">
        <v>2014</v>
      </c>
      <c r="B7" s="257">
        <v>4</v>
      </c>
      <c r="C7" s="258">
        <v>2</v>
      </c>
      <c r="D7" s="106">
        <v>13362</v>
      </c>
      <c r="E7" s="257">
        <v>13</v>
      </c>
      <c r="F7" s="258">
        <v>6</v>
      </c>
      <c r="G7" s="94">
        <v>148.47</v>
      </c>
      <c r="H7" s="67">
        <v>90</v>
      </c>
      <c r="I7" s="24">
        <v>43</v>
      </c>
      <c r="J7" s="68">
        <v>47.78</v>
      </c>
      <c r="K7" s="69"/>
      <c r="L7" s="92">
        <v>755.6</v>
      </c>
    </row>
    <row r="8" spans="1:12" ht="18">
      <c r="A8" s="65">
        <v>2015</v>
      </c>
      <c r="B8" s="58"/>
      <c r="C8" s="66"/>
      <c r="D8" s="106">
        <f>Summary!D65</f>
        <v>12165</v>
      </c>
      <c r="E8" s="58"/>
      <c r="F8" s="66"/>
      <c r="G8" s="94">
        <f>D8/H8</f>
        <v>126.71875</v>
      </c>
      <c r="H8" s="67">
        <v>96</v>
      </c>
      <c r="I8" s="24">
        <f>Summary!J65</f>
        <v>55</v>
      </c>
      <c r="J8" s="68">
        <f>I8*100/H8</f>
        <v>57.291666666666664</v>
      </c>
      <c r="K8" s="69"/>
      <c r="L8" s="92">
        <f>Summary!E65</f>
        <v>713.1999999999998</v>
      </c>
    </row>
    <row r="9" spans="1:12" ht="18">
      <c r="A9" s="65"/>
      <c r="B9" s="58"/>
      <c r="C9" s="66"/>
      <c r="D9" s="106"/>
      <c r="E9" s="58"/>
      <c r="F9" s="66"/>
      <c r="G9" s="94"/>
      <c r="H9" s="67"/>
      <c r="I9" s="71"/>
      <c r="J9" s="68"/>
      <c r="K9" s="69"/>
      <c r="L9" s="92"/>
    </row>
    <row r="10" spans="1:12" ht="18">
      <c r="A10" s="65"/>
      <c r="B10" s="58"/>
      <c r="C10" s="59"/>
      <c r="D10" s="106"/>
      <c r="E10" s="58"/>
      <c r="F10" s="59"/>
      <c r="G10" s="94"/>
      <c r="H10" s="67"/>
      <c r="I10" s="71"/>
      <c r="J10" s="68"/>
      <c r="K10" s="72"/>
      <c r="L10" s="110"/>
    </row>
    <row r="11" spans="1:12" ht="18.75" thickBot="1">
      <c r="A11" s="74"/>
      <c r="B11" s="75"/>
      <c r="C11" s="76"/>
      <c r="D11" s="107"/>
      <c r="E11" s="75"/>
      <c r="F11" s="76"/>
      <c r="G11" s="108"/>
      <c r="H11" s="75"/>
      <c r="I11" s="76"/>
      <c r="J11" s="109"/>
      <c r="K11" s="77"/>
      <c r="L11" s="111"/>
    </row>
    <row r="14" spans="1:11" ht="12">
      <c r="A14" s="290" t="s">
        <v>51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</row>
    <row r="15" ht="12.75" thickBot="1">
      <c r="F15" s="6" t="s">
        <v>73</v>
      </c>
    </row>
    <row r="16" spans="1:12" ht="12.75" thickBot="1">
      <c r="A16" s="284" t="s">
        <v>40</v>
      </c>
      <c r="B16" s="286" t="s">
        <v>41</v>
      </c>
      <c r="C16" s="287"/>
      <c r="D16" s="288"/>
      <c r="E16" s="286" t="s">
        <v>42</v>
      </c>
      <c r="F16" s="287"/>
      <c r="G16" s="288"/>
      <c r="H16" s="289" t="s">
        <v>43</v>
      </c>
      <c r="I16" s="287"/>
      <c r="J16" s="287"/>
      <c r="K16" s="288"/>
      <c r="L16" s="50" t="s">
        <v>19</v>
      </c>
    </row>
    <row r="17" spans="1:12" ht="36.75" thickBot="1">
      <c r="A17" s="285"/>
      <c r="B17" s="51" t="s">
        <v>44</v>
      </c>
      <c r="C17" s="52" t="s">
        <v>45</v>
      </c>
      <c r="D17" s="53" t="s">
        <v>32</v>
      </c>
      <c r="E17" s="51" t="s">
        <v>44</v>
      </c>
      <c r="F17" s="52" t="s">
        <v>45</v>
      </c>
      <c r="G17" s="53" t="s">
        <v>46</v>
      </c>
      <c r="H17" s="54" t="s">
        <v>47</v>
      </c>
      <c r="I17" s="55" t="s">
        <v>48</v>
      </c>
      <c r="J17" s="55" t="s">
        <v>49</v>
      </c>
      <c r="K17" s="56" t="s">
        <v>45</v>
      </c>
      <c r="L17" s="57" t="s">
        <v>50</v>
      </c>
    </row>
    <row r="18" spans="1:12" ht="18">
      <c r="A18" s="50">
        <v>2003</v>
      </c>
      <c r="B18" s="58">
        <v>71</v>
      </c>
      <c r="C18" s="66" t="s">
        <v>52</v>
      </c>
      <c r="D18" s="60">
        <v>175</v>
      </c>
      <c r="E18" s="58">
        <v>84</v>
      </c>
      <c r="F18" s="66" t="s">
        <v>52</v>
      </c>
      <c r="G18" s="60">
        <v>1.68</v>
      </c>
      <c r="H18" s="61">
        <v>104</v>
      </c>
      <c r="I18" s="62">
        <v>11</v>
      </c>
      <c r="J18" s="63">
        <v>10.58</v>
      </c>
      <c r="K18" s="64" t="s">
        <v>52</v>
      </c>
      <c r="L18" s="70"/>
    </row>
    <row r="19" spans="1:12" ht="18">
      <c r="A19" s="65">
        <v>2004</v>
      </c>
      <c r="B19" s="58">
        <v>55</v>
      </c>
      <c r="C19" s="66" t="s">
        <v>52</v>
      </c>
      <c r="D19" s="60">
        <v>440</v>
      </c>
      <c r="E19" s="58">
        <v>76</v>
      </c>
      <c r="F19" s="66" t="s">
        <v>52</v>
      </c>
      <c r="G19" s="60">
        <v>4.94</v>
      </c>
      <c r="H19" s="67">
        <v>89</v>
      </c>
      <c r="I19" s="24">
        <v>13</v>
      </c>
      <c r="J19" s="68">
        <v>14.61</v>
      </c>
      <c r="K19" s="69" t="s">
        <v>52</v>
      </c>
      <c r="L19" s="70"/>
    </row>
    <row r="20" spans="1:12" ht="18">
      <c r="A20" s="65">
        <v>2005</v>
      </c>
      <c r="B20" s="58">
        <v>27</v>
      </c>
      <c r="C20" s="66" t="s">
        <v>52</v>
      </c>
      <c r="D20" s="60">
        <v>1928</v>
      </c>
      <c r="E20" s="58">
        <v>37</v>
      </c>
      <c r="F20" s="66" t="s">
        <v>52</v>
      </c>
      <c r="G20" s="60">
        <v>26.05</v>
      </c>
      <c r="H20" s="67">
        <v>74</v>
      </c>
      <c r="I20" s="24">
        <v>15</v>
      </c>
      <c r="J20" s="68">
        <v>20.27</v>
      </c>
      <c r="K20" s="69" t="s">
        <v>52</v>
      </c>
      <c r="L20" s="70"/>
    </row>
    <row r="21" spans="1:12" ht="18">
      <c r="A21" s="65">
        <v>2006</v>
      </c>
      <c r="B21" s="58">
        <v>19</v>
      </c>
      <c r="C21" s="66" t="s">
        <v>52</v>
      </c>
      <c r="D21" s="60">
        <v>2521</v>
      </c>
      <c r="E21" s="58">
        <v>25</v>
      </c>
      <c r="F21" s="66" t="s">
        <v>52</v>
      </c>
      <c r="G21" s="60">
        <v>37.63</v>
      </c>
      <c r="H21" s="67">
        <v>67</v>
      </c>
      <c r="I21" s="71">
        <v>14</v>
      </c>
      <c r="J21" s="68">
        <v>20.9</v>
      </c>
      <c r="K21" s="69" t="s">
        <v>52</v>
      </c>
      <c r="L21" s="70"/>
    </row>
    <row r="22" spans="1:12" ht="18">
      <c r="A22" s="78" t="s">
        <v>53</v>
      </c>
      <c r="B22" s="79">
        <v>19</v>
      </c>
      <c r="C22" s="80">
        <v>5</v>
      </c>
      <c r="D22" s="81">
        <v>2281</v>
      </c>
      <c r="E22" s="79">
        <v>17</v>
      </c>
      <c r="F22" s="80">
        <v>5</v>
      </c>
      <c r="G22" s="81">
        <v>44.73</v>
      </c>
      <c r="H22" s="79">
        <v>51</v>
      </c>
      <c r="I22" s="82">
        <v>11</v>
      </c>
      <c r="J22" s="83">
        <f>I22*100/H22</f>
        <v>21.568627450980394</v>
      </c>
      <c r="K22" s="84">
        <v>11</v>
      </c>
      <c r="L22" s="73" t="s">
        <v>5</v>
      </c>
    </row>
    <row r="23" spans="1:12" ht="18">
      <c r="A23" s="65">
        <v>2007</v>
      </c>
      <c r="B23" s="58">
        <v>19</v>
      </c>
      <c r="C23" s="59">
        <v>5</v>
      </c>
      <c r="D23" s="60">
        <v>2236</v>
      </c>
      <c r="E23" s="58">
        <v>18</v>
      </c>
      <c r="F23" s="59">
        <v>5</v>
      </c>
      <c r="G23" s="60">
        <v>43.84</v>
      </c>
      <c r="H23" s="67">
        <v>51</v>
      </c>
      <c r="I23" s="71">
        <v>11</v>
      </c>
      <c r="J23" s="68">
        <v>21.57</v>
      </c>
      <c r="K23" s="72">
        <v>11</v>
      </c>
      <c r="L23" s="73"/>
    </row>
    <row r="24" spans="1:12" ht="20.25" customHeight="1">
      <c r="A24" s="65">
        <v>2008</v>
      </c>
      <c r="B24" s="58">
        <v>17</v>
      </c>
      <c r="C24" s="59">
        <v>4</v>
      </c>
      <c r="D24" s="85">
        <v>2176</v>
      </c>
      <c r="E24" s="86" t="s">
        <v>54</v>
      </c>
      <c r="F24" s="87" t="s">
        <v>55</v>
      </c>
      <c r="G24" s="88">
        <v>42.67</v>
      </c>
      <c r="H24" s="89">
        <v>51</v>
      </c>
      <c r="I24" s="90">
        <v>16</v>
      </c>
      <c r="J24" s="91">
        <v>31.37</v>
      </c>
      <c r="K24" s="72" t="s">
        <v>56</v>
      </c>
      <c r="L24" s="92">
        <v>351.8</v>
      </c>
    </row>
    <row r="25" spans="1:12" ht="20.25" customHeight="1">
      <c r="A25" s="65">
        <v>2009</v>
      </c>
      <c r="B25" s="93">
        <v>7</v>
      </c>
      <c r="C25" s="59">
        <v>2</v>
      </c>
      <c r="D25" s="85">
        <v>4282</v>
      </c>
      <c r="E25" s="93">
        <v>9</v>
      </c>
      <c r="F25" s="59">
        <v>4</v>
      </c>
      <c r="G25" s="94">
        <v>66.91</v>
      </c>
      <c r="H25" s="67">
        <v>64</v>
      </c>
      <c r="I25" s="71">
        <v>28</v>
      </c>
      <c r="J25" s="91">
        <v>43.75</v>
      </c>
      <c r="K25" s="59">
        <v>4</v>
      </c>
      <c r="L25" s="95">
        <v>671.2</v>
      </c>
    </row>
    <row r="26" spans="1:12" ht="20.25" customHeight="1">
      <c r="A26" s="65">
        <v>2010</v>
      </c>
      <c r="B26" s="58">
        <v>7</v>
      </c>
      <c r="C26" s="59">
        <v>2</v>
      </c>
      <c r="D26" s="85">
        <v>4516</v>
      </c>
      <c r="E26" s="58">
        <v>8</v>
      </c>
      <c r="F26" s="59">
        <v>4</v>
      </c>
      <c r="G26" s="94">
        <v>76.54</v>
      </c>
      <c r="H26" s="67">
        <v>59</v>
      </c>
      <c r="I26" s="71">
        <v>30</v>
      </c>
      <c r="J26" s="91">
        <v>50.85</v>
      </c>
      <c r="K26" s="72" t="s">
        <v>57</v>
      </c>
      <c r="L26" s="95">
        <v>680.95</v>
      </c>
    </row>
    <row r="27" spans="1:12" ht="20.25" customHeight="1" thickBot="1">
      <c r="A27" s="96">
        <v>2011</v>
      </c>
      <c r="B27" s="97">
        <v>2</v>
      </c>
      <c r="C27" s="98">
        <v>1</v>
      </c>
      <c r="D27" s="99">
        <v>5567</v>
      </c>
      <c r="E27" s="97">
        <v>8</v>
      </c>
      <c r="F27" s="98">
        <v>4</v>
      </c>
      <c r="G27" s="99">
        <v>78.41</v>
      </c>
      <c r="H27" s="100">
        <v>71</v>
      </c>
      <c r="I27" s="101">
        <v>35</v>
      </c>
      <c r="J27" s="102">
        <v>49.3</v>
      </c>
      <c r="K27" s="103" t="s">
        <v>58</v>
      </c>
      <c r="L27" s="104">
        <v>824.09</v>
      </c>
    </row>
    <row r="28" spans="1:2" ht="18">
      <c r="A28" s="105" t="s">
        <v>59</v>
      </c>
      <c r="B28" t="s">
        <v>70</v>
      </c>
    </row>
  </sheetData>
  <sheetProtection/>
  <mergeCells count="10">
    <mergeCell ref="A16:A17"/>
    <mergeCell ref="B16:D16"/>
    <mergeCell ref="E16:G16"/>
    <mergeCell ref="H16:K16"/>
    <mergeCell ref="A1:K1"/>
    <mergeCell ref="A3:A4"/>
    <mergeCell ref="B3:D3"/>
    <mergeCell ref="E3:G3"/>
    <mergeCell ref="H3:K3"/>
    <mergeCell ref="A14:K14"/>
  </mergeCells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2">
      <selection activeCell="B27" sqref="B27:E27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404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40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1.5</v>
      </c>
      <c r="S26" s="140"/>
      <c r="T26" s="139" t="s">
        <v>5</v>
      </c>
    </row>
    <row r="27" spans="1:20" ht="21.75" customHeight="1">
      <c r="A27" s="117" t="s">
        <v>35</v>
      </c>
      <c r="B27" s="191" t="s">
        <v>408</v>
      </c>
      <c r="C27" s="231">
        <v>205237</v>
      </c>
      <c r="D27" s="266" t="s">
        <v>103</v>
      </c>
      <c r="E27" s="194">
        <v>40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1500</v>
      </c>
      <c r="D31" s="141"/>
      <c r="E31" s="151">
        <f>SUM(E27:E30)</f>
        <v>40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222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223</v>
      </c>
      <c r="C28" s="146">
        <v>1200</v>
      </c>
      <c r="D28" s="180" t="s">
        <v>103</v>
      </c>
      <c r="E28" s="120">
        <v>30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1200</v>
      </c>
      <c r="D31" s="141"/>
      <c r="E31" s="151">
        <f>SUM(E27:E30)</f>
        <v>30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1" sqref="B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319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81299</v>
      </c>
      <c r="D10" s="119" t="s">
        <v>103</v>
      </c>
      <c r="E10" s="120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R19" sqref="R19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117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139</v>
      </c>
      <c r="C10" s="176">
        <v>82531</v>
      </c>
      <c r="D10" s="119" t="s">
        <v>103</v>
      </c>
      <c r="E10" s="120">
        <v>3</v>
      </c>
      <c r="F10" s="118" t="s">
        <v>125</v>
      </c>
      <c r="G10" s="177">
        <v>84526</v>
      </c>
      <c r="H10" s="119" t="s">
        <v>103</v>
      </c>
      <c r="I10" s="120">
        <v>5</v>
      </c>
      <c r="J10" s="118" t="s">
        <v>109</v>
      </c>
      <c r="K10" s="178">
        <v>91448</v>
      </c>
      <c r="L10" s="119" t="s">
        <v>103</v>
      </c>
      <c r="M10" s="120">
        <v>5</v>
      </c>
      <c r="N10" s="118"/>
      <c r="O10" s="178"/>
      <c r="P10" s="119"/>
      <c r="Q10" s="120"/>
      <c r="R10" s="118" t="s">
        <v>139</v>
      </c>
      <c r="S10" s="178">
        <v>92009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227</v>
      </c>
      <c r="C11" s="176">
        <v>81785</v>
      </c>
      <c r="D11" s="119" t="s">
        <v>103</v>
      </c>
      <c r="E11" s="120">
        <v>3</v>
      </c>
      <c r="F11" s="118" t="s">
        <v>161</v>
      </c>
      <c r="G11" s="177">
        <v>84256</v>
      </c>
      <c r="H11" s="119" t="s">
        <v>103</v>
      </c>
      <c r="I11" s="120">
        <v>5</v>
      </c>
      <c r="J11" s="118" t="s">
        <v>213</v>
      </c>
      <c r="K11" s="178">
        <v>92233</v>
      </c>
      <c r="L11" s="119" t="s">
        <v>103</v>
      </c>
      <c r="M11" s="120">
        <v>5</v>
      </c>
      <c r="N11" s="118"/>
      <c r="O11" s="178"/>
      <c r="P11" s="119"/>
      <c r="Q11" s="120"/>
      <c r="R11" s="118" t="s">
        <v>161</v>
      </c>
      <c r="S11" s="178">
        <v>91918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264</v>
      </c>
      <c r="C12" s="176">
        <v>82709</v>
      </c>
      <c r="D12" s="119" t="s">
        <v>103</v>
      </c>
      <c r="E12" s="120">
        <v>3</v>
      </c>
      <c r="F12" s="118" t="s">
        <v>227</v>
      </c>
      <c r="G12" s="177">
        <v>83609</v>
      </c>
      <c r="H12" s="119" t="s">
        <v>103</v>
      </c>
      <c r="I12" s="120">
        <v>5</v>
      </c>
      <c r="J12" s="118" t="s">
        <v>257</v>
      </c>
      <c r="K12" s="178">
        <v>85044</v>
      </c>
      <c r="L12" s="119" t="s">
        <v>103</v>
      </c>
      <c r="M12" s="120">
        <v>5</v>
      </c>
      <c r="N12" s="118"/>
      <c r="O12" s="178"/>
      <c r="P12" s="119"/>
      <c r="Q12" s="120"/>
      <c r="R12" s="118" t="s">
        <v>221</v>
      </c>
      <c r="S12" s="178">
        <v>91688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302</v>
      </c>
      <c r="C13" s="176">
        <v>82690</v>
      </c>
      <c r="D13" s="119" t="s">
        <v>103</v>
      </c>
      <c r="E13" s="120">
        <v>3</v>
      </c>
      <c r="F13" s="118" t="s">
        <v>257</v>
      </c>
      <c r="G13" s="177">
        <v>83708</v>
      </c>
      <c r="H13" s="119" t="s">
        <v>103</v>
      </c>
      <c r="I13" s="120">
        <v>5</v>
      </c>
      <c r="J13" s="118" t="s">
        <v>287</v>
      </c>
      <c r="K13" s="178">
        <v>91859</v>
      </c>
      <c r="L13" s="119" t="s">
        <v>103</v>
      </c>
      <c r="M13" s="120">
        <v>5</v>
      </c>
      <c r="N13" s="118"/>
      <c r="O13" s="178"/>
      <c r="P13" s="119"/>
      <c r="Q13" s="120"/>
      <c r="R13" s="118" t="s">
        <v>259</v>
      </c>
      <c r="S13" s="178">
        <v>91290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370</v>
      </c>
      <c r="C14" s="176">
        <v>82956</v>
      </c>
      <c r="D14" s="119" t="s">
        <v>103</v>
      </c>
      <c r="E14" s="120">
        <v>3</v>
      </c>
      <c r="F14" s="118" t="s">
        <v>287</v>
      </c>
      <c r="G14" s="177">
        <v>84862</v>
      </c>
      <c r="H14" s="119" t="s">
        <v>103</v>
      </c>
      <c r="I14" s="120">
        <v>5</v>
      </c>
      <c r="J14" s="118" t="s">
        <v>301</v>
      </c>
      <c r="K14" s="178">
        <v>85411</v>
      </c>
      <c r="L14" s="119" t="s">
        <v>103</v>
      </c>
      <c r="M14" s="120">
        <v>5</v>
      </c>
      <c r="N14" s="118"/>
      <c r="O14" s="178"/>
      <c r="P14" s="119"/>
      <c r="Q14" s="120"/>
      <c r="R14" s="118" t="s">
        <v>284</v>
      </c>
      <c r="S14" s="178">
        <v>85934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167</v>
      </c>
      <c r="C17" s="177">
        <v>175094</v>
      </c>
      <c r="D17" s="119" t="s">
        <v>103</v>
      </c>
      <c r="E17" s="120">
        <v>6</v>
      </c>
      <c r="F17" s="118" t="s">
        <v>138</v>
      </c>
      <c r="G17" s="177">
        <v>175860</v>
      </c>
      <c r="H17" s="119" t="s">
        <v>103</v>
      </c>
      <c r="I17" s="120">
        <v>10</v>
      </c>
      <c r="J17" s="118" t="s">
        <v>125</v>
      </c>
      <c r="K17" s="177">
        <v>185997</v>
      </c>
      <c r="L17" s="119" t="s">
        <v>103</v>
      </c>
      <c r="M17" s="120">
        <v>10</v>
      </c>
      <c r="N17" s="118"/>
      <c r="O17" s="177"/>
      <c r="P17" s="130"/>
      <c r="Q17" s="120"/>
      <c r="R17" s="118" t="s">
        <v>381</v>
      </c>
      <c r="S17" s="177">
        <v>200731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351</v>
      </c>
      <c r="C18" s="177">
        <v>172430</v>
      </c>
      <c r="D18" s="119" t="s">
        <v>300</v>
      </c>
      <c r="E18" s="120">
        <v>10</v>
      </c>
      <c r="F18" s="118" t="s">
        <v>213</v>
      </c>
      <c r="G18" s="177">
        <v>180459</v>
      </c>
      <c r="H18" s="119" t="s">
        <v>103</v>
      </c>
      <c r="I18" s="120">
        <v>10</v>
      </c>
      <c r="J18" s="118" t="s">
        <v>229</v>
      </c>
      <c r="K18" s="177">
        <v>184331</v>
      </c>
      <c r="L18" s="119" t="s">
        <v>103</v>
      </c>
      <c r="M18" s="120">
        <v>10</v>
      </c>
      <c r="N18" s="118"/>
      <c r="O18" s="177"/>
      <c r="P18" s="119"/>
      <c r="Q18" s="120"/>
      <c r="R18" s="118" t="s">
        <v>410</v>
      </c>
      <c r="S18" s="177">
        <v>203268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365</v>
      </c>
      <c r="C19" s="177">
        <v>180887</v>
      </c>
      <c r="D19" s="119" t="s">
        <v>103</v>
      </c>
      <c r="E19" s="120">
        <v>6</v>
      </c>
      <c r="F19" s="118" t="s">
        <v>264</v>
      </c>
      <c r="G19" s="177">
        <v>175505</v>
      </c>
      <c r="H19" s="119" t="s">
        <v>103</v>
      </c>
      <c r="I19" s="120">
        <v>10</v>
      </c>
      <c r="J19" s="118" t="s">
        <v>262</v>
      </c>
      <c r="K19" s="177">
        <v>182069</v>
      </c>
      <c r="L19" s="119" t="s">
        <v>103</v>
      </c>
      <c r="M19" s="120">
        <v>10</v>
      </c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 t="s">
        <v>375</v>
      </c>
      <c r="C20" s="177">
        <v>175803</v>
      </c>
      <c r="D20" s="119" t="s">
        <v>103</v>
      </c>
      <c r="E20" s="120">
        <v>6</v>
      </c>
      <c r="F20" s="118" t="s">
        <v>311</v>
      </c>
      <c r="G20" s="177">
        <v>175505</v>
      </c>
      <c r="H20" s="119" t="s">
        <v>103</v>
      </c>
      <c r="I20" s="120">
        <v>10</v>
      </c>
      <c r="J20" s="118" t="s">
        <v>298</v>
      </c>
      <c r="K20" s="177">
        <v>184038</v>
      </c>
      <c r="L20" s="119" t="s">
        <v>103</v>
      </c>
      <c r="M20" s="120">
        <v>10</v>
      </c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 t="s">
        <v>392</v>
      </c>
      <c r="C21" s="177">
        <v>175065</v>
      </c>
      <c r="D21" s="119" t="s">
        <v>103</v>
      </c>
      <c r="E21" s="120">
        <v>6</v>
      </c>
      <c r="F21" s="118" t="s">
        <v>357</v>
      </c>
      <c r="G21" s="177">
        <v>181725</v>
      </c>
      <c r="H21" s="119" t="s">
        <v>103</v>
      </c>
      <c r="I21" s="120">
        <v>10</v>
      </c>
      <c r="J21" s="118" t="s">
        <v>356</v>
      </c>
      <c r="K21" s="177">
        <v>182121</v>
      </c>
      <c r="L21" s="119" t="s">
        <v>103</v>
      </c>
      <c r="M21" s="120">
        <v>10</v>
      </c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34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1600</v>
      </c>
      <c r="T22" s="131"/>
      <c r="U22" s="128">
        <f>SUM(U17:U21)</f>
        <v>20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844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42.95</v>
      </c>
      <c r="S26" s="140"/>
      <c r="T26" s="139" t="s">
        <v>5</v>
      </c>
    </row>
    <row r="27" spans="1:20" ht="21.75" customHeight="1">
      <c r="A27" s="117" t="s">
        <v>35</v>
      </c>
      <c r="B27" s="118" t="s">
        <v>398</v>
      </c>
      <c r="C27" s="178">
        <v>354383</v>
      </c>
      <c r="D27" s="180" t="s">
        <v>103</v>
      </c>
      <c r="E27" s="120">
        <v>30</v>
      </c>
      <c r="F27" s="118" t="s">
        <v>367</v>
      </c>
      <c r="G27" s="178">
        <v>344962</v>
      </c>
      <c r="H27" s="181" t="s">
        <v>103</v>
      </c>
      <c r="I27" s="120">
        <v>40</v>
      </c>
      <c r="J27" s="118" t="s">
        <v>292</v>
      </c>
      <c r="K27" s="178">
        <v>354865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315</v>
      </c>
      <c r="C28" s="146">
        <v>1325</v>
      </c>
      <c r="D28" s="180" t="s">
        <v>103</v>
      </c>
      <c r="E28" s="120">
        <v>40</v>
      </c>
      <c r="F28" s="118" t="s">
        <v>284</v>
      </c>
      <c r="G28" s="146">
        <v>1325</v>
      </c>
      <c r="H28" s="179" t="s">
        <v>103</v>
      </c>
      <c r="I28" s="120">
        <v>40</v>
      </c>
      <c r="J28" s="118" t="s">
        <v>283</v>
      </c>
      <c r="K28" s="146">
        <v>1275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299</v>
      </c>
      <c r="C29" s="146">
        <v>1900</v>
      </c>
      <c r="D29" s="182" t="s">
        <v>103</v>
      </c>
      <c r="E29" s="120">
        <v>50</v>
      </c>
      <c r="F29" s="118" t="s">
        <v>394</v>
      </c>
      <c r="G29" s="146">
        <v>1800</v>
      </c>
      <c r="H29" s="179" t="s">
        <v>103</v>
      </c>
      <c r="I29" s="120">
        <v>50</v>
      </c>
      <c r="J29" s="118" t="s">
        <v>312</v>
      </c>
      <c r="K29" s="146">
        <v>1850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407</v>
      </c>
      <c r="C30" s="146">
        <v>2475</v>
      </c>
      <c r="D30" s="182" t="s">
        <v>103</v>
      </c>
      <c r="E30" s="120">
        <v>60</v>
      </c>
      <c r="F30" s="118" t="s">
        <v>360</v>
      </c>
      <c r="G30" s="146">
        <v>2475</v>
      </c>
      <c r="H30" s="179" t="s">
        <v>103</v>
      </c>
      <c r="I30" s="120">
        <v>80</v>
      </c>
      <c r="J30" s="118" t="s">
        <v>382</v>
      </c>
      <c r="K30" s="146">
        <v>2425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7200</v>
      </c>
      <c r="D31" s="141"/>
      <c r="E31" s="151">
        <f>SUM(E27:E30)</f>
        <v>180</v>
      </c>
      <c r="F31" s="120"/>
      <c r="G31" s="124">
        <f>SUM(G30+G29+G28+(IF(COUNTBLANK(G27),0,1500)))</f>
        <v>7100</v>
      </c>
      <c r="H31" s="124"/>
      <c r="I31" s="151">
        <f>SUM(I27:I30)</f>
        <v>210</v>
      </c>
      <c r="J31" s="141"/>
      <c r="K31" s="124">
        <f>SUM(K30+K29+K28+(IF(COUNTBLANK(K27),0,1500)))</f>
        <v>7050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0" sqref="B10:E1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403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91" t="s">
        <v>408</v>
      </c>
      <c r="C10" s="192">
        <v>92494</v>
      </c>
      <c r="D10" s="193" t="s">
        <v>103</v>
      </c>
      <c r="E10" s="194">
        <v>2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2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C14" sqref="C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120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175</v>
      </c>
      <c r="C10" s="176">
        <v>142931</v>
      </c>
      <c r="D10" s="119" t="s">
        <v>103</v>
      </c>
      <c r="E10" s="120">
        <v>2</v>
      </c>
      <c r="F10" s="118" t="s">
        <v>229</v>
      </c>
      <c r="G10" s="177">
        <v>190031</v>
      </c>
      <c r="H10" s="119" t="s">
        <v>103</v>
      </c>
      <c r="I10" s="120">
        <v>2</v>
      </c>
      <c r="J10" s="118" t="s">
        <v>167</v>
      </c>
      <c r="K10" s="178">
        <v>165755</v>
      </c>
      <c r="L10" s="119" t="s">
        <v>103</v>
      </c>
      <c r="M10" s="120">
        <v>3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223</v>
      </c>
      <c r="C11" s="176">
        <v>134719</v>
      </c>
      <c r="D11" s="119" t="s">
        <v>103</v>
      </c>
      <c r="E11" s="120">
        <v>2</v>
      </c>
      <c r="F11" s="118" t="s">
        <v>351</v>
      </c>
      <c r="G11" s="177">
        <v>185525</v>
      </c>
      <c r="H11" s="119" t="s">
        <v>103</v>
      </c>
      <c r="I11" s="120">
        <v>2</v>
      </c>
      <c r="J11" s="118" t="s">
        <v>221</v>
      </c>
      <c r="K11" s="178">
        <v>160681</v>
      </c>
      <c r="L11" s="119" t="s">
        <v>103</v>
      </c>
      <c r="M11" s="120">
        <v>3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 t="s">
        <v>301</v>
      </c>
      <c r="C12" s="176">
        <v>131984</v>
      </c>
      <c r="D12" s="119" t="s">
        <v>103</v>
      </c>
      <c r="E12" s="120">
        <v>3</v>
      </c>
      <c r="F12" s="118" t="s">
        <v>370</v>
      </c>
      <c r="G12" s="177">
        <v>190821</v>
      </c>
      <c r="H12" s="119" t="s">
        <v>103</v>
      </c>
      <c r="I12" s="120">
        <v>2</v>
      </c>
      <c r="J12" s="118" t="s">
        <v>315</v>
      </c>
      <c r="K12" s="178">
        <v>164919</v>
      </c>
      <c r="L12" s="119" t="s">
        <v>103</v>
      </c>
      <c r="M12" s="120">
        <v>3</v>
      </c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 t="s">
        <v>391</v>
      </c>
      <c r="C13" s="176">
        <v>183791</v>
      </c>
      <c r="D13" s="119" t="s">
        <v>103</v>
      </c>
      <c r="E13" s="120">
        <v>2</v>
      </c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1600</v>
      </c>
      <c r="D15" s="125"/>
      <c r="E15" s="126">
        <f>SUM(E10:E14)</f>
        <v>9</v>
      </c>
      <c r="F15" s="127"/>
      <c r="G15" s="124">
        <f>400*(COUNTA(G10:G14))</f>
        <v>1200</v>
      </c>
      <c r="H15" s="127"/>
      <c r="I15" s="126">
        <f>SUM(I10:I14)</f>
        <v>6</v>
      </c>
      <c r="J15" s="127"/>
      <c r="K15" s="124">
        <f>400*(COUNTA(K10:K14))</f>
        <v>1200</v>
      </c>
      <c r="L15" s="127"/>
      <c r="M15" s="126">
        <f>SUM(M10:M14)</f>
        <v>9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109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6.525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219</v>
      </c>
      <c r="C28" s="146">
        <v>775</v>
      </c>
      <c r="D28" s="180" t="s">
        <v>103</v>
      </c>
      <c r="E28" s="120">
        <v>20</v>
      </c>
      <c r="F28" s="118"/>
      <c r="G28" s="146"/>
      <c r="H28" s="146"/>
      <c r="I28" s="120"/>
      <c r="J28" s="118" t="s">
        <v>213</v>
      </c>
      <c r="K28" s="146">
        <v>700</v>
      </c>
      <c r="L28" s="118" t="s">
        <v>103</v>
      </c>
      <c r="M28" s="120">
        <v>30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 t="s">
        <v>232</v>
      </c>
      <c r="K29" s="146">
        <v>1050</v>
      </c>
      <c r="L29" s="118" t="s">
        <v>103</v>
      </c>
      <c r="M29" s="120">
        <v>35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775</v>
      </c>
      <c r="D31" s="141"/>
      <c r="E31" s="151">
        <f>SUM(E27:E30)</f>
        <v>20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1750</v>
      </c>
      <c r="L31" s="118"/>
      <c r="M31" s="151">
        <f>SUM(M27:M30)</f>
        <v>65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J21" sqref="J2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166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167</v>
      </c>
      <c r="C10" s="176">
        <v>84785</v>
      </c>
      <c r="D10" s="119" t="s">
        <v>103</v>
      </c>
      <c r="E10" s="120">
        <v>3</v>
      </c>
      <c r="F10" s="118" t="s">
        <v>278</v>
      </c>
      <c r="G10" s="177">
        <v>115996</v>
      </c>
      <c r="H10" s="119" t="s">
        <v>103</v>
      </c>
      <c r="I10" s="120">
        <v>2</v>
      </c>
      <c r="J10" s="118" t="s">
        <v>167</v>
      </c>
      <c r="K10" s="177">
        <v>90671</v>
      </c>
      <c r="L10" s="119" t="s">
        <v>103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229</v>
      </c>
      <c r="C11" s="176">
        <v>83564</v>
      </c>
      <c r="D11" s="119" t="s">
        <v>103</v>
      </c>
      <c r="E11" s="120">
        <v>3</v>
      </c>
      <c r="F11" s="118"/>
      <c r="G11" s="177"/>
      <c r="H11" s="119"/>
      <c r="I11" s="120"/>
      <c r="J11" s="118" t="s">
        <v>229</v>
      </c>
      <c r="K11" s="178">
        <v>91427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 t="s">
        <v>259</v>
      </c>
      <c r="C12" s="176">
        <v>82797</v>
      </c>
      <c r="D12" s="119" t="s">
        <v>103</v>
      </c>
      <c r="E12" s="120">
        <v>3</v>
      </c>
      <c r="F12" s="118"/>
      <c r="G12" s="177"/>
      <c r="H12" s="119"/>
      <c r="I12" s="120"/>
      <c r="J12" s="118" t="s">
        <v>259</v>
      </c>
      <c r="K12" s="178">
        <v>90253</v>
      </c>
      <c r="L12" s="119" t="s">
        <v>103</v>
      </c>
      <c r="M12" s="120">
        <v>5</v>
      </c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 t="s">
        <v>264</v>
      </c>
      <c r="C13" s="176">
        <v>82341</v>
      </c>
      <c r="D13" s="119" t="s">
        <v>103</v>
      </c>
      <c r="E13" s="120">
        <v>3</v>
      </c>
      <c r="F13" s="118"/>
      <c r="G13" s="177"/>
      <c r="H13" s="119"/>
      <c r="I13" s="120"/>
      <c r="J13" s="118" t="s">
        <v>276</v>
      </c>
      <c r="K13" s="178">
        <v>91067</v>
      </c>
      <c r="L13" s="119" t="s">
        <v>103</v>
      </c>
      <c r="M13" s="120">
        <v>5</v>
      </c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 t="s">
        <v>362</v>
      </c>
      <c r="C14" s="176">
        <v>81549</v>
      </c>
      <c r="D14" s="119" t="s">
        <v>103</v>
      </c>
      <c r="E14" s="120">
        <v>3</v>
      </c>
      <c r="F14" s="118"/>
      <c r="G14" s="177"/>
      <c r="H14" s="119"/>
      <c r="I14" s="120"/>
      <c r="J14" s="118" t="s">
        <v>298</v>
      </c>
      <c r="K14" s="178">
        <v>91808</v>
      </c>
      <c r="L14" s="119" t="s">
        <v>103</v>
      </c>
      <c r="M14" s="120">
        <v>5</v>
      </c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15</v>
      </c>
      <c r="F15" s="127"/>
      <c r="G15" s="124">
        <f>400*(COUNTA(G10:G14))</f>
        <v>400</v>
      </c>
      <c r="H15" s="127"/>
      <c r="I15" s="126">
        <f>SUM(I10:I14)</f>
        <v>2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298</v>
      </c>
      <c r="C17" s="177">
        <v>165045</v>
      </c>
      <c r="D17" s="119" t="s">
        <v>103</v>
      </c>
      <c r="E17" s="120">
        <v>6</v>
      </c>
      <c r="F17" s="118"/>
      <c r="G17" s="177"/>
      <c r="H17" s="119"/>
      <c r="I17" s="120"/>
      <c r="J17" s="118" t="s">
        <v>214</v>
      </c>
      <c r="K17" s="177">
        <v>190075</v>
      </c>
      <c r="L17" s="119" t="s">
        <v>103</v>
      </c>
      <c r="M17" s="120">
        <v>10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 t="s">
        <v>264</v>
      </c>
      <c r="K18" s="177">
        <v>182437</v>
      </c>
      <c r="L18" s="119" t="s">
        <v>103</v>
      </c>
      <c r="M18" s="120">
        <v>10</v>
      </c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 t="s">
        <v>362</v>
      </c>
      <c r="K19" s="177">
        <v>185265</v>
      </c>
      <c r="L19" s="119" t="s">
        <v>103</v>
      </c>
      <c r="M19" s="120">
        <v>10</v>
      </c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 t="s">
        <v>410</v>
      </c>
      <c r="K20" s="177">
        <v>185816</v>
      </c>
      <c r="L20" s="119" t="s">
        <v>103</v>
      </c>
      <c r="M20" s="120">
        <v>10</v>
      </c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6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3200</v>
      </c>
      <c r="L22" s="131"/>
      <c r="M22" s="128">
        <f>SUM(M17:M21)</f>
        <v>40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148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10.95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247</v>
      </c>
      <c r="C28" s="146">
        <v>1275</v>
      </c>
      <c r="D28" s="180" t="s">
        <v>103</v>
      </c>
      <c r="E28" s="120">
        <v>20</v>
      </c>
      <c r="F28" s="118"/>
      <c r="G28" s="146"/>
      <c r="H28" s="146"/>
      <c r="I28" s="120"/>
      <c r="J28" s="118" t="s">
        <v>284</v>
      </c>
      <c r="K28" s="146">
        <v>1275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1275</v>
      </c>
      <c r="D31" s="141"/>
      <c r="E31" s="151">
        <f>SUM(E27:E30)</f>
        <v>20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1275</v>
      </c>
      <c r="L31" s="118"/>
      <c r="M31" s="151">
        <f>SUM(M27:M30)</f>
        <v>40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275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276</v>
      </c>
      <c r="C10" s="176">
        <v>71130</v>
      </c>
      <c r="D10" s="119" t="s">
        <v>103</v>
      </c>
      <c r="E10" s="120">
        <v>3</v>
      </c>
      <c r="F10" s="118" t="s">
        <v>276</v>
      </c>
      <c r="G10" s="177">
        <v>100578</v>
      </c>
      <c r="H10" s="119" t="s">
        <v>103</v>
      </c>
      <c r="I10" s="120">
        <v>3</v>
      </c>
      <c r="J10" s="118" t="s">
        <v>276</v>
      </c>
      <c r="K10" s="178">
        <v>100937</v>
      </c>
      <c r="L10" s="119" t="s">
        <v>103</v>
      </c>
      <c r="M10" s="120">
        <v>3</v>
      </c>
      <c r="N10" s="118"/>
      <c r="O10" s="178"/>
      <c r="P10" s="119"/>
      <c r="Q10" s="120"/>
      <c r="R10" s="118" t="s">
        <v>301</v>
      </c>
      <c r="S10" s="178">
        <v>85981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 t="s">
        <v>301</v>
      </c>
      <c r="C11" s="176">
        <v>65980</v>
      </c>
      <c r="D11" s="119" t="s">
        <v>103</v>
      </c>
      <c r="E11" s="120">
        <v>3</v>
      </c>
      <c r="F11" s="118" t="s">
        <v>301</v>
      </c>
      <c r="G11" s="177">
        <v>100931</v>
      </c>
      <c r="H11" s="119" t="s">
        <v>103</v>
      </c>
      <c r="I11" s="120">
        <v>3</v>
      </c>
      <c r="J11" s="118" t="s">
        <v>301</v>
      </c>
      <c r="K11" s="178">
        <v>100206</v>
      </c>
      <c r="L11" s="119" t="s">
        <v>103</v>
      </c>
      <c r="M11" s="120">
        <v>3</v>
      </c>
      <c r="N11" s="118"/>
      <c r="O11" s="178"/>
      <c r="P11" s="119"/>
      <c r="Q11" s="120"/>
      <c r="R11" s="118" t="s">
        <v>356</v>
      </c>
      <c r="S11" s="178">
        <v>91737</v>
      </c>
      <c r="T11" s="119" t="s">
        <v>103</v>
      </c>
      <c r="U11" s="120">
        <v>3</v>
      </c>
    </row>
    <row r="12" spans="1:21" ht="21.75" customHeight="1">
      <c r="A12" s="117" t="s">
        <v>30</v>
      </c>
      <c r="B12" s="118" t="s">
        <v>356</v>
      </c>
      <c r="C12" s="176">
        <v>70488</v>
      </c>
      <c r="D12" s="119" t="s">
        <v>103</v>
      </c>
      <c r="E12" s="120">
        <v>3</v>
      </c>
      <c r="F12" s="118" t="s">
        <v>356</v>
      </c>
      <c r="G12" s="177">
        <v>95937</v>
      </c>
      <c r="H12" s="119" t="s">
        <v>103</v>
      </c>
      <c r="I12" s="120">
        <v>3</v>
      </c>
      <c r="J12" s="118" t="s">
        <v>356</v>
      </c>
      <c r="K12" s="178">
        <v>101169</v>
      </c>
      <c r="L12" s="119" t="s">
        <v>103</v>
      </c>
      <c r="M12" s="120">
        <v>3</v>
      </c>
      <c r="N12" s="118"/>
      <c r="O12" s="178"/>
      <c r="P12" s="119"/>
      <c r="Q12" s="120"/>
      <c r="R12" s="118" t="s">
        <v>370</v>
      </c>
      <c r="S12" s="178">
        <v>92514</v>
      </c>
      <c r="T12" s="119" t="s">
        <v>103</v>
      </c>
      <c r="U12" s="120">
        <v>3</v>
      </c>
    </row>
    <row r="13" spans="1:21" ht="21.75" customHeight="1">
      <c r="A13" s="117" t="s">
        <v>30</v>
      </c>
      <c r="B13" s="118" t="s">
        <v>370</v>
      </c>
      <c r="C13" s="176">
        <v>70639</v>
      </c>
      <c r="D13" s="119" t="s">
        <v>103</v>
      </c>
      <c r="E13" s="120">
        <v>3</v>
      </c>
      <c r="F13" s="118" t="s">
        <v>372</v>
      </c>
      <c r="G13" s="177">
        <v>101340</v>
      </c>
      <c r="H13" s="119" t="s">
        <v>103</v>
      </c>
      <c r="I13" s="120">
        <v>3</v>
      </c>
      <c r="J13" s="118" t="s">
        <v>370</v>
      </c>
      <c r="K13" s="177">
        <v>102418</v>
      </c>
      <c r="L13" s="119" t="s">
        <v>103</v>
      </c>
      <c r="M13" s="120">
        <v>3</v>
      </c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1600</v>
      </c>
      <c r="D15" s="125"/>
      <c r="E15" s="126">
        <f>SUM(E10:E14)</f>
        <v>12</v>
      </c>
      <c r="F15" s="127"/>
      <c r="G15" s="124">
        <f>400*(COUNTA(G10:G14))</f>
        <v>1600</v>
      </c>
      <c r="H15" s="127"/>
      <c r="I15" s="126">
        <f>SUM(I10:I14)</f>
        <v>12</v>
      </c>
      <c r="J15" s="127"/>
      <c r="K15" s="124">
        <f>400*(COUNTA(K10:K14))</f>
        <v>1600</v>
      </c>
      <c r="L15" s="127"/>
      <c r="M15" s="126">
        <f>SUM(M10:M14)</f>
        <v>12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1200</v>
      </c>
      <c r="T15" s="127"/>
      <c r="U15" s="128">
        <f>SUM(U10:U14)</f>
        <v>9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357</v>
      </c>
      <c r="C17" s="177">
        <v>142363</v>
      </c>
      <c r="D17" s="119" t="s">
        <v>103</v>
      </c>
      <c r="E17" s="120">
        <v>10</v>
      </c>
      <c r="F17" s="118"/>
      <c r="G17" s="177"/>
      <c r="H17" s="119"/>
      <c r="I17" s="120"/>
      <c r="J17" s="118" t="s">
        <v>357</v>
      </c>
      <c r="K17" s="177">
        <v>204840</v>
      </c>
      <c r="L17" s="119" t="s">
        <v>103</v>
      </c>
      <c r="M17" s="120">
        <v>6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 t="s">
        <v>372</v>
      </c>
      <c r="C18" s="177">
        <v>141306</v>
      </c>
      <c r="D18" s="119" t="s">
        <v>103</v>
      </c>
      <c r="E18" s="120">
        <v>10</v>
      </c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1600</v>
      </c>
      <c r="D22" s="131"/>
      <c r="E22" s="128">
        <f>SUM(E17:E21)</f>
        <v>20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800</v>
      </c>
      <c r="L22" s="131"/>
      <c r="M22" s="128">
        <f>SUM(M17:M21)</f>
        <v>6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281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17.1</v>
      </c>
      <c r="S26" s="140"/>
      <c r="T26" s="139" t="s">
        <v>5</v>
      </c>
    </row>
    <row r="27" spans="1:20" ht="21.75" customHeight="1">
      <c r="A27" s="117" t="s">
        <v>35</v>
      </c>
      <c r="B27" s="118" t="s">
        <v>315</v>
      </c>
      <c r="C27" s="178">
        <v>275200</v>
      </c>
      <c r="D27" s="180" t="s">
        <v>103</v>
      </c>
      <c r="E27" s="120">
        <v>40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292</v>
      </c>
      <c r="C28" s="146">
        <v>1625</v>
      </c>
      <c r="D28" s="180" t="s">
        <v>103</v>
      </c>
      <c r="E28" s="120">
        <v>40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311</v>
      </c>
      <c r="C29" s="146">
        <v>2450</v>
      </c>
      <c r="D29" s="182" t="s">
        <v>103</v>
      </c>
      <c r="E29" s="120">
        <v>50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362</v>
      </c>
      <c r="C30" s="146">
        <v>3125</v>
      </c>
      <c r="D30" s="182" t="s">
        <v>103</v>
      </c>
      <c r="E30" s="120">
        <v>80</v>
      </c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8700</v>
      </c>
      <c r="D31" s="141"/>
      <c r="E31" s="151">
        <f>SUM(E27:E30)</f>
        <v>210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3">
      <selection activeCell="G8" sqref="G8:G9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96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176</v>
      </c>
      <c r="C10" s="171">
        <v>53541</v>
      </c>
      <c r="D10" s="119" t="s">
        <v>103</v>
      </c>
      <c r="E10" s="120">
        <v>5</v>
      </c>
      <c r="F10" s="118" t="s">
        <v>141</v>
      </c>
      <c r="G10" s="172">
        <v>63318</v>
      </c>
      <c r="H10" s="119" t="s">
        <v>103</v>
      </c>
      <c r="I10" s="120">
        <v>5</v>
      </c>
      <c r="J10" s="118" t="s">
        <v>176</v>
      </c>
      <c r="K10" s="173">
        <v>72911</v>
      </c>
      <c r="L10" s="119" t="s">
        <v>103</v>
      </c>
      <c r="M10" s="120">
        <v>5</v>
      </c>
      <c r="N10" s="118" t="s">
        <v>176</v>
      </c>
      <c r="O10" s="173">
        <v>82913</v>
      </c>
      <c r="P10" s="119" t="s">
        <v>103</v>
      </c>
      <c r="Q10" s="120">
        <v>5</v>
      </c>
      <c r="R10" s="118" t="s">
        <v>176</v>
      </c>
      <c r="S10" s="173">
        <v>64091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91" t="s">
        <v>251</v>
      </c>
      <c r="C11" s="195">
        <v>51766</v>
      </c>
      <c r="D11" s="193" t="s">
        <v>103</v>
      </c>
      <c r="E11" s="194">
        <v>5</v>
      </c>
      <c r="F11" s="118" t="s">
        <v>277</v>
      </c>
      <c r="G11" s="172">
        <v>64373</v>
      </c>
      <c r="H11" s="119" t="s">
        <v>103</v>
      </c>
      <c r="I11" s="120">
        <v>5</v>
      </c>
      <c r="J11" s="118" t="s">
        <v>256</v>
      </c>
      <c r="K11" s="173">
        <v>73675</v>
      </c>
      <c r="L11" s="119" t="s">
        <v>103</v>
      </c>
      <c r="M11" s="120">
        <v>5</v>
      </c>
      <c r="N11" s="118" t="s">
        <v>277</v>
      </c>
      <c r="O11" s="173">
        <v>72209</v>
      </c>
      <c r="P11" s="119" t="s">
        <v>103</v>
      </c>
      <c r="Q11" s="120">
        <v>5</v>
      </c>
      <c r="R11" s="118" t="s">
        <v>235</v>
      </c>
      <c r="S11" s="173">
        <v>63150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285</v>
      </c>
      <c r="C12" s="171">
        <v>52934</v>
      </c>
      <c r="D12" s="119" t="s">
        <v>103</v>
      </c>
      <c r="E12" s="120">
        <v>5</v>
      </c>
      <c r="F12" s="118" t="s">
        <v>304</v>
      </c>
      <c r="G12" s="172">
        <v>62489</v>
      </c>
      <c r="H12" s="119" t="s">
        <v>103</v>
      </c>
      <c r="I12" s="120">
        <v>5</v>
      </c>
      <c r="J12" s="118" t="s">
        <v>285</v>
      </c>
      <c r="K12" s="171">
        <v>70528</v>
      </c>
      <c r="L12" s="119" t="s">
        <v>103</v>
      </c>
      <c r="M12" s="120">
        <v>5</v>
      </c>
      <c r="N12" s="118" t="s">
        <v>361</v>
      </c>
      <c r="O12" s="173">
        <v>75119</v>
      </c>
      <c r="P12" s="119" t="s">
        <v>103</v>
      </c>
      <c r="Q12" s="120">
        <v>5</v>
      </c>
      <c r="R12" s="191" t="s">
        <v>250</v>
      </c>
      <c r="S12" s="230">
        <v>62585</v>
      </c>
      <c r="T12" s="193" t="s">
        <v>103</v>
      </c>
      <c r="U12" s="194">
        <v>5</v>
      </c>
    </row>
    <row r="13" spans="1:21" ht="21.75" customHeight="1">
      <c r="A13" s="117" t="s">
        <v>30</v>
      </c>
      <c r="B13" s="191" t="s">
        <v>386</v>
      </c>
      <c r="C13" s="195">
        <v>52333</v>
      </c>
      <c r="D13" s="193" t="s">
        <v>140</v>
      </c>
      <c r="E13" s="194">
        <v>5</v>
      </c>
      <c r="F13" s="191" t="s">
        <v>371</v>
      </c>
      <c r="G13" s="195">
        <v>61292</v>
      </c>
      <c r="H13" s="193" t="s">
        <v>103</v>
      </c>
      <c r="I13" s="194">
        <v>5</v>
      </c>
      <c r="J13" s="118" t="s">
        <v>383</v>
      </c>
      <c r="K13" s="173">
        <v>73375</v>
      </c>
      <c r="L13" s="119" t="s">
        <v>103</v>
      </c>
      <c r="M13" s="120">
        <v>5</v>
      </c>
      <c r="N13" s="118" t="s">
        <v>373</v>
      </c>
      <c r="O13" s="173">
        <v>75852</v>
      </c>
      <c r="P13" s="119" t="s">
        <v>103</v>
      </c>
      <c r="Q13" s="120">
        <v>5</v>
      </c>
      <c r="R13" s="191" t="s">
        <v>309</v>
      </c>
      <c r="S13" s="230">
        <v>62876</v>
      </c>
      <c r="T13" s="193" t="s">
        <v>140</v>
      </c>
      <c r="U13" s="194">
        <v>5</v>
      </c>
    </row>
    <row r="14" spans="1:21" ht="21.75" customHeight="1">
      <c r="A14" s="117" t="s">
        <v>30</v>
      </c>
      <c r="B14" s="118" t="s">
        <v>400</v>
      </c>
      <c r="C14" s="171">
        <v>55321</v>
      </c>
      <c r="D14" s="119" t="s">
        <v>103</v>
      </c>
      <c r="E14" s="120">
        <v>5</v>
      </c>
      <c r="F14" s="118" t="s">
        <v>390</v>
      </c>
      <c r="G14" s="172">
        <v>70752</v>
      </c>
      <c r="H14" s="119" t="s">
        <v>103</v>
      </c>
      <c r="I14" s="120">
        <v>5</v>
      </c>
      <c r="J14" s="118" t="s">
        <v>395</v>
      </c>
      <c r="K14" s="173">
        <v>80139</v>
      </c>
      <c r="L14" s="119" t="s">
        <v>103</v>
      </c>
      <c r="M14" s="120">
        <v>5</v>
      </c>
      <c r="N14" s="118" t="s">
        <v>395</v>
      </c>
      <c r="O14" s="173">
        <v>81571</v>
      </c>
      <c r="P14" s="119" t="s">
        <v>103</v>
      </c>
      <c r="Q14" s="120">
        <v>5</v>
      </c>
      <c r="R14" s="191" t="s">
        <v>364</v>
      </c>
      <c r="S14" s="230">
        <v>61059</v>
      </c>
      <c r="T14" s="193" t="s">
        <v>103</v>
      </c>
      <c r="U14" s="194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220</v>
      </c>
      <c r="C17" s="172">
        <v>111093</v>
      </c>
      <c r="D17" s="119" t="s">
        <v>103</v>
      </c>
      <c r="E17" s="120">
        <v>10</v>
      </c>
      <c r="F17" s="118" t="s">
        <v>256</v>
      </c>
      <c r="G17" s="172">
        <v>133802</v>
      </c>
      <c r="H17" s="119" t="s">
        <v>103</v>
      </c>
      <c r="I17" s="120">
        <v>10</v>
      </c>
      <c r="J17" s="118" t="s">
        <v>263</v>
      </c>
      <c r="K17" s="172">
        <v>150834</v>
      </c>
      <c r="L17" s="119" t="s">
        <v>103</v>
      </c>
      <c r="M17" s="120">
        <v>10</v>
      </c>
      <c r="N17" s="118" t="s">
        <v>141</v>
      </c>
      <c r="O17" s="172">
        <v>173251</v>
      </c>
      <c r="P17" s="130" t="s">
        <v>103</v>
      </c>
      <c r="Q17" s="120">
        <v>10</v>
      </c>
      <c r="R17" s="118" t="s">
        <v>220</v>
      </c>
      <c r="S17" s="172">
        <v>133456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235</v>
      </c>
      <c r="C18" s="172">
        <v>112394</v>
      </c>
      <c r="D18" s="119" t="s">
        <v>103</v>
      </c>
      <c r="E18" s="120">
        <v>10</v>
      </c>
      <c r="F18" s="118" t="s">
        <v>263</v>
      </c>
      <c r="G18" s="172">
        <v>135148</v>
      </c>
      <c r="H18" s="119" t="s">
        <v>103</v>
      </c>
      <c r="I18" s="120">
        <v>10</v>
      </c>
      <c r="J18" s="118" t="s">
        <v>302</v>
      </c>
      <c r="K18" s="172">
        <v>145706</v>
      </c>
      <c r="L18" s="119" t="s">
        <v>103</v>
      </c>
      <c r="M18" s="120">
        <v>10</v>
      </c>
      <c r="N18" s="118" t="s">
        <v>263</v>
      </c>
      <c r="O18" s="172">
        <v>162431</v>
      </c>
      <c r="P18" s="119" t="s">
        <v>103</v>
      </c>
      <c r="Q18" s="120">
        <v>10</v>
      </c>
      <c r="R18" s="118" t="s">
        <v>277</v>
      </c>
      <c r="S18" s="172">
        <v>133796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91" t="s">
        <v>249</v>
      </c>
      <c r="C19" s="195">
        <v>105376</v>
      </c>
      <c r="D19" s="193" t="s">
        <v>103</v>
      </c>
      <c r="E19" s="194">
        <v>10</v>
      </c>
      <c r="F19" s="118" t="s">
        <v>369</v>
      </c>
      <c r="G19" s="172">
        <v>134256</v>
      </c>
      <c r="H19" s="119" t="s">
        <v>103</v>
      </c>
      <c r="I19" s="120">
        <v>10</v>
      </c>
      <c r="J19" s="118" t="s">
        <v>366</v>
      </c>
      <c r="K19" s="172">
        <v>145118</v>
      </c>
      <c r="L19" s="119" t="s">
        <v>103</v>
      </c>
      <c r="M19" s="120">
        <v>10</v>
      </c>
      <c r="N19" s="118" t="s">
        <v>366</v>
      </c>
      <c r="O19" s="172">
        <v>162867</v>
      </c>
      <c r="P19" s="119" t="s">
        <v>103</v>
      </c>
      <c r="Q19" s="120">
        <v>10</v>
      </c>
      <c r="R19" s="118" t="s">
        <v>369</v>
      </c>
      <c r="S19" s="172">
        <v>135234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91" t="s">
        <v>387</v>
      </c>
      <c r="C20" s="195">
        <v>110330</v>
      </c>
      <c r="D20" s="193" t="s">
        <v>140</v>
      </c>
      <c r="E20" s="194">
        <v>10</v>
      </c>
      <c r="F20" s="118" t="s">
        <v>379</v>
      </c>
      <c r="G20" s="172">
        <v>134413</v>
      </c>
      <c r="H20" s="119" t="s">
        <v>103</v>
      </c>
      <c r="I20" s="120">
        <v>10</v>
      </c>
      <c r="J20" s="118" t="s">
        <v>379</v>
      </c>
      <c r="K20" s="172">
        <v>152852</v>
      </c>
      <c r="L20" s="119" t="s">
        <v>103</v>
      </c>
      <c r="M20" s="120">
        <v>10</v>
      </c>
      <c r="N20" s="118" t="s">
        <v>379</v>
      </c>
      <c r="O20" s="172">
        <v>161203</v>
      </c>
      <c r="P20" s="119" t="s">
        <v>103</v>
      </c>
      <c r="Q20" s="120">
        <v>10</v>
      </c>
      <c r="R20" s="118" t="s">
        <v>390</v>
      </c>
      <c r="S20" s="172">
        <v>141590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397</v>
      </c>
      <c r="C21" s="172">
        <v>112450</v>
      </c>
      <c r="D21" s="119" t="s">
        <v>103</v>
      </c>
      <c r="E21" s="120">
        <v>10</v>
      </c>
      <c r="F21" s="118" t="s">
        <v>400</v>
      </c>
      <c r="G21" s="172">
        <v>152031</v>
      </c>
      <c r="H21" s="119" t="s">
        <v>103</v>
      </c>
      <c r="I21" s="120">
        <v>10</v>
      </c>
      <c r="J21" s="118" t="s">
        <v>397</v>
      </c>
      <c r="K21" s="172">
        <v>154150</v>
      </c>
      <c r="L21" s="119" t="s">
        <v>103</v>
      </c>
      <c r="M21" s="120">
        <v>10</v>
      </c>
      <c r="N21" s="118" t="s">
        <v>397</v>
      </c>
      <c r="O21" s="172">
        <v>0.011556828703703705</v>
      </c>
      <c r="P21" s="119" t="s">
        <v>103</v>
      </c>
      <c r="Q21" s="120">
        <v>10</v>
      </c>
      <c r="R21" s="191" t="s">
        <v>408</v>
      </c>
      <c r="S21" s="195">
        <v>132057</v>
      </c>
      <c r="T21" s="193" t="s">
        <v>103</v>
      </c>
      <c r="U21" s="194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1005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56.45</v>
      </c>
      <c r="S26" s="140"/>
      <c r="T26" s="139" t="s">
        <v>5</v>
      </c>
    </row>
    <row r="27" spans="1:20" ht="21.75" customHeight="1">
      <c r="A27" s="117" t="s">
        <v>35</v>
      </c>
      <c r="B27" s="118" t="s">
        <v>411</v>
      </c>
      <c r="C27" s="173">
        <v>214373</v>
      </c>
      <c r="D27" s="180" t="s">
        <v>103</v>
      </c>
      <c r="E27" s="120">
        <v>40</v>
      </c>
      <c r="F27" s="118" t="s">
        <v>361</v>
      </c>
      <c r="G27" s="173">
        <v>255647</v>
      </c>
      <c r="H27" s="181" t="s">
        <v>103</v>
      </c>
      <c r="I27" s="120">
        <v>40</v>
      </c>
      <c r="J27" s="191" t="s">
        <v>371</v>
      </c>
      <c r="K27" s="230">
        <v>275487</v>
      </c>
      <c r="L27" s="191" t="s">
        <v>103</v>
      </c>
      <c r="M27" s="194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373</v>
      </c>
      <c r="C28" s="146">
        <v>2000</v>
      </c>
      <c r="D28" s="180" t="s">
        <v>103</v>
      </c>
      <c r="E28" s="120">
        <v>40</v>
      </c>
      <c r="F28" s="118" t="s">
        <v>354</v>
      </c>
      <c r="G28" s="146">
        <v>1650</v>
      </c>
      <c r="H28" s="179" t="s">
        <v>103</v>
      </c>
      <c r="I28" s="120">
        <v>40</v>
      </c>
      <c r="J28" s="118" t="s">
        <v>354</v>
      </c>
      <c r="K28" s="146">
        <v>1475</v>
      </c>
      <c r="L28" s="179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416</v>
      </c>
      <c r="C29" s="146">
        <v>2750</v>
      </c>
      <c r="D29" s="182" t="s">
        <v>140</v>
      </c>
      <c r="E29" s="120">
        <v>50</v>
      </c>
      <c r="F29" s="118" t="s">
        <v>285</v>
      </c>
      <c r="G29" s="146">
        <v>2300</v>
      </c>
      <c r="H29" s="179" t="s">
        <v>103</v>
      </c>
      <c r="I29" s="120">
        <v>50</v>
      </c>
      <c r="J29" s="118" t="s">
        <v>304</v>
      </c>
      <c r="K29" s="146">
        <v>2125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420</v>
      </c>
      <c r="C30" s="146">
        <v>3675</v>
      </c>
      <c r="D30" s="182" t="s">
        <v>140</v>
      </c>
      <c r="E30" s="120">
        <v>80</v>
      </c>
      <c r="F30" s="118" t="s">
        <v>102</v>
      </c>
      <c r="G30" s="146">
        <v>3125</v>
      </c>
      <c r="H30" s="179" t="s">
        <v>103</v>
      </c>
      <c r="I30" s="120">
        <v>80</v>
      </c>
      <c r="J30" s="118" t="s">
        <v>126</v>
      </c>
      <c r="K30" s="146">
        <v>2850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9925</v>
      </c>
      <c r="D31" s="141"/>
      <c r="E31" s="151">
        <f>SUM(E27:E30)</f>
        <v>210</v>
      </c>
      <c r="F31" s="120"/>
      <c r="G31" s="124">
        <f>SUM(G30+G29+G28+(IF(COUNTBLANK(G27),0,1500)))</f>
        <v>8575</v>
      </c>
      <c r="H31" s="124"/>
      <c r="I31" s="151">
        <f>SUM(I27:I30)</f>
        <v>210</v>
      </c>
      <c r="J31" s="141"/>
      <c r="K31" s="124">
        <f>SUM(K30+K29+K28+(IF(COUNTBLANK(K27),0,1500)))</f>
        <v>7950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F10" sqref="F10:I1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237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235</v>
      </c>
      <c r="C10" s="176">
        <v>55278</v>
      </c>
      <c r="D10" s="141" t="s">
        <v>238</v>
      </c>
      <c r="E10" s="120">
        <v>5</v>
      </c>
      <c r="F10" s="118"/>
      <c r="G10" s="177"/>
      <c r="H10" s="119"/>
      <c r="I10" s="120"/>
      <c r="J10" s="118" t="s">
        <v>361</v>
      </c>
      <c r="K10" s="177">
        <v>75437</v>
      </c>
      <c r="L10" s="119" t="s">
        <v>103</v>
      </c>
      <c r="M10" s="120">
        <v>5</v>
      </c>
      <c r="N10" s="118"/>
      <c r="O10" s="178"/>
      <c r="P10" s="119"/>
      <c r="Q10" s="120"/>
      <c r="R10" s="118" t="s">
        <v>277</v>
      </c>
      <c r="S10" s="178">
        <v>71290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91" t="s">
        <v>251</v>
      </c>
      <c r="C11" s="195">
        <v>53324</v>
      </c>
      <c r="D11" s="193" t="s">
        <v>103</v>
      </c>
      <c r="E11" s="194">
        <v>5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91" t="s">
        <v>309</v>
      </c>
      <c r="C12" s="192">
        <v>60436</v>
      </c>
      <c r="D12" s="193" t="s">
        <v>140</v>
      </c>
      <c r="E12" s="194">
        <v>5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1200</v>
      </c>
      <c r="D15" s="125"/>
      <c r="E15" s="126">
        <f>SUM(E10:E14)</f>
        <v>15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400</v>
      </c>
      <c r="L15" s="127"/>
      <c r="M15" s="126">
        <f>SUM(M10:M14)</f>
        <v>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235</v>
      </c>
      <c r="C17" s="177">
        <v>121976</v>
      </c>
      <c r="D17" s="119" t="s">
        <v>103</v>
      </c>
      <c r="E17" s="120">
        <v>10</v>
      </c>
      <c r="F17" s="118" t="s">
        <v>373</v>
      </c>
      <c r="G17" s="177">
        <v>183422</v>
      </c>
      <c r="H17" s="119" t="s">
        <v>103</v>
      </c>
      <c r="I17" s="120">
        <v>10</v>
      </c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91" t="s">
        <v>249</v>
      </c>
      <c r="C18" s="192">
        <v>111556</v>
      </c>
      <c r="D18" s="193" t="s">
        <v>103</v>
      </c>
      <c r="E18" s="194">
        <v>10</v>
      </c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 t="s">
        <v>277</v>
      </c>
      <c r="C19" s="177">
        <v>124687</v>
      </c>
      <c r="D19" s="119" t="s">
        <v>103</v>
      </c>
      <c r="E19" s="120">
        <v>10</v>
      </c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 t="s">
        <v>373</v>
      </c>
      <c r="C20" s="177">
        <v>123241</v>
      </c>
      <c r="D20" s="119" t="s">
        <v>103</v>
      </c>
      <c r="E20" s="120">
        <v>10</v>
      </c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3200</v>
      </c>
      <c r="D22" s="131"/>
      <c r="E22" s="128">
        <f>SUM(E17:E21)</f>
        <v>40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115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7.5</v>
      </c>
      <c r="S26" s="140"/>
      <c r="T26" s="139" t="s">
        <v>5</v>
      </c>
    </row>
    <row r="27" spans="1:20" ht="21.75" customHeight="1">
      <c r="A27" s="117" t="s">
        <v>35</v>
      </c>
      <c r="B27" s="118" t="s">
        <v>361</v>
      </c>
      <c r="C27" s="178">
        <v>245016</v>
      </c>
      <c r="D27" s="180" t="s">
        <v>103</v>
      </c>
      <c r="E27" s="120">
        <v>40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1500</v>
      </c>
      <c r="D31" s="141"/>
      <c r="E31" s="151">
        <f>SUM(E27:E30)</f>
        <v>40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C22" sqref="C2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13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109</v>
      </c>
      <c r="C10" s="171">
        <v>82374</v>
      </c>
      <c r="D10" s="119" t="s">
        <v>103</v>
      </c>
      <c r="E10" s="120">
        <v>3</v>
      </c>
      <c r="F10" s="118" t="s">
        <v>109</v>
      </c>
      <c r="G10" s="172">
        <v>85715</v>
      </c>
      <c r="H10" s="119" t="s">
        <v>103</v>
      </c>
      <c r="I10" s="120">
        <v>5</v>
      </c>
      <c r="J10" s="118" t="s">
        <v>109</v>
      </c>
      <c r="K10" s="173">
        <v>91265</v>
      </c>
      <c r="L10" s="119" t="s">
        <v>103</v>
      </c>
      <c r="M10" s="120">
        <v>5</v>
      </c>
      <c r="N10" s="118"/>
      <c r="O10" s="173"/>
      <c r="P10" s="119"/>
      <c r="Q10" s="120"/>
      <c r="R10" s="118" t="s">
        <v>213</v>
      </c>
      <c r="S10" s="173">
        <v>90098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177</v>
      </c>
      <c r="C11" s="171">
        <v>73761</v>
      </c>
      <c r="D11" s="119" t="s">
        <v>103</v>
      </c>
      <c r="E11" s="120">
        <v>5</v>
      </c>
      <c r="F11" s="118" t="s">
        <v>175</v>
      </c>
      <c r="G11" s="172">
        <v>83168</v>
      </c>
      <c r="H11" s="119" t="s">
        <v>103</v>
      </c>
      <c r="I11" s="120">
        <v>5</v>
      </c>
      <c r="J11" s="118" t="s">
        <v>161</v>
      </c>
      <c r="K11" s="173">
        <v>85881</v>
      </c>
      <c r="L11" s="119" t="s">
        <v>103</v>
      </c>
      <c r="M11" s="120">
        <v>5</v>
      </c>
      <c r="N11" s="118"/>
      <c r="O11" s="173"/>
      <c r="P11" s="119"/>
      <c r="Q11" s="120"/>
      <c r="R11" s="118" t="s">
        <v>221</v>
      </c>
      <c r="S11" s="173">
        <v>83850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223</v>
      </c>
      <c r="C12" s="171">
        <v>73764</v>
      </c>
      <c r="D12" s="119" t="s">
        <v>103</v>
      </c>
      <c r="E12" s="120">
        <v>5</v>
      </c>
      <c r="F12" s="118" t="s">
        <v>229</v>
      </c>
      <c r="G12" s="172">
        <v>82548</v>
      </c>
      <c r="H12" s="119" t="s">
        <v>103</v>
      </c>
      <c r="I12" s="120">
        <v>5</v>
      </c>
      <c r="J12" s="118" t="s">
        <v>221</v>
      </c>
      <c r="K12" s="173">
        <v>84798</v>
      </c>
      <c r="L12" s="119" t="s">
        <v>103</v>
      </c>
      <c r="M12" s="120">
        <v>5</v>
      </c>
      <c r="N12" s="118"/>
      <c r="O12" s="173"/>
      <c r="P12" s="119"/>
      <c r="Q12" s="120"/>
      <c r="R12" s="118" t="s">
        <v>259</v>
      </c>
      <c r="S12" s="173">
        <v>83511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257</v>
      </c>
      <c r="C13" s="171">
        <v>72533</v>
      </c>
      <c r="D13" s="119" t="s">
        <v>103</v>
      </c>
      <c r="E13" s="120">
        <v>5</v>
      </c>
      <c r="F13" s="118" t="s">
        <v>283</v>
      </c>
      <c r="G13" s="172">
        <v>81560</v>
      </c>
      <c r="H13" s="119" t="s">
        <v>103</v>
      </c>
      <c r="I13" s="120">
        <v>5</v>
      </c>
      <c r="J13" s="118" t="s">
        <v>258</v>
      </c>
      <c r="K13" s="173">
        <v>84202</v>
      </c>
      <c r="L13" s="119" t="s">
        <v>103</v>
      </c>
      <c r="M13" s="120">
        <v>5</v>
      </c>
      <c r="N13" s="118"/>
      <c r="O13" s="173"/>
      <c r="P13" s="119"/>
      <c r="Q13" s="120"/>
      <c r="R13" s="118" t="s">
        <v>284</v>
      </c>
      <c r="S13" s="173">
        <v>83177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283</v>
      </c>
      <c r="C14" s="171">
        <v>73069</v>
      </c>
      <c r="D14" s="119" t="s">
        <v>103</v>
      </c>
      <c r="E14" s="120">
        <v>5</v>
      </c>
      <c r="F14" s="118"/>
      <c r="G14" s="172"/>
      <c r="H14" s="119"/>
      <c r="I14" s="120"/>
      <c r="J14" s="118" t="s">
        <v>283</v>
      </c>
      <c r="K14" s="171">
        <v>83131</v>
      </c>
      <c r="L14" s="119" t="s">
        <v>103</v>
      </c>
      <c r="M14" s="120">
        <v>5</v>
      </c>
      <c r="N14" s="118"/>
      <c r="O14" s="173"/>
      <c r="P14" s="119"/>
      <c r="Q14" s="120"/>
      <c r="R14" s="118" t="s">
        <v>301</v>
      </c>
      <c r="S14" s="173">
        <v>82711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23</v>
      </c>
      <c r="F15" s="127"/>
      <c r="G15" s="124">
        <f>400*(COUNTA(G10:G14))</f>
        <v>1600</v>
      </c>
      <c r="H15" s="127"/>
      <c r="I15" s="126">
        <f>SUM(I10:I14)</f>
        <v>20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213</v>
      </c>
      <c r="C17" s="172">
        <v>155513</v>
      </c>
      <c r="D17" s="119" t="s">
        <v>103</v>
      </c>
      <c r="E17" s="120">
        <v>10</v>
      </c>
      <c r="F17" s="118" t="s">
        <v>177</v>
      </c>
      <c r="G17" s="172">
        <v>171612</v>
      </c>
      <c r="H17" s="119" t="s">
        <v>103</v>
      </c>
      <c r="I17" s="120">
        <v>10</v>
      </c>
      <c r="J17" s="118" t="s">
        <v>125</v>
      </c>
      <c r="K17" s="172">
        <v>192848</v>
      </c>
      <c r="L17" s="119" t="s">
        <v>103</v>
      </c>
      <c r="M17" s="120">
        <v>10</v>
      </c>
      <c r="N17" s="118"/>
      <c r="O17" s="172"/>
      <c r="P17" s="130"/>
      <c r="Q17" s="120"/>
      <c r="R17" s="118"/>
      <c r="S17" s="172"/>
      <c r="T17" s="130"/>
      <c r="U17" s="120"/>
    </row>
    <row r="18" spans="1:21" ht="21.75" customHeight="1">
      <c r="A18" s="129" t="s">
        <v>31</v>
      </c>
      <c r="B18" s="118" t="s">
        <v>229</v>
      </c>
      <c r="C18" s="172">
        <v>150750</v>
      </c>
      <c r="D18" s="119" t="s">
        <v>103</v>
      </c>
      <c r="E18" s="120">
        <v>10</v>
      </c>
      <c r="F18" s="118" t="s">
        <v>259</v>
      </c>
      <c r="G18" s="172">
        <v>171772</v>
      </c>
      <c r="H18" s="119" t="s">
        <v>103</v>
      </c>
      <c r="I18" s="120">
        <v>10</v>
      </c>
      <c r="J18" s="118" t="s">
        <v>175</v>
      </c>
      <c r="K18" s="172">
        <v>175929</v>
      </c>
      <c r="L18" s="119" t="s">
        <v>103</v>
      </c>
      <c r="M18" s="120">
        <v>10</v>
      </c>
      <c r="N18" s="118"/>
      <c r="O18" s="172"/>
      <c r="P18" s="119"/>
      <c r="Q18" s="120"/>
      <c r="R18" s="118"/>
      <c r="S18" s="172"/>
      <c r="T18" s="119"/>
      <c r="U18" s="120"/>
    </row>
    <row r="19" spans="1:21" ht="21.75" customHeight="1">
      <c r="A19" s="129" t="s">
        <v>31</v>
      </c>
      <c r="B19" s="118" t="s">
        <v>258</v>
      </c>
      <c r="C19" s="172">
        <v>150628</v>
      </c>
      <c r="D19" s="119" t="s">
        <v>103</v>
      </c>
      <c r="E19" s="120">
        <v>10</v>
      </c>
      <c r="F19" s="118" t="s">
        <v>298</v>
      </c>
      <c r="G19" s="172">
        <v>172179</v>
      </c>
      <c r="H19" s="119" t="s">
        <v>103</v>
      </c>
      <c r="I19" s="120">
        <v>10</v>
      </c>
      <c r="J19" s="118" t="s">
        <v>232</v>
      </c>
      <c r="K19" s="172">
        <v>175379</v>
      </c>
      <c r="L19" s="119" t="s">
        <v>103</v>
      </c>
      <c r="M19" s="120">
        <v>10</v>
      </c>
      <c r="N19" s="118"/>
      <c r="O19" s="172"/>
      <c r="P19" s="119"/>
      <c r="Q19" s="120"/>
      <c r="R19" s="118"/>
      <c r="S19" s="172"/>
      <c r="T19" s="119"/>
      <c r="U19" s="120"/>
    </row>
    <row r="20" spans="1:21" ht="21.75" customHeight="1">
      <c r="A20" s="129" t="s">
        <v>31</v>
      </c>
      <c r="B20" s="118" t="s">
        <v>298</v>
      </c>
      <c r="C20" s="172">
        <v>153028</v>
      </c>
      <c r="D20" s="119" t="s">
        <v>103</v>
      </c>
      <c r="E20" s="120">
        <v>10</v>
      </c>
      <c r="F20" s="118"/>
      <c r="G20" s="172"/>
      <c r="H20" s="119"/>
      <c r="I20" s="120"/>
      <c r="J20" s="118" t="s">
        <v>257</v>
      </c>
      <c r="K20" s="172">
        <v>174748</v>
      </c>
      <c r="L20" s="119" t="s">
        <v>103</v>
      </c>
      <c r="M20" s="120">
        <v>10</v>
      </c>
      <c r="N20" s="118"/>
      <c r="O20" s="172"/>
      <c r="P20" s="119"/>
      <c r="Q20" s="120"/>
      <c r="R20" s="118"/>
      <c r="S20" s="172"/>
      <c r="T20" s="119"/>
      <c r="U20" s="120"/>
    </row>
    <row r="21" spans="1:21" ht="21.75" customHeight="1">
      <c r="A21" s="129" t="s">
        <v>31</v>
      </c>
      <c r="B21" s="118"/>
      <c r="C21" s="172"/>
      <c r="D21" s="119"/>
      <c r="E21" s="120"/>
      <c r="F21" s="118"/>
      <c r="G21" s="172"/>
      <c r="H21" s="119"/>
      <c r="I21" s="120"/>
      <c r="J21" s="118" t="s">
        <v>301</v>
      </c>
      <c r="K21" s="172">
        <v>174379</v>
      </c>
      <c r="L21" s="119" t="s">
        <v>103</v>
      </c>
      <c r="M21" s="120">
        <v>10</v>
      </c>
      <c r="N21" s="118"/>
      <c r="O21" s="172"/>
      <c r="P21" s="119"/>
      <c r="Q21" s="120"/>
      <c r="R21" s="118"/>
      <c r="S21" s="172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3200</v>
      </c>
      <c r="D22" s="131"/>
      <c r="E22" s="128">
        <f>SUM(E17:E21)</f>
        <v>40</v>
      </c>
      <c r="F22" s="131"/>
      <c r="G22" s="124">
        <f>800*(COUNTA(G17:G21))</f>
        <v>2400</v>
      </c>
      <c r="H22" s="131"/>
      <c r="I22" s="128">
        <f>SUM(I17:I21)</f>
        <v>30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573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29.825</v>
      </c>
      <c r="S26" s="140"/>
      <c r="T26" s="139" t="s">
        <v>5</v>
      </c>
    </row>
    <row r="27" spans="1:20" ht="21.75" customHeight="1">
      <c r="A27" s="117" t="s">
        <v>35</v>
      </c>
      <c r="B27" s="118" t="s">
        <v>219</v>
      </c>
      <c r="C27" s="173">
        <v>295600</v>
      </c>
      <c r="D27" s="180" t="s">
        <v>103</v>
      </c>
      <c r="E27" s="120">
        <v>40</v>
      </c>
      <c r="F27" s="118"/>
      <c r="G27" s="173"/>
      <c r="H27" s="121"/>
      <c r="I27" s="120"/>
      <c r="J27" s="118" t="s">
        <v>292</v>
      </c>
      <c r="K27" s="173">
        <v>333547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167</v>
      </c>
      <c r="C28" s="146">
        <v>1400</v>
      </c>
      <c r="D28" s="180" t="s">
        <v>103</v>
      </c>
      <c r="E28" s="120">
        <v>40</v>
      </c>
      <c r="F28" s="118" t="s">
        <v>284</v>
      </c>
      <c r="G28" s="146">
        <v>1400</v>
      </c>
      <c r="H28" s="179" t="s">
        <v>103</v>
      </c>
      <c r="I28" s="120">
        <v>40</v>
      </c>
      <c r="J28" s="118" t="s">
        <v>264</v>
      </c>
      <c r="K28" s="146">
        <v>1325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294</v>
      </c>
      <c r="C30" s="146">
        <v>2900</v>
      </c>
      <c r="D30" s="182" t="s">
        <v>103</v>
      </c>
      <c r="E30" s="120">
        <v>80</v>
      </c>
      <c r="F30" s="118"/>
      <c r="G30" s="146"/>
      <c r="H30" s="146"/>
      <c r="I30" s="120"/>
      <c r="J30" s="118" t="s">
        <v>302</v>
      </c>
      <c r="K30" s="146">
        <v>2600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5800</v>
      </c>
      <c r="D31" s="141"/>
      <c r="E31" s="151">
        <f>SUM(E27:E30)</f>
        <v>160</v>
      </c>
      <c r="F31" s="120"/>
      <c r="G31" s="124">
        <f>SUM(G30+G29+G28+(IF(COUNTBLANK(G27),0,1500)))</f>
        <v>1400</v>
      </c>
      <c r="H31" s="124"/>
      <c r="I31" s="151">
        <f>SUM(I27:I30)</f>
        <v>40</v>
      </c>
      <c r="J31" s="141"/>
      <c r="K31" s="124">
        <f>SUM(K30+K29+K28+(IF(COUNTBLANK(K27),0,1500)))</f>
        <v>5425</v>
      </c>
      <c r="L31" s="118"/>
      <c r="M31" s="151">
        <f>SUM(M27:M30)</f>
        <v>160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1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J11" sqref="J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289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287</v>
      </c>
      <c r="C10" s="176">
        <v>115218</v>
      </c>
      <c r="D10" s="119" t="s">
        <v>103</v>
      </c>
      <c r="E10" s="120">
        <v>3</v>
      </c>
      <c r="F10" s="118" t="s">
        <v>295</v>
      </c>
      <c r="G10" s="177">
        <v>130626</v>
      </c>
      <c r="H10" s="119" t="s">
        <v>103</v>
      </c>
      <c r="I10" s="120">
        <v>3</v>
      </c>
      <c r="J10" s="118" t="s">
        <v>307</v>
      </c>
      <c r="K10" s="178">
        <v>183596</v>
      </c>
      <c r="L10" s="119" t="s">
        <v>103</v>
      </c>
      <c r="M10" s="120">
        <v>2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400</v>
      </c>
      <c r="H15" s="127"/>
      <c r="I15" s="126">
        <f>SUM(I10:I14)</f>
        <v>3</v>
      </c>
      <c r="J15" s="127"/>
      <c r="K15" s="124">
        <f>400*(COUNTA(K10:K14))</f>
        <v>400</v>
      </c>
      <c r="L15" s="127"/>
      <c r="M15" s="126">
        <f>SUM(M10:M14)</f>
        <v>2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J20" sqref="J2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170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220</v>
      </c>
      <c r="C10" s="176">
        <v>55278</v>
      </c>
      <c r="D10" s="119" t="s">
        <v>103</v>
      </c>
      <c r="E10" s="120">
        <v>5</v>
      </c>
      <c r="F10" s="118" t="s">
        <v>235</v>
      </c>
      <c r="G10" s="177">
        <v>64247</v>
      </c>
      <c r="H10" s="119" t="s">
        <v>103</v>
      </c>
      <c r="I10" s="120">
        <v>5</v>
      </c>
      <c r="J10" s="118" t="s">
        <v>220</v>
      </c>
      <c r="K10" s="178">
        <v>74725</v>
      </c>
      <c r="L10" s="119" t="s">
        <v>103</v>
      </c>
      <c r="M10" s="120">
        <v>5</v>
      </c>
      <c r="N10" s="118" t="s">
        <v>220</v>
      </c>
      <c r="O10" s="178">
        <v>75067</v>
      </c>
      <c r="P10" s="119" t="s">
        <v>103</v>
      </c>
      <c r="Q10" s="120">
        <v>5</v>
      </c>
      <c r="R10" s="118" t="s">
        <v>172</v>
      </c>
      <c r="S10" s="178">
        <v>71150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256</v>
      </c>
      <c r="C11" s="176">
        <v>61909</v>
      </c>
      <c r="D11" s="119" t="s">
        <v>103</v>
      </c>
      <c r="E11" s="120">
        <v>5</v>
      </c>
      <c r="F11" s="118" t="s">
        <v>263</v>
      </c>
      <c r="G11" s="177">
        <v>63518</v>
      </c>
      <c r="H11" s="119" t="s">
        <v>103</v>
      </c>
      <c r="I11" s="120">
        <v>5</v>
      </c>
      <c r="J11" s="118" t="s">
        <v>257</v>
      </c>
      <c r="K11" s="178">
        <v>74372</v>
      </c>
      <c r="L11" s="119" t="s">
        <v>103</v>
      </c>
      <c r="M11" s="120">
        <v>5</v>
      </c>
      <c r="N11" s="118" t="s">
        <v>260</v>
      </c>
      <c r="O11" s="178">
        <v>75313</v>
      </c>
      <c r="P11" s="119" t="s">
        <v>103</v>
      </c>
      <c r="Q11" s="120">
        <v>5</v>
      </c>
      <c r="R11" s="118" t="s">
        <v>235</v>
      </c>
      <c r="S11" s="178">
        <v>62984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263</v>
      </c>
      <c r="C12" s="176">
        <v>62418</v>
      </c>
      <c r="D12" s="119" t="s">
        <v>103</v>
      </c>
      <c r="E12" s="120">
        <v>5</v>
      </c>
      <c r="F12" s="118" t="s">
        <v>379</v>
      </c>
      <c r="G12" s="176">
        <v>64551</v>
      </c>
      <c r="H12" s="119" t="s">
        <v>103</v>
      </c>
      <c r="I12" s="120">
        <v>5</v>
      </c>
      <c r="J12" s="118" t="s">
        <v>263</v>
      </c>
      <c r="K12" s="178">
        <v>74662</v>
      </c>
      <c r="L12" s="119" t="s">
        <v>103</v>
      </c>
      <c r="M12" s="120">
        <v>5</v>
      </c>
      <c r="N12" s="118"/>
      <c r="O12" s="178"/>
      <c r="P12" s="119"/>
      <c r="Q12" s="120"/>
      <c r="R12" s="118" t="s">
        <v>379</v>
      </c>
      <c r="S12" s="176">
        <v>71834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379</v>
      </c>
      <c r="C13" s="176">
        <v>60937</v>
      </c>
      <c r="D13" s="119" t="s">
        <v>103</v>
      </c>
      <c r="E13" s="120">
        <v>5</v>
      </c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1600</v>
      </c>
      <c r="D15" s="125"/>
      <c r="E15" s="126">
        <f>SUM(E10:E14)</f>
        <v>20</v>
      </c>
      <c r="F15" s="127"/>
      <c r="G15" s="124">
        <f>400*(COUNTA(G10:G14))</f>
        <v>1200</v>
      </c>
      <c r="H15" s="127"/>
      <c r="I15" s="126">
        <f>SUM(I10:I14)</f>
        <v>15</v>
      </c>
      <c r="J15" s="127"/>
      <c r="K15" s="124">
        <f>400*(COUNTA(K10:K14))</f>
        <v>1200</v>
      </c>
      <c r="L15" s="127"/>
      <c r="M15" s="126">
        <f>SUM(M10:M14)</f>
        <v>15</v>
      </c>
      <c r="N15" s="127"/>
      <c r="O15" s="124">
        <f>400*(COUNTA(O10:O14))</f>
        <v>800</v>
      </c>
      <c r="P15" s="127"/>
      <c r="Q15" s="126">
        <f>SUM(Q10:Q14)</f>
        <v>10</v>
      </c>
      <c r="R15" s="127"/>
      <c r="S15" s="124">
        <f>400*(COUNTA(S10:S14))</f>
        <v>1200</v>
      </c>
      <c r="T15" s="127"/>
      <c r="U15" s="128">
        <f>SUM(U10:U14)</f>
        <v>15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176</v>
      </c>
      <c r="C17" s="177">
        <v>125860</v>
      </c>
      <c r="D17" s="119" t="s">
        <v>103</v>
      </c>
      <c r="E17" s="120">
        <v>10</v>
      </c>
      <c r="F17" s="118" t="s">
        <v>176</v>
      </c>
      <c r="G17" s="177">
        <v>132261</v>
      </c>
      <c r="H17" s="119" t="s">
        <v>103</v>
      </c>
      <c r="I17" s="120">
        <v>10</v>
      </c>
      <c r="J17" s="118" t="s">
        <v>260</v>
      </c>
      <c r="K17" s="177">
        <v>153537</v>
      </c>
      <c r="L17" s="119" t="s">
        <v>103</v>
      </c>
      <c r="M17" s="120">
        <v>10</v>
      </c>
      <c r="N17" s="118" t="s">
        <v>256</v>
      </c>
      <c r="O17" s="177">
        <v>161963</v>
      </c>
      <c r="P17" s="130" t="s">
        <v>103</v>
      </c>
      <c r="Q17" s="120">
        <v>10</v>
      </c>
      <c r="R17" s="118" t="s">
        <v>231</v>
      </c>
      <c r="S17" s="177">
        <v>141353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260</v>
      </c>
      <c r="C18" s="177">
        <v>124749</v>
      </c>
      <c r="D18" s="119" t="s">
        <v>103</v>
      </c>
      <c r="E18" s="120">
        <v>10</v>
      </c>
      <c r="F18" s="118" t="s">
        <v>257</v>
      </c>
      <c r="G18" s="177">
        <v>132103</v>
      </c>
      <c r="H18" s="119" t="s">
        <v>103</v>
      </c>
      <c r="I18" s="120">
        <v>10</v>
      </c>
      <c r="J18" s="118" t="s">
        <v>380</v>
      </c>
      <c r="K18" s="177">
        <v>155999</v>
      </c>
      <c r="L18" s="119" t="s">
        <v>103</v>
      </c>
      <c r="M18" s="120">
        <v>10</v>
      </c>
      <c r="N18" s="118" t="s">
        <v>264</v>
      </c>
      <c r="O18" s="177">
        <v>163866</v>
      </c>
      <c r="P18" s="119" t="s">
        <v>103</v>
      </c>
      <c r="Q18" s="120">
        <v>10</v>
      </c>
      <c r="R18" s="118" t="s">
        <v>257</v>
      </c>
      <c r="S18" s="177">
        <v>135705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380</v>
      </c>
      <c r="C19" s="177">
        <v>130361</v>
      </c>
      <c r="D19" s="119" t="s">
        <v>103</v>
      </c>
      <c r="E19" s="120">
        <v>10</v>
      </c>
      <c r="F19" s="118" t="s">
        <v>264</v>
      </c>
      <c r="G19" s="177">
        <v>132037</v>
      </c>
      <c r="H19" s="119" t="s">
        <v>103</v>
      </c>
      <c r="I19" s="120">
        <v>10</v>
      </c>
      <c r="J19" s="118" t="s">
        <v>386</v>
      </c>
      <c r="K19" s="177">
        <v>155966</v>
      </c>
      <c r="L19" s="119" t="s">
        <v>103</v>
      </c>
      <c r="M19" s="120">
        <v>10</v>
      </c>
      <c r="N19" s="118"/>
      <c r="O19" s="177"/>
      <c r="P19" s="119"/>
      <c r="Q19" s="120"/>
      <c r="R19" s="118" t="s">
        <v>386</v>
      </c>
      <c r="S19" s="178">
        <v>142703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2400</v>
      </c>
      <c r="D22" s="131"/>
      <c r="E22" s="128">
        <f>SUM(E17:E21)</f>
        <v>30</v>
      </c>
      <c r="F22" s="131"/>
      <c r="G22" s="124">
        <f>800*(COUNTA(G17:G21))</f>
        <v>2400</v>
      </c>
      <c r="H22" s="131"/>
      <c r="I22" s="128">
        <f>SUM(I17:I21)</f>
        <v>30</v>
      </c>
      <c r="J22" s="131"/>
      <c r="K22" s="124">
        <f>800*(COUNTA(K17:K21))</f>
        <v>2400</v>
      </c>
      <c r="L22" s="131"/>
      <c r="M22" s="128">
        <f>SUM(M17:M21)</f>
        <v>30</v>
      </c>
      <c r="N22" s="131"/>
      <c r="O22" s="124">
        <f>800*(COUNTA(O17:O21))</f>
        <v>1600</v>
      </c>
      <c r="P22" s="131"/>
      <c r="Q22" s="128">
        <f>SUM(Q17:Q21)</f>
        <v>20</v>
      </c>
      <c r="R22" s="131"/>
      <c r="S22" s="124">
        <f>800*(COUNTA(S17:S21))</f>
        <v>2400</v>
      </c>
      <c r="T22" s="131"/>
      <c r="U22" s="128">
        <f>SUM(U17:U21)</f>
        <v>30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255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19.025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172</v>
      </c>
      <c r="C28" s="146">
        <v>1825</v>
      </c>
      <c r="D28" s="180" t="s">
        <v>103</v>
      </c>
      <c r="E28" s="120">
        <v>40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1825</v>
      </c>
      <c r="D31" s="141"/>
      <c r="E31" s="151">
        <f>SUM(E27:E30)</f>
        <v>40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E11" sqref="E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328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72925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313</v>
      </c>
      <c r="C11" s="176">
        <v>73968</v>
      </c>
      <c r="D11" s="119" t="s">
        <v>103</v>
      </c>
      <c r="E11" s="120">
        <v>2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0" sqref="B10:E1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402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91" t="s">
        <v>408</v>
      </c>
      <c r="C10" s="192">
        <v>63360</v>
      </c>
      <c r="D10" s="193" t="s">
        <v>103</v>
      </c>
      <c r="E10" s="194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R14" sqref="R14:U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108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109</v>
      </c>
      <c r="C10" s="176">
        <v>71244</v>
      </c>
      <c r="D10" s="119" t="s">
        <v>103</v>
      </c>
      <c r="E10" s="120">
        <v>5</v>
      </c>
      <c r="F10" s="118" t="s">
        <v>109</v>
      </c>
      <c r="G10" s="177">
        <v>80684</v>
      </c>
      <c r="H10" s="119" t="s">
        <v>103</v>
      </c>
      <c r="I10" s="120">
        <v>5</v>
      </c>
      <c r="J10" s="118" t="s">
        <v>109</v>
      </c>
      <c r="K10" s="178">
        <v>85359</v>
      </c>
      <c r="L10" s="119" t="s">
        <v>103</v>
      </c>
      <c r="M10" s="120">
        <v>5</v>
      </c>
      <c r="N10" s="118" t="s">
        <v>220</v>
      </c>
      <c r="O10" s="178">
        <v>105713</v>
      </c>
      <c r="P10" s="119" t="s">
        <v>103</v>
      </c>
      <c r="Q10" s="120">
        <v>5</v>
      </c>
      <c r="R10" s="118" t="s">
        <v>227</v>
      </c>
      <c r="S10" s="178">
        <v>81116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213</v>
      </c>
      <c r="C11" s="176">
        <v>70809</v>
      </c>
      <c r="D11" s="119" t="s">
        <v>103</v>
      </c>
      <c r="E11" s="120">
        <v>5</v>
      </c>
      <c r="F11" s="118" t="s">
        <v>167</v>
      </c>
      <c r="G11" s="177">
        <v>75500</v>
      </c>
      <c r="H11" s="119" t="s">
        <v>103</v>
      </c>
      <c r="I11" s="120">
        <v>5</v>
      </c>
      <c r="J11" s="118" t="s">
        <v>226</v>
      </c>
      <c r="K11" s="178">
        <v>85523</v>
      </c>
      <c r="L11" s="119" t="s">
        <v>103</v>
      </c>
      <c r="M11" s="120">
        <v>5</v>
      </c>
      <c r="N11" s="118" t="s">
        <v>227</v>
      </c>
      <c r="O11" s="178">
        <v>101520</v>
      </c>
      <c r="P11" s="119" t="s">
        <v>103</v>
      </c>
      <c r="Q11" s="120">
        <v>5</v>
      </c>
      <c r="R11" s="118" t="s">
        <v>257</v>
      </c>
      <c r="S11" s="178">
        <v>80673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233</v>
      </c>
      <c r="C12" s="176">
        <v>64775</v>
      </c>
      <c r="D12" s="119" t="s">
        <v>103</v>
      </c>
      <c r="E12" s="120">
        <v>5</v>
      </c>
      <c r="F12" s="118" t="s">
        <v>232</v>
      </c>
      <c r="G12" s="177">
        <v>73841</v>
      </c>
      <c r="H12" s="119" t="s">
        <v>103</v>
      </c>
      <c r="I12" s="120">
        <v>5</v>
      </c>
      <c r="J12" s="118" t="s">
        <v>253</v>
      </c>
      <c r="K12" s="178">
        <v>85160</v>
      </c>
      <c r="L12" s="119" t="s">
        <v>103</v>
      </c>
      <c r="M12" s="120">
        <v>5</v>
      </c>
      <c r="N12" s="118" t="s">
        <v>285</v>
      </c>
      <c r="O12" s="178">
        <v>103929</v>
      </c>
      <c r="P12" s="119" t="s">
        <v>103</v>
      </c>
      <c r="Q12" s="120">
        <v>5</v>
      </c>
      <c r="R12" s="118" t="s">
        <v>293</v>
      </c>
      <c r="S12" s="178">
        <v>75728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285</v>
      </c>
      <c r="C13" s="176">
        <v>65490</v>
      </c>
      <c r="D13" s="119" t="s">
        <v>103</v>
      </c>
      <c r="E13" s="120">
        <v>5</v>
      </c>
      <c r="F13" s="118" t="s">
        <v>284</v>
      </c>
      <c r="G13" s="177">
        <v>74373</v>
      </c>
      <c r="H13" s="119" t="s">
        <v>103</v>
      </c>
      <c r="I13" s="120">
        <v>5</v>
      </c>
      <c r="J13" s="118" t="s">
        <v>285</v>
      </c>
      <c r="K13" s="178">
        <v>93347</v>
      </c>
      <c r="L13" s="119" t="s">
        <v>103</v>
      </c>
      <c r="M13" s="120">
        <v>5</v>
      </c>
      <c r="N13" s="118" t="s">
        <v>310</v>
      </c>
      <c r="O13" s="178">
        <v>104075</v>
      </c>
      <c r="P13" s="119" t="s">
        <v>103</v>
      </c>
      <c r="Q13" s="120">
        <v>5</v>
      </c>
      <c r="R13" s="118" t="s">
        <v>361</v>
      </c>
      <c r="S13" s="178">
        <v>80406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91" t="s">
        <v>309</v>
      </c>
      <c r="C14" s="192">
        <v>65803</v>
      </c>
      <c r="D14" s="193" t="s">
        <v>140</v>
      </c>
      <c r="E14" s="194">
        <v>5</v>
      </c>
      <c r="F14" s="118" t="s">
        <v>361</v>
      </c>
      <c r="G14" s="177">
        <v>74615</v>
      </c>
      <c r="H14" s="119" t="s">
        <v>103</v>
      </c>
      <c r="I14" s="120">
        <v>5</v>
      </c>
      <c r="J14" s="118" t="s">
        <v>310</v>
      </c>
      <c r="K14" s="178">
        <v>84375</v>
      </c>
      <c r="L14" s="119" t="s">
        <v>103</v>
      </c>
      <c r="M14" s="120">
        <v>5</v>
      </c>
      <c r="N14" s="118" t="s">
        <v>357</v>
      </c>
      <c r="O14" s="178">
        <v>104244</v>
      </c>
      <c r="P14" s="119" t="s">
        <v>103</v>
      </c>
      <c r="Q14" s="120">
        <v>5</v>
      </c>
      <c r="R14" s="191" t="s">
        <v>371</v>
      </c>
      <c r="S14" s="231">
        <v>75442</v>
      </c>
      <c r="T14" s="193" t="s">
        <v>103</v>
      </c>
      <c r="U14" s="194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125</v>
      </c>
      <c r="C17" s="177">
        <v>145084</v>
      </c>
      <c r="D17" s="119" t="s">
        <v>103</v>
      </c>
      <c r="E17" s="120">
        <v>10</v>
      </c>
      <c r="F17" s="118" t="s">
        <v>220</v>
      </c>
      <c r="G17" s="177">
        <v>163666</v>
      </c>
      <c r="H17" s="119" t="s">
        <v>103</v>
      </c>
      <c r="I17" s="120">
        <v>10</v>
      </c>
      <c r="J17" s="118" t="s">
        <v>213</v>
      </c>
      <c r="K17" s="177">
        <v>182250</v>
      </c>
      <c r="L17" s="119" t="s">
        <v>103</v>
      </c>
      <c r="M17" s="120">
        <v>10</v>
      </c>
      <c r="N17" s="118" t="s">
        <v>234</v>
      </c>
      <c r="O17" s="177">
        <v>212528</v>
      </c>
      <c r="P17" s="130" t="s">
        <v>103</v>
      </c>
      <c r="Q17" s="120">
        <v>10</v>
      </c>
      <c r="R17" s="118" t="s">
        <v>167</v>
      </c>
      <c r="S17" s="177">
        <v>174809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234</v>
      </c>
      <c r="C18" s="177">
        <v>141056</v>
      </c>
      <c r="D18" s="119" t="s">
        <v>103</v>
      </c>
      <c r="E18" s="120">
        <v>10</v>
      </c>
      <c r="F18" s="118" t="s">
        <v>234</v>
      </c>
      <c r="G18" s="177">
        <v>162966</v>
      </c>
      <c r="H18" s="119" t="s">
        <v>103</v>
      </c>
      <c r="I18" s="120">
        <v>10</v>
      </c>
      <c r="J18" s="118" t="s">
        <v>227</v>
      </c>
      <c r="K18" s="177">
        <v>182444</v>
      </c>
      <c r="L18" s="119" t="s">
        <v>103</v>
      </c>
      <c r="M18" s="120">
        <v>10</v>
      </c>
      <c r="N18" s="118" t="s">
        <v>253</v>
      </c>
      <c r="O18" s="177">
        <v>221172</v>
      </c>
      <c r="P18" s="119" t="s">
        <v>103</v>
      </c>
      <c r="Q18" s="120">
        <v>10</v>
      </c>
      <c r="R18" s="118" t="s">
        <v>232</v>
      </c>
      <c r="S18" s="177">
        <v>172273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257</v>
      </c>
      <c r="C19" s="177">
        <v>141913</v>
      </c>
      <c r="D19" s="119" t="s">
        <v>103</v>
      </c>
      <c r="E19" s="120">
        <v>10</v>
      </c>
      <c r="F19" s="118" t="s">
        <v>293</v>
      </c>
      <c r="G19" s="177">
        <v>155010</v>
      </c>
      <c r="H19" s="119" t="s">
        <v>103</v>
      </c>
      <c r="I19" s="120">
        <v>10</v>
      </c>
      <c r="J19" s="118" t="s">
        <v>247</v>
      </c>
      <c r="K19" s="177">
        <v>184009</v>
      </c>
      <c r="L19" s="119" t="s">
        <v>103</v>
      </c>
      <c r="M19" s="120">
        <v>10</v>
      </c>
      <c r="N19" s="118" t="s">
        <v>284</v>
      </c>
      <c r="O19" s="177">
        <v>222656</v>
      </c>
      <c r="P19" s="119" t="s">
        <v>103</v>
      </c>
      <c r="Q19" s="120">
        <v>10</v>
      </c>
      <c r="R19" s="118" t="s">
        <v>247</v>
      </c>
      <c r="S19" s="177">
        <v>171790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 t="s">
        <v>297</v>
      </c>
      <c r="C20" s="177">
        <v>141487</v>
      </c>
      <c r="D20" s="119" t="s">
        <v>103</v>
      </c>
      <c r="E20" s="120">
        <v>10</v>
      </c>
      <c r="F20" s="118" t="s">
        <v>357</v>
      </c>
      <c r="G20" s="177">
        <v>155264</v>
      </c>
      <c r="H20" s="119" t="s">
        <v>103</v>
      </c>
      <c r="I20" s="120">
        <v>10</v>
      </c>
      <c r="J20" s="118" t="s">
        <v>297</v>
      </c>
      <c r="K20" s="177">
        <v>182958</v>
      </c>
      <c r="L20" s="119" t="s">
        <v>103</v>
      </c>
      <c r="M20" s="120">
        <v>10</v>
      </c>
      <c r="N20" s="118" t="s">
        <v>354</v>
      </c>
      <c r="O20" s="177">
        <v>214301</v>
      </c>
      <c r="P20" s="119" t="s">
        <v>103</v>
      </c>
      <c r="Q20" s="120">
        <v>10</v>
      </c>
      <c r="R20" s="118" t="s">
        <v>304</v>
      </c>
      <c r="S20" s="177">
        <v>165816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355</v>
      </c>
      <c r="C21" s="177">
        <v>135141</v>
      </c>
      <c r="D21" s="119" t="s">
        <v>103</v>
      </c>
      <c r="E21" s="120">
        <v>10</v>
      </c>
      <c r="F21" s="118" t="s">
        <v>365</v>
      </c>
      <c r="G21" s="177">
        <v>154195</v>
      </c>
      <c r="H21" s="119" t="s">
        <v>103</v>
      </c>
      <c r="I21" s="120">
        <v>10</v>
      </c>
      <c r="J21" s="118" t="s">
        <v>355</v>
      </c>
      <c r="K21" s="177">
        <v>182677</v>
      </c>
      <c r="L21" s="119" t="s">
        <v>103</v>
      </c>
      <c r="M21" s="120">
        <v>10</v>
      </c>
      <c r="N21" s="118" t="s">
        <v>366</v>
      </c>
      <c r="O21" s="177">
        <v>211309</v>
      </c>
      <c r="P21" s="119" t="s">
        <v>103</v>
      </c>
      <c r="Q21" s="120">
        <v>10</v>
      </c>
      <c r="R21" s="118" t="s">
        <v>356</v>
      </c>
      <c r="S21" s="177">
        <v>164631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1005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53.6</v>
      </c>
      <c r="S26" s="140"/>
      <c r="T26" s="139" t="s">
        <v>5</v>
      </c>
    </row>
    <row r="27" spans="1:20" ht="21.75" customHeight="1">
      <c r="A27" s="117" t="s">
        <v>35</v>
      </c>
      <c r="B27" s="118" t="s">
        <v>370</v>
      </c>
      <c r="C27" s="178">
        <v>270875</v>
      </c>
      <c r="D27" s="180" t="s">
        <v>103</v>
      </c>
      <c r="E27" s="120">
        <v>40</v>
      </c>
      <c r="F27" s="191" t="s">
        <v>371</v>
      </c>
      <c r="G27" s="231">
        <v>300500</v>
      </c>
      <c r="H27" s="260" t="s">
        <v>103</v>
      </c>
      <c r="I27" s="194">
        <v>40</v>
      </c>
      <c r="J27" s="118" t="s">
        <v>315</v>
      </c>
      <c r="K27" s="178">
        <v>351169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292</v>
      </c>
      <c r="C28" s="146">
        <v>1625</v>
      </c>
      <c r="D28" s="180" t="s">
        <v>103</v>
      </c>
      <c r="E28" s="120">
        <v>40</v>
      </c>
      <c r="F28" s="118" t="s">
        <v>226</v>
      </c>
      <c r="G28" s="146">
        <v>1350</v>
      </c>
      <c r="H28" s="118" t="s">
        <v>103</v>
      </c>
      <c r="I28" s="120">
        <v>40</v>
      </c>
      <c r="J28" s="118" t="s">
        <v>264</v>
      </c>
      <c r="K28" s="146">
        <v>1275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298</v>
      </c>
      <c r="C29" s="146">
        <v>2375</v>
      </c>
      <c r="D29" s="182" t="s">
        <v>103</v>
      </c>
      <c r="E29" s="120">
        <v>50</v>
      </c>
      <c r="F29" s="118" t="s">
        <v>301</v>
      </c>
      <c r="G29" s="146">
        <v>2125</v>
      </c>
      <c r="H29" s="179" t="s">
        <v>103</v>
      </c>
      <c r="I29" s="120">
        <v>50</v>
      </c>
      <c r="J29" s="118" t="s">
        <v>311</v>
      </c>
      <c r="K29" s="146">
        <v>1900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367</v>
      </c>
      <c r="C30" s="146">
        <v>3150</v>
      </c>
      <c r="D30" s="182" t="s">
        <v>103</v>
      </c>
      <c r="E30" s="120">
        <v>80</v>
      </c>
      <c r="F30" s="118" t="s">
        <v>359</v>
      </c>
      <c r="G30" s="146">
        <v>2850</v>
      </c>
      <c r="H30" s="179" t="s">
        <v>103</v>
      </c>
      <c r="I30" s="120">
        <v>80</v>
      </c>
      <c r="J30" s="118" t="s">
        <v>362</v>
      </c>
      <c r="K30" s="146">
        <v>2450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8650</v>
      </c>
      <c r="D31" s="141"/>
      <c r="E31" s="151">
        <f>SUM(E27:E30)</f>
        <v>210</v>
      </c>
      <c r="F31" s="120"/>
      <c r="G31" s="124">
        <f>SUM(G30+G29+G28+(IF(COUNTBLANK(G27),0,1500)))</f>
        <v>7825</v>
      </c>
      <c r="H31" s="124"/>
      <c r="I31" s="151">
        <f>SUM(I27:I30)</f>
        <v>210</v>
      </c>
      <c r="J31" s="141"/>
      <c r="K31" s="124">
        <f>SUM(K30+K29+K28+(IF(COUNTBLANK(K27),0,1500)))</f>
        <v>7125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E18" sqref="E18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320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313</v>
      </c>
      <c r="C10" s="176">
        <v>64250</v>
      </c>
      <c r="D10" s="119" t="s">
        <v>103</v>
      </c>
      <c r="E10" s="120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396</v>
      </c>
      <c r="C11" s="176">
        <v>74817</v>
      </c>
      <c r="D11" s="119" t="s">
        <v>103</v>
      </c>
      <c r="E11" s="120">
        <v>3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8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401</v>
      </c>
      <c r="C17" s="177">
        <v>142528</v>
      </c>
      <c r="D17" s="119" t="s">
        <v>103</v>
      </c>
      <c r="E17" s="120">
        <v>10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148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7.475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401</v>
      </c>
      <c r="C29" s="146">
        <v>2500</v>
      </c>
      <c r="D29" s="182" t="s">
        <v>103</v>
      </c>
      <c r="E29" s="120">
        <v>50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398</v>
      </c>
      <c r="C30" s="146">
        <v>3375</v>
      </c>
      <c r="D30" s="182" t="s">
        <v>103</v>
      </c>
      <c r="E30" s="120">
        <v>80</v>
      </c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5875</v>
      </c>
      <c r="D31" s="141"/>
      <c r="E31" s="151">
        <f>SUM(E27:E30)</f>
        <v>130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R10" sqref="R1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243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91" t="s">
        <v>250</v>
      </c>
      <c r="S10" s="231">
        <v>71713</v>
      </c>
      <c r="T10" s="193" t="s">
        <v>103</v>
      </c>
      <c r="U10" s="194">
        <v>5</v>
      </c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4" sqref="B14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255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256</v>
      </c>
      <c r="C10" s="176">
        <v>64178</v>
      </c>
      <c r="D10" s="119" t="s">
        <v>103</v>
      </c>
      <c r="E10" s="120">
        <v>5</v>
      </c>
      <c r="F10" s="118" t="s">
        <v>277</v>
      </c>
      <c r="G10" s="177">
        <v>73507</v>
      </c>
      <c r="H10" s="119" t="s">
        <v>103</v>
      </c>
      <c r="I10" s="120">
        <v>5</v>
      </c>
      <c r="J10" s="118" t="s">
        <v>256</v>
      </c>
      <c r="K10" s="178">
        <v>83966</v>
      </c>
      <c r="L10" s="119" t="s">
        <v>103</v>
      </c>
      <c r="M10" s="120">
        <v>5</v>
      </c>
      <c r="N10" s="118"/>
      <c r="O10" s="178"/>
      <c r="P10" s="119"/>
      <c r="Q10" s="120"/>
      <c r="R10" s="118" t="s">
        <v>285</v>
      </c>
      <c r="S10" s="178">
        <v>75163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18" t="s">
        <v>263</v>
      </c>
      <c r="C11" s="176">
        <v>63935</v>
      </c>
      <c r="D11" s="119" t="s">
        <v>103</v>
      </c>
      <c r="E11" s="120">
        <v>5</v>
      </c>
      <c r="F11" s="118" t="s">
        <v>304</v>
      </c>
      <c r="G11" s="177">
        <v>72652</v>
      </c>
      <c r="H11" s="119" t="s">
        <v>103</v>
      </c>
      <c r="I11" s="120">
        <v>5</v>
      </c>
      <c r="J11" s="118" t="s">
        <v>285</v>
      </c>
      <c r="K11" s="178">
        <v>83249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 t="s">
        <v>304</v>
      </c>
      <c r="C12" s="176">
        <v>63933</v>
      </c>
      <c r="D12" s="119" t="s">
        <v>103</v>
      </c>
      <c r="E12" s="120">
        <v>5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 t="s">
        <v>379</v>
      </c>
      <c r="C13" s="176">
        <v>64744</v>
      </c>
      <c r="D13" s="119" t="s">
        <v>103</v>
      </c>
      <c r="E13" s="120">
        <v>5</v>
      </c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1600</v>
      </c>
      <c r="D15" s="125"/>
      <c r="E15" s="126">
        <f>SUM(E10:E14)</f>
        <v>20</v>
      </c>
      <c r="F15" s="127"/>
      <c r="G15" s="124">
        <f>400*(COUNTA(G10:G14))</f>
        <v>800</v>
      </c>
      <c r="H15" s="127"/>
      <c r="I15" s="126">
        <f>SUM(I10:I14)</f>
        <v>10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263</v>
      </c>
      <c r="C17" s="177">
        <v>133681</v>
      </c>
      <c r="D17" s="119" t="s">
        <v>103</v>
      </c>
      <c r="E17" s="120">
        <v>10</v>
      </c>
      <c r="F17" s="118" t="s">
        <v>277</v>
      </c>
      <c r="G17" s="177">
        <v>150315</v>
      </c>
      <c r="H17" s="119" t="s">
        <v>103</v>
      </c>
      <c r="I17" s="120">
        <v>10</v>
      </c>
      <c r="J17" s="118" t="s">
        <v>314</v>
      </c>
      <c r="K17" s="177">
        <v>0.012065277777777777</v>
      </c>
      <c r="L17" s="119" t="s">
        <v>103</v>
      </c>
      <c r="M17" s="120">
        <v>10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10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800</v>
      </c>
      <c r="L22" s="131"/>
      <c r="M22" s="128">
        <f>SUM(M17:M21)</f>
        <v>10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75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6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288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287</v>
      </c>
      <c r="C10" s="176">
        <v>81672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2" sqref="B12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318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74799</v>
      </c>
      <c r="D10" s="119" t="s">
        <v>103</v>
      </c>
      <c r="E10" s="120">
        <v>3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325</v>
      </c>
      <c r="C11" s="176">
        <v>74868</v>
      </c>
      <c r="D11" s="119" t="s">
        <v>103</v>
      </c>
      <c r="E11" s="120">
        <v>3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800</v>
      </c>
      <c r="D15" s="125"/>
      <c r="E15" s="126">
        <f>SUM(E10:E14)</f>
        <v>6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6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E28" sqref="E28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101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144</v>
      </c>
      <c r="C10" s="176">
        <v>61753</v>
      </c>
      <c r="D10" s="119" t="s">
        <v>103</v>
      </c>
      <c r="E10" s="120">
        <v>5</v>
      </c>
      <c r="F10" s="118" t="s">
        <v>109</v>
      </c>
      <c r="G10" s="177">
        <v>65557</v>
      </c>
      <c r="H10" s="119" t="s">
        <v>103</v>
      </c>
      <c r="I10" s="120">
        <v>5</v>
      </c>
      <c r="J10" s="118" t="s">
        <v>220</v>
      </c>
      <c r="K10" s="178">
        <v>83131</v>
      </c>
      <c r="L10" s="119" t="s">
        <v>103</v>
      </c>
      <c r="M10" s="120">
        <v>3</v>
      </c>
      <c r="N10" s="118" t="s">
        <v>248</v>
      </c>
      <c r="O10" s="178">
        <v>80398</v>
      </c>
      <c r="P10" s="119" t="s">
        <v>103</v>
      </c>
      <c r="Q10" s="120">
        <v>5</v>
      </c>
      <c r="R10" s="118" t="s">
        <v>109</v>
      </c>
      <c r="S10" s="178">
        <v>70951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191" t="s">
        <v>309</v>
      </c>
      <c r="C11" s="192">
        <v>55162</v>
      </c>
      <c r="D11" s="193" t="s">
        <v>140</v>
      </c>
      <c r="E11" s="194">
        <v>5</v>
      </c>
      <c r="F11" s="118" t="s">
        <v>248</v>
      </c>
      <c r="G11" s="177">
        <v>64666</v>
      </c>
      <c r="H11" s="119" t="s">
        <v>103</v>
      </c>
      <c r="I11" s="120">
        <v>5</v>
      </c>
      <c r="J11" s="118" t="s">
        <v>256</v>
      </c>
      <c r="K11" s="178">
        <v>84592</v>
      </c>
      <c r="L11" s="119" t="s">
        <v>103</v>
      </c>
      <c r="M11" s="120">
        <v>3</v>
      </c>
      <c r="N11" s="118" t="s">
        <v>277</v>
      </c>
      <c r="O11" s="178">
        <v>72747</v>
      </c>
      <c r="P11" s="119" t="s">
        <v>103</v>
      </c>
      <c r="Q11" s="120">
        <v>5</v>
      </c>
      <c r="R11" s="118" t="s">
        <v>247</v>
      </c>
      <c r="S11" s="178">
        <v>70759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378</v>
      </c>
      <c r="C12" s="176">
        <v>55759</v>
      </c>
      <c r="D12" s="119" t="s">
        <v>103</v>
      </c>
      <c r="E12" s="120">
        <v>5</v>
      </c>
      <c r="F12" s="118" t="s">
        <v>297</v>
      </c>
      <c r="G12" s="177">
        <v>64477</v>
      </c>
      <c r="H12" s="119" t="s">
        <v>140</v>
      </c>
      <c r="I12" s="120">
        <v>5</v>
      </c>
      <c r="J12" s="118" t="s">
        <v>285</v>
      </c>
      <c r="K12" s="178">
        <v>83517</v>
      </c>
      <c r="L12" s="119" t="s">
        <v>103</v>
      </c>
      <c r="M12" s="120">
        <v>3</v>
      </c>
      <c r="N12" s="118" t="s">
        <v>354</v>
      </c>
      <c r="O12" s="178">
        <v>75574</v>
      </c>
      <c r="P12" s="119" t="s">
        <v>103</v>
      </c>
      <c r="Q12" s="120">
        <v>5</v>
      </c>
      <c r="R12" s="118" t="s">
        <v>293</v>
      </c>
      <c r="S12" s="178">
        <v>70379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386</v>
      </c>
      <c r="C13" s="176">
        <v>55726</v>
      </c>
      <c r="D13" s="119" t="s">
        <v>103</v>
      </c>
      <c r="E13" s="120">
        <v>5</v>
      </c>
      <c r="F13" s="118" t="s">
        <v>304</v>
      </c>
      <c r="G13" s="177">
        <v>64839</v>
      </c>
      <c r="H13" s="119" t="s">
        <v>103</v>
      </c>
      <c r="I13" s="120">
        <v>5</v>
      </c>
      <c r="J13" s="118" t="s">
        <v>310</v>
      </c>
      <c r="K13" s="178">
        <v>90483</v>
      </c>
      <c r="L13" s="119" t="s">
        <v>103</v>
      </c>
      <c r="M13" s="120">
        <v>3</v>
      </c>
      <c r="N13" s="118" t="s">
        <v>369</v>
      </c>
      <c r="O13" s="177">
        <v>75853</v>
      </c>
      <c r="P13" s="119" t="s">
        <v>103</v>
      </c>
      <c r="Q13" s="120">
        <v>5</v>
      </c>
      <c r="R13" s="118" t="s">
        <v>378</v>
      </c>
      <c r="S13" s="178">
        <v>71441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411</v>
      </c>
      <c r="C14" s="176">
        <v>55512</v>
      </c>
      <c r="D14" s="119" t="s">
        <v>103</v>
      </c>
      <c r="E14" s="120">
        <v>5</v>
      </c>
      <c r="F14" s="118" t="s">
        <v>380</v>
      </c>
      <c r="G14" s="177">
        <v>64514</v>
      </c>
      <c r="H14" s="119" t="s">
        <v>103</v>
      </c>
      <c r="I14" s="120">
        <v>5</v>
      </c>
      <c r="J14" s="191" t="s">
        <v>371</v>
      </c>
      <c r="K14" s="231">
        <v>80055</v>
      </c>
      <c r="L14" s="193" t="s">
        <v>103</v>
      </c>
      <c r="M14" s="194">
        <v>5</v>
      </c>
      <c r="N14" s="118" t="s">
        <v>383</v>
      </c>
      <c r="O14" s="178">
        <v>74579</v>
      </c>
      <c r="P14" s="119" t="s">
        <v>103</v>
      </c>
      <c r="Q14" s="120">
        <v>5</v>
      </c>
      <c r="R14" s="118" t="s">
        <v>390</v>
      </c>
      <c r="S14" s="178">
        <v>72169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17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176</v>
      </c>
      <c r="C17" s="177">
        <v>123292</v>
      </c>
      <c r="D17" s="119" t="s">
        <v>103</v>
      </c>
      <c r="E17" s="120">
        <v>10</v>
      </c>
      <c r="F17" s="118" t="s">
        <v>141</v>
      </c>
      <c r="G17" s="177">
        <v>152281</v>
      </c>
      <c r="H17" s="119" t="s">
        <v>103</v>
      </c>
      <c r="I17" s="120">
        <v>10</v>
      </c>
      <c r="J17" s="118" t="s">
        <v>102</v>
      </c>
      <c r="K17" s="178">
        <v>185294</v>
      </c>
      <c r="L17" s="119" t="s">
        <v>103</v>
      </c>
      <c r="M17" s="120">
        <v>6</v>
      </c>
      <c r="N17" s="118" t="s">
        <v>144</v>
      </c>
      <c r="O17" s="177">
        <v>182260</v>
      </c>
      <c r="P17" s="130" t="s">
        <v>103</v>
      </c>
      <c r="Q17" s="120">
        <v>10</v>
      </c>
      <c r="R17" s="118" t="s">
        <v>220</v>
      </c>
      <c r="S17" s="177">
        <v>145121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256</v>
      </c>
      <c r="C18" s="177">
        <v>124101</v>
      </c>
      <c r="D18" s="119" t="s">
        <v>103</v>
      </c>
      <c r="E18" s="120">
        <v>10</v>
      </c>
      <c r="F18" s="118" t="s">
        <v>277</v>
      </c>
      <c r="G18" s="177">
        <v>140196</v>
      </c>
      <c r="H18" s="119" t="s">
        <v>103</v>
      </c>
      <c r="I18" s="120">
        <v>10</v>
      </c>
      <c r="J18" s="118" t="s">
        <v>247</v>
      </c>
      <c r="K18" s="177">
        <v>183956</v>
      </c>
      <c r="L18" s="119" t="s">
        <v>103</v>
      </c>
      <c r="M18" s="120">
        <v>6</v>
      </c>
      <c r="N18" s="118" t="s">
        <v>263</v>
      </c>
      <c r="O18" s="177">
        <v>161070</v>
      </c>
      <c r="P18" s="119" t="s">
        <v>103</v>
      </c>
      <c r="Q18" s="120">
        <v>10</v>
      </c>
      <c r="R18" s="118" t="s">
        <v>256</v>
      </c>
      <c r="S18" s="177">
        <v>144976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263</v>
      </c>
      <c r="C19" s="177">
        <v>121834</v>
      </c>
      <c r="D19" s="119" t="s">
        <v>103</v>
      </c>
      <c r="E19" s="120">
        <v>10</v>
      </c>
      <c r="F19" s="118" t="s">
        <v>369</v>
      </c>
      <c r="G19" s="177">
        <v>143204</v>
      </c>
      <c r="H19" s="119" t="s">
        <v>103</v>
      </c>
      <c r="I19" s="120">
        <v>10</v>
      </c>
      <c r="J19" s="118" t="s">
        <v>304</v>
      </c>
      <c r="K19" s="177">
        <v>185381</v>
      </c>
      <c r="L19" s="119" t="s">
        <v>103</v>
      </c>
      <c r="M19" s="120">
        <v>6</v>
      </c>
      <c r="N19" s="118" t="s">
        <v>354</v>
      </c>
      <c r="O19" s="177">
        <v>154476</v>
      </c>
      <c r="P19" s="119" t="s">
        <v>103</v>
      </c>
      <c r="Q19" s="120">
        <v>10</v>
      </c>
      <c r="R19" s="118" t="s">
        <v>293</v>
      </c>
      <c r="S19" s="177">
        <v>145116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 t="s">
        <v>310</v>
      </c>
      <c r="C20" s="177">
        <v>123501</v>
      </c>
      <c r="D20" s="119" t="s">
        <v>103</v>
      </c>
      <c r="E20" s="120">
        <v>10</v>
      </c>
      <c r="F20" s="118" t="s">
        <v>378</v>
      </c>
      <c r="G20" s="177">
        <v>143486</v>
      </c>
      <c r="H20" s="119" t="s">
        <v>103</v>
      </c>
      <c r="I20" s="120">
        <v>10</v>
      </c>
      <c r="J20" s="118" t="s">
        <v>386</v>
      </c>
      <c r="K20" s="177">
        <v>183550</v>
      </c>
      <c r="L20" s="119" t="s">
        <v>103</v>
      </c>
      <c r="M20" s="120">
        <v>6</v>
      </c>
      <c r="N20" s="118" t="s">
        <v>395</v>
      </c>
      <c r="O20" s="177">
        <v>165984</v>
      </c>
      <c r="P20" s="119" t="s">
        <v>103</v>
      </c>
      <c r="Q20" s="120">
        <v>10</v>
      </c>
      <c r="R20" s="118" t="s">
        <v>393</v>
      </c>
      <c r="S20" s="177">
        <v>151953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91" t="s">
        <v>371</v>
      </c>
      <c r="C21" s="192">
        <v>115878</v>
      </c>
      <c r="D21" s="193" t="s">
        <v>103</v>
      </c>
      <c r="E21" s="194">
        <v>10</v>
      </c>
      <c r="F21" s="118" t="s">
        <v>390</v>
      </c>
      <c r="G21" s="177">
        <v>142871</v>
      </c>
      <c r="H21" s="119" t="s">
        <v>103</v>
      </c>
      <c r="I21" s="120">
        <v>10</v>
      </c>
      <c r="J21" s="118" t="s">
        <v>397</v>
      </c>
      <c r="K21" s="177">
        <v>184553</v>
      </c>
      <c r="L21" s="119" t="s">
        <v>399</v>
      </c>
      <c r="M21" s="120">
        <v>6</v>
      </c>
      <c r="N21" s="118" t="s">
        <v>400</v>
      </c>
      <c r="O21" s="177">
        <v>184302</v>
      </c>
      <c r="P21" s="119" t="s">
        <v>103</v>
      </c>
      <c r="Q21" s="120">
        <v>10</v>
      </c>
      <c r="R21" s="118" t="s">
        <v>397</v>
      </c>
      <c r="S21" s="177">
        <v>154431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30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922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54.025</v>
      </c>
      <c r="S26" s="140"/>
      <c r="T26" s="139" t="s">
        <v>5</v>
      </c>
    </row>
    <row r="27" spans="1:20" ht="21.75" customHeight="1">
      <c r="A27" s="117" t="s">
        <v>35</v>
      </c>
      <c r="B27" s="191" t="s">
        <v>416</v>
      </c>
      <c r="C27" s="231">
        <v>240196</v>
      </c>
      <c r="D27" s="266" t="s">
        <v>140</v>
      </c>
      <c r="E27" s="194">
        <v>40</v>
      </c>
      <c r="F27" s="191" t="s">
        <v>408</v>
      </c>
      <c r="G27" s="231">
        <v>260216</v>
      </c>
      <c r="H27" s="260" t="s">
        <v>103</v>
      </c>
      <c r="I27" s="194">
        <v>40</v>
      </c>
      <c r="J27" s="118" t="s">
        <v>310</v>
      </c>
      <c r="K27" s="178">
        <v>360441</v>
      </c>
      <c r="L27" s="118" t="s">
        <v>103</v>
      </c>
      <c r="M27" s="120">
        <v>30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144</v>
      </c>
      <c r="C28" s="146">
        <v>1725</v>
      </c>
      <c r="D28" s="180" t="s">
        <v>103</v>
      </c>
      <c r="E28" s="120">
        <v>40</v>
      </c>
      <c r="F28" s="118" t="s">
        <v>354</v>
      </c>
      <c r="G28" s="146">
        <v>1550</v>
      </c>
      <c r="H28" s="179" t="s">
        <v>103</v>
      </c>
      <c r="I28" s="120">
        <v>40</v>
      </c>
      <c r="J28" s="118" t="s">
        <v>141</v>
      </c>
      <c r="K28" s="146">
        <v>1200</v>
      </c>
      <c r="L28" s="118" t="s">
        <v>103</v>
      </c>
      <c r="M28" s="120">
        <v>30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285</v>
      </c>
      <c r="C29" s="146">
        <v>2625</v>
      </c>
      <c r="D29" s="182" t="s">
        <v>103</v>
      </c>
      <c r="E29" s="120">
        <v>50</v>
      </c>
      <c r="F29" s="118" t="s">
        <v>251</v>
      </c>
      <c r="G29" s="146">
        <v>2275</v>
      </c>
      <c r="H29" s="179" t="s">
        <v>103</v>
      </c>
      <c r="I29" s="120">
        <v>50</v>
      </c>
      <c r="J29" s="118" t="s">
        <v>417</v>
      </c>
      <c r="K29" s="146">
        <v>1575</v>
      </c>
      <c r="L29" s="118" t="s">
        <v>103</v>
      </c>
      <c r="M29" s="120">
        <v>35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373</v>
      </c>
      <c r="C30" s="146">
        <v>3450</v>
      </c>
      <c r="D30" s="182" t="s">
        <v>103</v>
      </c>
      <c r="E30" s="120">
        <v>80</v>
      </c>
      <c r="F30" s="118" t="s">
        <v>393</v>
      </c>
      <c r="G30" s="146">
        <v>3025</v>
      </c>
      <c r="H30" s="179" t="s">
        <v>103</v>
      </c>
      <c r="I30" s="120">
        <v>80</v>
      </c>
      <c r="J30" s="118" t="s">
        <v>380</v>
      </c>
      <c r="K30" s="146">
        <v>2100</v>
      </c>
      <c r="L30" s="118" t="s">
        <v>103</v>
      </c>
      <c r="M30" s="120">
        <v>60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9300</v>
      </c>
      <c r="D31" s="141"/>
      <c r="E31" s="151">
        <f>SUM(E27:E30)</f>
        <v>210</v>
      </c>
      <c r="F31" s="120"/>
      <c r="G31" s="124">
        <f>SUM(G30+G29+G28+(IF(COUNTBLANK(G27),0,1500)))</f>
        <v>8350</v>
      </c>
      <c r="H31" s="124"/>
      <c r="I31" s="151">
        <f>SUM(I27:I30)</f>
        <v>210</v>
      </c>
      <c r="J31" s="141"/>
      <c r="K31" s="124">
        <f>SUM(K30+K29+K28+(IF(COUNTBLANK(K27),0,1500)))</f>
        <v>6375</v>
      </c>
      <c r="L31" s="118"/>
      <c r="M31" s="151">
        <f>SUM(M27:M30)</f>
        <v>155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323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85968</v>
      </c>
      <c r="D10" s="119" t="s">
        <v>103</v>
      </c>
      <c r="E10" s="120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0.4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D10" sqref="D10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280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287</v>
      </c>
      <c r="C10" s="176">
        <v>75431</v>
      </c>
      <c r="D10" s="119" t="s">
        <v>103</v>
      </c>
      <c r="E10" s="120">
        <v>3</v>
      </c>
      <c r="F10" s="118" t="s">
        <v>278</v>
      </c>
      <c r="G10" s="176">
        <v>105347</v>
      </c>
      <c r="H10" s="119" t="s">
        <v>103</v>
      </c>
      <c r="I10" s="120">
        <v>3</v>
      </c>
      <c r="J10" s="118" t="s">
        <v>278</v>
      </c>
      <c r="K10" s="176">
        <v>112850</v>
      </c>
      <c r="L10" s="119" t="s">
        <v>103</v>
      </c>
      <c r="M10" s="120">
        <v>3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400</v>
      </c>
      <c r="H15" s="127"/>
      <c r="I15" s="126">
        <f>SUM(I10:I14)</f>
        <v>3</v>
      </c>
      <c r="J15" s="127"/>
      <c r="K15" s="124">
        <f>400*(COUNTA(K10:K14))</f>
        <v>400</v>
      </c>
      <c r="L15" s="127"/>
      <c r="M15" s="126">
        <f>SUM(M10:M14)</f>
        <v>3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9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P21" sqref="P2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91" t="s">
        <v>139</v>
      </c>
      <c r="C10" s="195">
        <v>61880</v>
      </c>
      <c r="D10" s="193" t="s">
        <v>140</v>
      </c>
      <c r="E10" s="194">
        <v>5</v>
      </c>
      <c r="F10" s="118" t="s">
        <v>102</v>
      </c>
      <c r="G10" s="172">
        <v>80156</v>
      </c>
      <c r="H10" s="119" t="s">
        <v>103</v>
      </c>
      <c r="I10" s="120">
        <v>5</v>
      </c>
      <c r="J10" s="118" t="s">
        <v>126</v>
      </c>
      <c r="K10" s="173">
        <v>81895</v>
      </c>
      <c r="L10" s="119" t="s">
        <v>103</v>
      </c>
      <c r="M10" s="120">
        <v>5</v>
      </c>
      <c r="N10" s="118" t="s">
        <v>141</v>
      </c>
      <c r="O10" s="173">
        <v>90395</v>
      </c>
      <c r="P10" s="119" t="s">
        <v>103</v>
      </c>
      <c r="Q10" s="120">
        <v>5</v>
      </c>
      <c r="R10" s="118" t="s">
        <v>106</v>
      </c>
      <c r="S10" s="173">
        <v>80075</v>
      </c>
      <c r="T10" s="119" t="s">
        <v>103</v>
      </c>
      <c r="U10" s="120">
        <v>5</v>
      </c>
    </row>
    <row r="11" spans="1:21" ht="21.75" customHeight="1">
      <c r="A11" s="117" t="s">
        <v>30</v>
      </c>
      <c r="B11" s="232" t="s">
        <v>251</v>
      </c>
      <c r="C11" s="233">
        <v>60513</v>
      </c>
      <c r="D11" s="234" t="s">
        <v>103</v>
      </c>
      <c r="E11" s="235">
        <v>5</v>
      </c>
      <c r="F11" s="118" t="s">
        <v>260</v>
      </c>
      <c r="G11" s="172">
        <v>81170</v>
      </c>
      <c r="H11" s="119" t="s">
        <v>103</v>
      </c>
      <c r="I11" s="120">
        <v>5</v>
      </c>
      <c r="J11" s="118" t="s">
        <v>285</v>
      </c>
      <c r="K11" s="173">
        <v>95057</v>
      </c>
      <c r="L11" s="119" t="s">
        <v>103</v>
      </c>
      <c r="M11" s="120">
        <v>5</v>
      </c>
      <c r="N11" s="118" t="s">
        <v>176</v>
      </c>
      <c r="O11" s="173">
        <v>85616</v>
      </c>
      <c r="P11" s="119" t="s">
        <v>103</v>
      </c>
      <c r="Q11" s="120">
        <v>5</v>
      </c>
      <c r="R11" s="118" t="s">
        <v>235</v>
      </c>
      <c r="S11" s="173">
        <v>80217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277</v>
      </c>
      <c r="C12" s="171">
        <v>64605</v>
      </c>
      <c r="D12" s="119" t="s">
        <v>103</v>
      </c>
      <c r="E12" s="120">
        <v>5</v>
      </c>
      <c r="F12" s="118" t="s">
        <v>304</v>
      </c>
      <c r="G12" s="172">
        <v>75859</v>
      </c>
      <c r="H12" s="119" t="s">
        <v>103</v>
      </c>
      <c r="I12" s="120">
        <v>5</v>
      </c>
      <c r="J12" s="118" t="s">
        <v>314</v>
      </c>
      <c r="K12" s="173">
        <v>90196</v>
      </c>
      <c r="L12" s="119" t="s">
        <v>103</v>
      </c>
      <c r="M12" s="120">
        <v>5</v>
      </c>
      <c r="N12" s="118" t="s">
        <v>293</v>
      </c>
      <c r="O12" s="173">
        <v>85630</v>
      </c>
      <c r="P12" s="119" t="s">
        <v>103</v>
      </c>
      <c r="Q12" s="120">
        <v>5</v>
      </c>
      <c r="R12" s="191" t="s">
        <v>250</v>
      </c>
      <c r="S12" s="230">
        <v>74060</v>
      </c>
      <c r="T12" s="193" t="s">
        <v>103</v>
      </c>
      <c r="U12" s="194">
        <v>5</v>
      </c>
    </row>
    <row r="13" spans="1:21" ht="21.75" customHeight="1">
      <c r="A13" s="117" t="s">
        <v>30</v>
      </c>
      <c r="B13" s="191" t="s">
        <v>309</v>
      </c>
      <c r="C13" s="195">
        <v>62670</v>
      </c>
      <c r="D13" s="193" t="s">
        <v>140</v>
      </c>
      <c r="E13" s="194">
        <v>5</v>
      </c>
      <c r="F13" s="118" t="s">
        <v>369</v>
      </c>
      <c r="G13" s="172">
        <v>81704</v>
      </c>
      <c r="H13" s="119" t="s">
        <v>103</v>
      </c>
      <c r="I13" s="120">
        <v>5</v>
      </c>
      <c r="J13" s="118" t="s">
        <v>366</v>
      </c>
      <c r="K13" s="173">
        <v>94596</v>
      </c>
      <c r="L13" s="119" t="s">
        <v>103</v>
      </c>
      <c r="M13" s="120">
        <v>5</v>
      </c>
      <c r="N13" s="118" t="s">
        <v>304</v>
      </c>
      <c r="O13" s="173">
        <v>90009</v>
      </c>
      <c r="P13" s="119" t="s">
        <v>103</v>
      </c>
      <c r="Q13" s="120">
        <v>5</v>
      </c>
      <c r="R13" s="118" t="s">
        <v>373</v>
      </c>
      <c r="S13" s="173">
        <v>81781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388</v>
      </c>
      <c r="C14" s="171">
        <v>63364</v>
      </c>
      <c r="D14" s="119" t="s">
        <v>103</v>
      </c>
      <c r="E14" s="120">
        <v>5</v>
      </c>
      <c r="F14" s="118" t="s">
        <v>388</v>
      </c>
      <c r="G14" s="172">
        <v>80237</v>
      </c>
      <c r="H14" s="119" t="s">
        <v>103</v>
      </c>
      <c r="I14" s="120">
        <v>5</v>
      </c>
      <c r="J14" s="118" t="s">
        <v>385</v>
      </c>
      <c r="K14" s="173">
        <v>94090</v>
      </c>
      <c r="L14" s="119" t="s">
        <v>103</v>
      </c>
      <c r="M14" s="120">
        <v>5</v>
      </c>
      <c r="N14" s="118" t="s">
        <v>397</v>
      </c>
      <c r="O14" s="173">
        <v>85209</v>
      </c>
      <c r="P14" s="119" t="s">
        <v>103</v>
      </c>
      <c r="Q14" s="120">
        <v>5</v>
      </c>
      <c r="R14" s="118" t="s">
        <v>385</v>
      </c>
      <c r="S14" s="173">
        <v>82464</v>
      </c>
      <c r="T14" s="119" t="s">
        <v>103</v>
      </c>
      <c r="U14" s="120">
        <v>5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2000</v>
      </c>
      <c r="H15" s="127"/>
      <c r="I15" s="126">
        <f>SUM(I10:I14)</f>
        <v>25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25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126</v>
      </c>
      <c r="C17" s="172">
        <v>132776</v>
      </c>
      <c r="D17" s="119" t="s">
        <v>103</v>
      </c>
      <c r="E17" s="120">
        <v>10</v>
      </c>
      <c r="F17" s="118" t="s">
        <v>106</v>
      </c>
      <c r="G17" s="172">
        <v>162308</v>
      </c>
      <c r="H17" s="119" t="s">
        <v>103</v>
      </c>
      <c r="I17" s="120">
        <v>10</v>
      </c>
      <c r="J17" s="118" t="s">
        <v>102</v>
      </c>
      <c r="K17" s="172">
        <v>193394</v>
      </c>
      <c r="L17" s="119" t="s">
        <v>103</v>
      </c>
      <c r="M17" s="120">
        <v>10</v>
      </c>
      <c r="N17" s="118" t="s">
        <v>126</v>
      </c>
      <c r="O17" s="173">
        <v>184003</v>
      </c>
      <c r="P17" s="119" t="s">
        <v>103</v>
      </c>
      <c r="Q17" s="120">
        <v>10</v>
      </c>
      <c r="R17" s="118" t="s">
        <v>102</v>
      </c>
      <c r="S17" s="172">
        <v>170166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172</v>
      </c>
      <c r="C18" s="172">
        <v>133844</v>
      </c>
      <c r="D18" s="119" t="s">
        <v>103</v>
      </c>
      <c r="E18" s="120">
        <v>10</v>
      </c>
      <c r="F18" s="118" t="s">
        <v>277</v>
      </c>
      <c r="G18" s="172">
        <v>163309</v>
      </c>
      <c r="H18" s="119" t="s">
        <v>103</v>
      </c>
      <c r="I18" s="120">
        <v>10</v>
      </c>
      <c r="J18" s="118" t="s">
        <v>260</v>
      </c>
      <c r="K18" s="172">
        <v>190527</v>
      </c>
      <c r="L18" s="119" t="s">
        <v>103</v>
      </c>
      <c r="M18" s="120">
        <v>10</v>
      </c>
      <c r="N18" s="118" t="s">
        <v>285</v>
      </c>
      <c r="O18" s="172">
        <v>185641</v>
      </c>
      <c r="P18" s="119" t="s">
        <v>103</v>
      </c>
      <c r="Q18" s="120">
        <v>10</v>
      </c>
      <c r="R18" s="118" t="s">
        <v>172</v>
      </c>
      <c r="S18" s="172">
        <v>63316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91" t="s">
        <v>249</v>
      </c>
      <c r="C19" s="195">
        <v>123801</v>
      </c>
      <c r="D19" s="193" t="s">
        <v>103</v>
      </c>
      <c r="E19" s="194">
        <v>10</v>
      </c>
      <c r="F19" s="118" t="s">
        <v>361</v>
      </c>
      <c r="G19" s="172">
        <v>163374</v>
      </c>
      <c r="H19" s="119" t="s">
        <v>103</v>
      </c>
      <c r="I19" s="120">
        <v>10</v>
      </c>
      <c r="J19" s="118" t="s">
        <v>310</v>
      </c>
      <c r="K19" s="173">
        <v>193570</v>
      </c>
      <c r="L19" s="119" t="s">
        <v>103</v>
      </c>
      <c r="M19" s="120">
        <v>10</v>
      </c>
      <c r="N19" s="118" t="s">
        <v>310</v>
      </c>
      <c r="O19" s="172">
        <v>191809</v>
      </c>
      <c r="P19" s="119" t="s">
        <v>103</v>
      </c>
      <c r="Q19" s="120">
        <v>10</v>
      </c>
      <c r="R19" s="118" t="s">
        <v>235</v>
      </c>
      <c r="S19" s="172">
        <v>164887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 t="s">
        <v>369</v>
      </c>
      <c r="C20" s="172">
        <v>131839</v>
      </c>
      <c r="D20" s="119" t="s">
        <v>103</v>
      </c>
      <c r="E20" s="120">
        <v>10</v>
      </c>
      <c r="F20" s="118" t="s">
        <v>385</v>
      </c>
      <c r="G20" s="172">
        <v>163460</v>
      </c>
      <c r="H20" s="119" t="s">
        <v>103</v>
      </c>
      <c r="I20" s="120">
        <v>10</v>
      </c>
      <c r="J20" s="118" t="s">
        <v>361</v>
      </c>
      <c r="K20" s="172">
        <v>191876</v>
      </c>
      <c r="L20" s="119" t="s">
        <v>103</v>
      </c>
      <c r="M20" s="120">
        <v>10</v>
      </c>
      <c r="N20" s="118" t="s">
        <v>390</v>
      </c>
      <c r="O20" s="172">
        <v>182018</v>
      </c>
      <c r="P20" s="119" t="s">
        <v>103</v>
      </c>
      <c r="Q20" s="120">
        <v>10</v>
      </c>
      <c r="R20" s="118" t="s">
        <v>292</v>
      </c>
      <c r="S20" s="172">
        <v>164375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390</v>
      </c>
      <c r="C21" s="172">
        <v>134378</v>
      </c>
      <c r="D21" s="119" t="s">
        <v>103</v>
      </c>
      <c r="E21" s="120">
        <v>10</v>
      </c>
      <c r="F21" s="118" t="s">
        <v>390</v>
      </c>
      <c r="G21" s="172">
        <v>164531</v>
      </c>
      <c r="H21" s="119" t="s">
        <v>103</v>
      </c>
      <c r="I21" s="120">
        <v>10</v>
      </c>
      <c r="J21" s="118" t="s">
        <v>388</v>
      </c>
      <c r="K21" s="172">
        <v>192902</v>
      </c>
      <c r="L21" s="119" t="s">
        <v>103</v>
      </c>
      <c r="M21" s="120">
        <v>10</v>
      </c>
      <c r="N21" s="118" t="s">
        <v>397</v>
      </c>
      <c r="O21" s="172">
        <v>182424</v>
      </c>
      <c r="P21" s="119" t="s">
        <v>103</v>
      </c>
      <c r="Q21" s="120">
        <v>10</v>
      </c>
      <c r="R21" s="118" t="s">
        <v>380</v>
      </c>
      <c r="S21" s="172">
        <v>171062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1005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53.925</v>
      </c>
      <c r="S26" s="140"/>
      <c r="T26" s="139" t="s">
        <v>5</v>
      </c>
    </row>
    <row r="27" spans="1:20" ht="21.75" customHeight="1">
      <c r="A27" s="117" t="s">
        <v>35</v>
      </c>
      <c r="B27" s="118" t="s">
        <v>366</v>
      </c>
      <c r="C27" s="173">
        <v>260290</v>
      </c>
      <c r="D27" s="180" t="s">
        <v>103</v>
      </c>
      <c r="E27" s="120">
        <v>40</v>
      </c>
      <c r="F27" s="118" t="s">
        <v>314</v>
      </c>
      <c r="G27" s="173">
        <v>312313</v>
      </c>
      <c r="H27" s="181" t="s">
        <v>103</v>
      </c>
      <c r="I27" s="120">
        <v>40</v>
      </c>
      <c r="J27" s="118" t="s">
        <v>384</v>
      </c>
      <c r="K27" s="173">
        <v>360716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176</v>
      </c>
      <c r="C28" s="146">
        <v>1775</v>
      </c>
      <c r="D28" s="180" t="s">
        <v>103</v>
      </c>
      <c r="E28" s="120">
        <v>40</v>
      </c>
      <c r="F28" s="118" t="s">
        <v>380</v>
      </c>
      <c r="G28" s="146">
        <v>1400</v>
      </c>
      <c r="H28" s="179" t="s">
        <v>103</v>
      </c>
      <c r="I28" s="120">
        <v>40</v>
      </c>
      <c r="J28" s="118" t="s">
        <v>141</v>
      </c>
      <c r="K28" s="146">
        <v>1225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144</v>
      </c>
      <c r="C29" s="146">
        <v>2625</v>
      </c>
      <c r="D29" s="182" t="s">
        <v>103</v>
      </c>
      <c r="E29" s="120">
        <v>50</v>
      </c>
      <c r="F29" s="118" t="s">
        <v>395</v>
      </c>
      <c r="G29" s="146">
        <v>2150</v>
      </c>
      <c r="H29" s="179" t="s">
        <v>103</v>
      </c>
      <c r="I29" s="120">
        <v>50</v>
      </c>
      <c r="J29" s="118" t="s">
        <v>386</v>
      </c>
      <c r="K29" s="146">
        <v>1725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220</v>
      </c>
      <c r="C30" s="146">
        <v>3425</v>
      </c>
      <c r="D30" s="182" t="s">
        <v>103</v>
      </c>
      <c r="E30" s="120">
        <v>80</v>
      </c>
      <c r="F30" s="118" t="s">
        <v>393</v>
      </c>
      <c r="G30" s="146">
        <v>2775</v>
      </c>
      <c r="H30" s="179" t="s">
        <v>103</v>
      </c>
      <c r="I30" s="120">
        <v>80</v>
      </c>
      <c r="J30" s="118" t="s">
        <v>215</v>
      </c>
      <c r="K30" s="146">
        <v>2325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9325</v>
      </c>
      <c r="D31" s="141"/>
      <c r="E31" s="151">
        <f>SUM(E27:E30)</f>
        <v>210</v>
      </c>
      <c r="F31" s="120"/>
      <c r="G31" s="124">
        <f>SUM(G30+G29+G28+(IF(COUNTBLANK(G27),0,1500)))</f>
        <v>7825</v>
      </c>
      <c r="H31" s="124"/>
      <c r="I31" s="151">
        <f>SUM(I27:I30)</f>
        <v>210</v>
      </c>
      <c r="J31" s="141"/>
      <c r="K31" s="124">
        <f>SUM(K30+K29+K28+(IF(COUNTBLANK(K27),0,1500)))</f>
        <v>6775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8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135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138</v>
      </c>
      <c r="C10" s="176">
        <v>101923</v>
      </c>
      <c r="D10" s="119" t="s">
        <v>103</v>
      </c>
      <c r="E10" s="120">
        <v>3</v>
      </c>
      <c r="F10" s="118" t="s">
        <v>143</v>
      </c>
      <c r="G10" s="177">
        <v>103495</v>
      </c>
      <c r="H10" s="119" t="s">
        <v>103</v>
      </c>
      <c r="I10" s="120">
        <v>5</v>
      </c>
      <c r="J10" s="118" t="s">
        <v>143</v>
      </c>
      <c r="K10" s="178">
        <v>122437</v>
      </c>
      <c r="L10" s="119" t="s">
        <v>103</v>
      </c>
      <c r="M10" s="120">
        <v>3</v>
      </c>
      <c r="N10" s="118"/>
      <c r="O10" s="178"/>
      <c r="P10" s="119"/>
      <c r="Q10" s="120"/>
      <c r="R10" s="118" t="s">
        <v>229</v>
      </c>
      <c r="S10" s="178">
        <v>110475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 t="s">
        <v>234</v>
      </c>
      <c r="C11" s="176">
        <v>91130</v>
      </c>
      <c r="D11" s="119" t="s">
        <v>103</v>
      </c>
      <c r="E11" s="120">
        <v>3</v>
      </c>
      <c r="F11" s="118" t="s">
        <v>227</v>
      </c>
      <c r="G11" s="177">
        <v>104525</v>
      </c>
      <c r="H11" s="119" t="s">
        <v>103</v>
      </c>
      <c r="I11" s="120">
        <v>5</v>
      </c>
      <c r="J11" s="118" t="s">
        <v>213</v>
      </c>
      <c r="K11" s="178">
        <v>131756</v>
      </c>
      <c r="L11" s="119" t="s">
        <v>103</v>
      </c>
      <c r="M11" s="120">
        <v>3</v>
      </c>
      <c r="N11" s="118"/>
      <c r="O11" s="178"/>
      <c r="P11" s="119"/>
      <c r="Q11" s="120"/>
      <c r="R11" s="118" t="s">
        <v>247</v>
      </c>
      <c r="S11" s="178">
        <v>104393</v>
      </c>
      <c r="T11" s="119" t="s">
        <v>103</v>
      </c>
      <c r="U11" s="120">
        <v>5</v>
      </c>
    </row>
    <row r="12" spans="1:21" ht="21.75" customHeight="1">
      <c r="A12" s="117" t="s">
        <v>30</v>
      </c>
      <c r="B12" s="118" t="s">
        <v>264</v>
      </c>
      <c r="C12" s="176">
        <v>91418</v>
      </c>
      <c r="D12" s="119" t="s">
        <v>103</v>
      </c>
      <c r="E12" s="120">
        <v>3</v>
      </c>
      <c r="F12" s="118" t="s">
        <v>247</v>
      </c>
      <c r="G12" s="177">
        <v>100646</v>
      </c>
      <c r="H12" s="119" t="s">
        <v>103</v>
      </c>
      <c r="I12" s="120">
        <v>5</v>
      </c>
      <c r="J12" s="118" t="s">
        <v>259</v>
      </c>
      <c r="K12" s="178">
        <v>120080</v>
      </c>
      <c r="L12" s="119" t="s">
        <v>103</v>
      </c>
      <c r="M12" s="120">
        <v>3</v>
      </c>
      <c r="N12" s="118"/>
      <c r="O12" s="178"/>
      <c r="P12" s="119"/>
      <c r="Q12" s="120"/>
      <c r="R12" s="118" t="s">
        <v>264</v>
      </c>
      <c r="S12" s="178">
        <v>103275</v>
      </c>
      <c r="T12" s="119" t="s">
        <v>103</v>
      </c>
      <c r="U12" s="120">
        <v>5</v>
      </c>
    </row>
    <row r="13" spans="1:21" ht="21.75" customHeight="1">
      <c r="A13" s="117" t="s">
        <v>30</v>
      </c>
      <c r="B13" s="118" t="s">
        <v>351</v>
      </c>
      <c r="C13" s="176">
        <v>93891</v>
      </c>
      <c r="D13" s="119" t="s">
        <v>103</v>
      </c>
      <c r="E13" s="120">
        <v>3</v>
      </c>
      <c r="F13" s="118" t="s">
        <v>278</v>
      </c>
      <c r="G13" s="177">
        <v>105565</v>
      </c>
      <c r="H13" s="119" t="s">
        <v>103</v>
      </c>
      <c r="I13" s="120">
        <v>5</v>
      </c>
      <c r="J13" s="118" t="s">
        <v>278</v>
      </c>
      <c r="K13" s="178">
        <v>115476</v>
      </c>
      <c r="L13" s="119" t="s">
        <v>103</v>
      </c>
      <c r="M13" s="120">
        <v>3</v>
      </c>
      <c r="N13" s="118"/>
      <c r="O13" s="178"/>
      <c r="P13" s="119"/>
      <c r="Q13" s="120"/>
      <c r="R13" s="118" t="s">
        <v>359</v>
      </c>
      <c r="S13" s="178">
        <v>102910</v>
      </c>
      <c r="T13" s="119" t="s">
        <v>103</v>
      </c>
      <c r="U13" s="120">
        <v>5</v>
      </c>
    </row>
    <row r="14" spans="1:21" ht="21.75" customHeight="1">
      <c r="A14" s="117" t="s">
        <v>30</v>
      </c>
      <c r="B14" s="118" t="s">
        <v>389</v>
      </c>
      <c r="C14" s="176">
        <v>93703</v>
      </c>
      <c r="D14" s="119" t="s">
        <v>103</v>
      </c>
      <c r="E14" s="120">
        <v>3</v>
      </c>
      <c r="F14" s="118" t="s">
        <v>355</v>
      </c>
      <c r="G14" s="177">
        <v>105964</v>
      </c>
      <c r="H14" s="119" t="s">
        <v>103</v>
      </c>
      <c r="I14" s="120">
        <v>3</v>
      </c>
      <c r="J14" s="118" t="s">
        <v>357</v>
      </c>
      <c r="K14" s="178">
        <v>113494</v>
      </c>
      <c r="L14" s="119" t="s">
        <v>103</v>
      </c>
      <c r="M14" s="120">
        <v>5</v>
      </c>
      <c r="N14" s="118"/>
      <c r="O14" s="178"/>
      <c r="P14" s="119"/>
      <c r="Q14" s="120"/>
      <c r="R14" s="118" t="s">
        <v>394</v>
      </c>
      <c r="S14" s="178">
        <v>110166</v>
      </c>
      <c r="T14" s="119" t="s">
        <v>103</v>
      </c>
      <c r="U14" s="120">
        <v>3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15</v>
      </c>
      <c r="F15" s="127"/>
      <c r="G15" s="124">
        <f>400*(COUNTA(G10:G14))</f>
        <v>2000</v>
      </c>
      <c r="H15" s="127"/>
      <c r="I15" s="126">
        <f>SUM(I10:I14)</f>
        <v>23</v>
      </c>
      <c r="J15" s="127"/>
      <c r="K15" s="124">
        <f>400*(COUNTA(K10:K14))</f>
        <v>2000</v>
      </c>
      <c r="L15" s="127"/>
      <c r="M15" s="126">
        <f>SUM(M10:M14)</f>
        <v>17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2000</v>
      </c>
      <c r="T15" s="127"/>
      <c r="U15" s="128">
        <f>SUM(U10:U14)</f>
        <v>21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161</v>
      </c>
      <c r="C17" s="177">
        <v>200356</v>
      </c>
      <c r="D17" s="119" t="s">
        <v>103</v>
      </c>
      <c r="E17" s="120">
        <v>6</v>
      </c>
      <c r="F17" s="118" t="s">
        <v>213</v>
      </c>
      <c r="G17" s="177">
        <v>214215</v>
      </c>
      <c r="H17" s="119" t="s">
        <v>103</v>
      </c>
      <c r="I17" s="120">
        <v>10</v>
      </c>
      <c r="J17" s="118" t="s">
        <v>178</v>
      </c>
      <c r="K17" s="177">
        <v>265142</v>
      </c>
      <c r="L17" s="119" t="s">
        <v>140</v>
      </c>
      <c r="M17" s="120">
        <v>6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 t="s">
        <v>227</v>
      </c>
      <c r="C18" s="177">
        <v>191053</v>
      </c>
      <c r="D18" s="119" t="s">
        <v>103</v>
      </c>
      <c r="E18" s="120">
        <v>6</v>
      </c>
      <c r="F18" s="118" t="s">
        <v>229</v>
      </c>
      <c r="G18" s="177">
        <v>213778</v>
      </c>
      <c r="H18" s="119" t="s">
        <v>103</v>
      </c>
      <c r="I18" s="120">
        <v>10</v>
      </c>
      <c r="J18" s="118" t="s">
        <v>232</v>
      </c>
      <c r="K18" s="177">
        <v>245597</v>
      </c>
      <c r="L18" s="119" t="s">
        <v>103</v>
      </c>
      <c r="M18" s="120">
        <v>6</v>
      </c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 t="s">
        <v>253</v>
      </c>
      <c r="C19" s="177">
        <v>184100</v>
      </c>
      <c r="D19" s="119" t="s">
        <v>103</v>
      </c>
      <c r="E19" s="120">
        <v>10</v>
      </c>
      <c r="F19" s="118" t="s">
        <v>261</v>
      </c>
      <c r="G19" s="177">
        <v>205734</v>
      </c>
      <c r="H19" s="119" t="s">
        <v>103</v>
      </c>
      <c r="I19" s="120">
        <v>10</v>
      </c>
      <c r="J19" s="118" t="s">
        <v>351</v>
      </c>
      <c r="K19" s="177">
        <v>244617</v>
      </c>
      <c r="L19" s="119" t="s">
        <v>103</v>
      </c>
      <c r="M19" s="120">
        <v>6</v>
      </c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 t="s">
        <v>355</v>
      </c>
      <c r="C20" s="177">
        <v>195436</v>
      </c>
      <c r="D20" s="119" t="s">
        <v>103</v>
      </c>
      <c r="E20" s="120">
        <v>6</v>
      </c>
      <c r="F20" s="118" t="s">
        <v>357</v>
      </c>
      <c r="G20" s="177">
        <v>212478</v>
      </c>
      <c r="H20" s="119" t="s">
        <v>103</v>
      </c>
      <c r="I20" s="120">
        <v>10</v>
      </c>
      <c r="J20" s="118" t="s">
        <v>359</v>
      </c>
      <c r="K20" s="177">
        <v>244031</v>
      </c>
      <c r="L20" s="119" t="s">
        <v>103</v>
      </c>
      <c r="M20" s="120">
        <v>6</v>
      </c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 t="s">
        <v>372</v>
      </c>
      <c r="C21" s="177">
        <v>193097</v>
      </c>
      <c r="D21" s="119" t="s">
        <v>103</v>
      </c>
      <c r="E21" s="120">
        <v>6</v>
      </c>
      <c r="F21" s="118" t="s">
        <v>389</v>
      </c>
      <c r="G21" s="177">
        <v>222309</v>
      </c>
      <c r="H21" s="119" t="s">
        <v>103</v>
      </c>
      <c r="I21" s="120">
        <v>10</v>
      </c>
      <c r="J21" s="118" t="s">
        <v>392</v>
      </c>
      <c r="K21" s="177">
        <v>261834</v>
      </c>
      <c r="L21" s="119" t="s">
        <v>103</v>
      </c>
      <c r="M21" s="120">
        <v>6</v>
      </c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34</v>
      </c>
      <c r="F22" s="131"/>
      <c r="G22" s="124">
        <f>800*(COUNTA(G17:G21))</f>
        <v>4000</v>
      </c>
      <c r="H22" s="131"/>
      <c r="I22" s="128">
        <f>SUM(I17:I21)</f>
        <v>50</v>
      </c>
      <c r="J22" s="131"/>
      <c r="K22" s="124">
        <f>800*(COUNTA(K17:K21))</f>
        <v>4000</v>
      </c>
      <c r="L22" s="131"/>
      <c r="M22" s="128">
        <f>SUM(M17:M21)</f>
        <v>30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325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25.575</v>
      </c>
      <c r="S26" s="140"/>
      <c r="T26" s="139" t="s">
        <v>5</v>
      </c>
    </row>
    <row r="27" spans="1:20" ht="21.75" customHeight="1">
      <c r="A27" s="117" t="s">
        <v>35</v>
      </c>
      <c r="B27" s="118" t="s">
        <v>410</v>
      </c>
      <c r="C27" s="178">
        <v>375195</v>
      </c>
      <c r="D27" s="180" t="s">
        <v>103</v>
      </c>
      <c r="E27" s="120">
        <v>30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167</v>
      </c>
      <c r="C28" s="146">
        <v>1175</v>
      </c>
      <c r="D28" s="180" t="s">
        <v>103</v>
      </c>
      <c r="E28" s="120">
        <v>30</v>
      </c>
      <c r="F28" s="118" t="s">
        <v>234</v>
      </c>
      <c r="G28" s="146">
        <v>1125</v>
      </c>
      <c r="H28" s="179" t="s">
        <v>103</v>
      </c>
      <c r="I28" s="120">
        <v>40</v>
      </c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413</v>
      </c>
      <c r="C29" s="146">
        <v>1775</v>
      </c>
      <c r="D29" s="182" t="s">
        <v>103</v>
      </c>
      <c r="E29" s="120">
        <v>35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4450</v>
      </c>
      <c r="D31" s="141"/>
      <c r="E31" s="151">
        <f>SUM(E27:E30)</f>
        <v>95</v>
      </c>
      <c r="F31" s="120"/>
      <c r="G31" s="124">
        <f>SUM(G30+G29+G28+(IF(COUNTBLANK(G27),0,1500)))</f>
        <v>1125</v>
      </c>
      <c r="H31" s="124"/>
      <c r="I31" s="151">
        <f>SUM(I27:I30)</f>
        <v>40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AC27" sqref="AC27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128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232" t="s">
        <v>251</v>
      </c>
      <c r="C10" s="233">
        <v>52439</v>
      </c>
      <c r="D10" s="234" t="s">
        <v>103</v>
      </c>
      <c r="E10" s="235">
        <v>5</v>
      </c>
      <c r="F10" s="118" t="s">
        <v>126</v>
      </c>
      <c r="G10" s="177">
        <v>70948</v>
      </c>
      <c r="H10" s="119" t="s">
        <v>103</v>
      </c>
      <c r="I10" s="120">
        <v>5</v>
      </c>
      <c r="J10" s="118"/>
      <c r="K10" s="178"/>
      <c r="L10" s="119"/>
      <c r="M10" s="120"/>
      <c r="N10" s="118"/>
      <c r="O10" s="178"/>
      <c r="P10" s="119"/>
      <c r="Q10" s="120"/>
      <c r="R10" s="191" t="s">
        <v>250</v>
      </c>
      <c r="S10" s="231">
        <v>62139</v>
      </c>
      <c r="T10" s="193" t="s">
        <v>103</v>
      </c>
      <c r="U10" s="194">
        <v>5</v>
      </c>
    </row>
    <row r="11" spans="1:21" ht="21.75" customHeight="1">
      <c r="A11" s="117" t="s">
        <v>30</v>
      </c>
      <c r="B11" s="191" t="s">
        <v>309</v>
      </c>
      <c r="C11" s="192">
        <v>55566</v>
      </c>
      <c r="D11" s="193" t="s">
        <v>140</v>
      </c>
      <c r="E11" s="194">
        <v>5</v>
      </c>
      <c r="F11" s="191" t="s">
        <v>371</v>
      </c>
      <c r="G11" s="192">
        <v>64564</v>
      </c>
      <c r="H11" s="193" t="s">
        <v>103</v>
      </c>
      <c r="I11" s="194">
        <v>5</v>
      </c>
      <c r="J11" s="118"/>
      <c r="K11" s="178"/>
      <c r="L11" s="119"/>
      <c r="M11" s="120"/>
      <c r="N11" s="118"/>
      <c r="O11" s="178"/>
      <c r="P11" s="119"/>
      <c r="Q11" s="120"/>
      <c r="R11" s="191" t="s">
        <v>388</v>
      </c>
      <c r="S11" s="231">
        <v>64877</v>
      </c>
      <c r="T11" s="193" t="s">
        <v>140</v>
      </c>
      <c r="U11" s="194">
        <v>5</v>
      </c>
    </row>
    <row r="12" spans="1:21" ht="21.75" customHeight="1">
      <c r="A12" s="117" t="s">
        <v>30</v>
      </c>
      <c r="B12" s="191" t="s">
        <v>386</v>
      </c>
      <c r="C12" s="192">
        <v>54342</v>
      </c>
      <c r="D12" s="193" t="s">
        <v>140</v>
      </c>
      <c r="E12" s="194">
        <v>5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1200</v>
      </c>
      <c r="D15" s="125"/>
      <c r="E15" s="126">
        <f>SUM(E10:E14)</f>
        <v>15</v>
      </c>
      <c r="F15" s="127"/>
      <c r="G15" s="124">
        <f>400*(COUNTA(G10:G14))</f>
        <v>800</v>
      </c>
      <c r="H15" s="127"/>
      <c r="I15" s="126">
        <f>SUM(I10:I14)</f>
        <v>10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800</v>
      </c>
      <c r="T15" s="127"/>
      <c r="U15" s="128">
        <f>SUM(U10:U14)</f>
        <v>10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126</v>
      </c>
      <c r="C17" s="177">
        <v>115667</v>
      </c>
      <c r="D17" s="119" t="s">
        <v>103</v>
      </c>
      <c r="E17" s="120">
        <v>10</v>
      </c>
      <c r="F17" s="191" t="s">
        <v>408</v>
      </c>
      <c r="G17" s="192">
        <v>145265</v>
      </c>
      <c r="H17" s="193" t="s">
        <v>103</v>
      </c>
      <c r="I17" s="194">
        <v>10</v>
      </c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 t="s">
        <v>176</v>
      </c>
      <c r="C18" s="177">
        <v>114488</v>
      </c>
      <c r="D18" s="119" t="s">
        <v>103</v>
      </c>
      <c r="E18" s="120">
        <v>10</v>
      </c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91" t="s">
        <v>249</v>
      </c>
      <c r="C19" s="192">
        <v>105912</v>
      </c>
      <c r="D19" s="193" t="s">
        <v>103</v>
      </c>
      <c r="E19" s="194">
        <v>10</v>
      </c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91" t="s">
        <v>371</v>
      </c>
      <c r="C20" s="192">
        <v>114690</v>
      </c>
      <c r="D20" s="193" t="s">
        <v>103</v>
      </c>
      <c r="E20" s="194">
        <v>10</v>
      </c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91" t="s">
        <v>387</v>
      </c>
      <c r="C21" s="192">
        <v>114498</v>
      </c>
      <c r="D21" s="193" t="s">
        <v>140</v>
      </c>
      <c r="E21" s="194">
        <v>10</v>
      </c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225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13.6</v>
      </c>
      <c r="S26" s="140"/>
      <c r="T26" s="139" t="s">
        <v>5</v>
      </c>
    </row>
    <row r="27" spans="1:20" ht="21.75" customHeight="1">
      <c r="A27" s="117" t="s">
        <v>35</v>
      </c>
      <c r="B27" s="118" t="s">
        <v>359</v>
      </c>
      <c r="C27" s="178">
        <v>241514</v>
      </c>
      <c r="D27" s="180" t="s">
        <v>103</v>
      </c>
      <c r="E27" s="120">
        <v>40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397</v>
      </c>
      <c r="C28" s="146">
        <v>1775</v>
      </c>
      <c r="D28" s="180" t="s">
        <v>103</v>
      </c>
      <c r="E28" s="120">
        <v>40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362</v>
      </c>
      <c r="C29" s="146">
        <v>2725</v>
      </c>
      <c r="D29" s="182" t="s">
        <v>103</v>
      </c>
      <c r="E29" s="120">
        <v>50</v>
      </c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6000</v>
      </c>
      <c r="D31" s="141"/>
      <c r="E31" s="151">
        <f>SUM(E27:E30)</f>
        <v>130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8">
      <selection activeCell="C11" sqref="C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136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215</v>
      </c>
      <c r="C10" s="176">
        <v>72704</v>
      </c>
      <c r="D10" s="119" t="s">
        <v>140</v>
      </c>
      <c r="E10" s="120">
        <v>5</v>
      </c>
      <c r="F10" s="118" t="s">
        <v>216</v>
      </c>
      <c r="G10" s="177">
        <v>81987</v>
      </c>
      <c r="H10" s="119" t="s">
        <v>103</v>
      </c>
      <c r="I10" s="120">
        <v>5</v>
      </c>
      <c r="J10" s="118" t="s">
        <v>125</v>
      </c>
      <c r="K10" s="178">
        <v>92573</v>
      </c>
      <c r="L10" s="119" t="s">
        <v>140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221</v>
      </c>
      <c r="C11" s="176">
        <v>71999</v>
      </c>
      <c r="D11" s="119" t="s">
        <v>103</v>
      </c>
      <c r="E11" s="120">
        <v>5</v>
      </c>
      <c r="F11" s="118" t="s">
        <v>221</v>
      </c>
      <c r="G11" s="177">
        <v>83645</v>
      </c>
      <c r="H11" s="119" t="s">
        <v>103</v>
      </c>
      <c r="I11" s="120">
        <v>5</v>
      </c>
      <c r="J11" s="118" t="s">
        <v>216</v>
      </c>
      <c r="K11" s="178">
        <v>92923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 t="s">
        <v>264</v>
      </c>
      <c r="C12" s="176">
        <v>74855</v>
      </c>
      <c r="D12" s="119" t="s">
        <v>140</v>
      </c>
      <c r="E12" s="120">
        <v>5</v>
      </c>
      <c r="F12" s="118" t="s">
        <v>392</v>
      </c>
      <c r="G12" s="176">
        <v>102406</v>
      </c>
      <c r="H12" s="119" t="s">
        <v>103</v>
      </c>
      <c r="I12" s="120">
        <v>5</v>
      </c>
      <c r="J12" s="118" t="s">
        <v>232</v>
      </c>
      <c r="K12" s="178">
        <v>94028</v>
      </c>
      <c r="L12" s="119" t="s">
        <v>140</v>
      </c>
      <c r="M12" s="120">
        <v>5</v>
      </c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 t="s">
        <v>392</v>
      </c>
      <c r="C13" s="176">
        <v>80247</v>
      </c>
      <c r="D13" s="119" t="s">
        <v>103</v>
      </c>
      <c r="E13" s="120">
        <v>5</v>
      </c>
      <c r="F13" s="118"/>
      <c r="G13" s="176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 t="s">
        <v>413</v>
      </c>
      <c r="C14" s="176">
        <v>73399</v>
      </c>
      <c r="D14" s="119" t="s">
        <v>103</v>
      </c>
      <c r="E14" s="120">
        <v>5</v>
      </c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25</v>
      </c>
      <c r="F15" s="127"/>
      <c r="G15" s="124">
        <f>400*(COUNTA(G10:G14))</f>
        <v>1200</v>
      </c>
      <c r="H15" s="127"/>
      <c r="I15" s="126">
        <f>SUM(I10:I14)</f>
        <v>15</v>
      </c>
      <c r="J15" s="127"/>
      <c r="K15" s="124">
        <f>400*(COUNTA(K10:K14))</f>
        <v>1200</v>
      </c>
      <c r="L15" s="127"/>
      <c r="M15" s="126">
        <f>SUM(M10:M14)</f>
        <v>15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227</v>
      </c>
      <c r="C17" s="176">
        <v>151630</v>
      </c>
      <c r="D17" s="119" t="s">
        <v>103</v>
      </c>
      <c r="E17" s="120">
        <v>10</v>
      </c>
      <c r="F17" s="118" t="s">
        <v>213</v>
      </c>
      <c r="G17" s="177">
        <v>173015</v>
      </c>
      <c r="H17" s="119" t="s">
        <v>140</v>
      </c>
      <c r="I17" s="120">
        <v>10</v>
      </c>
      <c r="J17" s="118" t="s">
        <v>167</v>
      </c>
      <c r="K17" s="177">
        <v>200319</v>
      </c>
      <c r="L17" s="119" t="s">
        <v>140</v>
      </c>
      <c r="M17" s="120">
        <v>10</v>
      </c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91" t="s">
        <v>249</v>
      </c>
      <c r="C18" s="192">
        <v>151633</v>
      </c>
      <c r="D18" s="193" t="s">
        <v>103</v>
      </c>
      <c r="E18" s="194">
        <v>10</v>
      </c>
      <c r="F18" s="118" t="s">
        <v>229</v>
      </c>
      <c r="G18" s="177">
        <v>172565</v>
      </c>
      <c r="H18" s="119" t="s">
        <v>140</v>
      </c>
      <c r="I18" s="120">
        <v>10</v>
      </c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 t="s">
        <v>394</v>
      </c>
      <c r="C19" s="177">
        <v>161094</v>
      </c>
      <c r="D19" s="119" t="s">
        <v>103</v>
      </c>
      <c r="E19" s="120">
        <v>10</v>
      </c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 t="s">
        <v>401</v>
      </c>
      <c r="C20" s="177">
        <v>154971</v>
      </c>
      <c r="D20" s="119" t="s">
        <v>103</v>
      </c>
      <c r="E20" s="120">
        <v>10</v>
      </c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 t="s">
        <v>415</v>
      </c>
      <c r="C21" s="177">
        <v>161835</v>
      </c>
      <c r="D21" s="119" t="s">
        <v>140</v>
      </c>
      <c r="E21" s="120">
        <v>10</v>
      </c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50</v>
      </c>
      <c r="F22" s="131"/>
      <c r="G22" s="124">
        <f>800*(COUNTA(G17:G21))</f>
        <v>1600</v>
      </c>
      <c r="H22" s="131"/>
      <c r="I22" s="128">
        <f>SUM(I17:I21)</f>
        <v>20</v>
      </c>
      <c r="J22" s="131"/>
      <c r="K22" s="124">
        <f>800*(COUNTA(K17:K21))</f>
        <v>800</v>
      </c>
      <c r="L22" s="131"/>
      <c r="M22" s="128">
        <f>SUM(M17:M21)</f>
        <v>10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175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12.3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 t="s">
        <v>109</v>
      </c>
      <c r="G27" s="178">
        <v>321688</v>
      </c>
      <c r="H27" s="181" t="s">
        <v>140</v>
      </c>
      <c r="I27" s="120">
        <v>40</v>
      </c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1500</v>
      </c>
      <c r="H31" s="124"/>
      <c r="I31" s="151">
        <f>SUM(I27:I30)</f>
        <v>40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2">
      <selection activeCell="J27" sqref="J27:M27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67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139</v>
      </c>
      <c r="C10" s="171">
        <v>93740</v>
      </c>
      <c r="D10" s="119" t="s">
        <v>103</v>
      </c>
      <c r="E10" s="120">
        <v>3</v>
      </c>
      <c r="F10" s="118" t="s">
        <v>138</v>
      </c>
      <c r="G10" s="172">
        <v>113960</v>
      </c>
      <c r="H10" s="119" t="s">
        <v>103</v>
      </c>
      <c r="I10" s="120">
        <v>3</v>
      </c>
      <c r="J10" s="118" t="s">
        <v>144</v>
      </c>
      <c r="K10" s="173">
        <v>100774</v>
      </c>
      <c r="L10" s="119" t="s">
        <v>103</v>
      </c>
      <c r="M10" s="120">
        <v>5</v>
      </c>
      <c r="N10" s="118" t="s">
        <v>143</v>
      </c>
      <c r="O10" s="173">
        <v>105657</v>
      </c>
      <c r="P10" s="119" t="s">
        <v>103</v>
      </c>
      <c r="Q10" s="120">
        <v>5</v>
      </c>
      <c r="R10" s="118" t="s">
        <v>144</v>
      </c>
      <c r="S10" s="173">
        <v>101624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 t="s">
        <v>177</v>
      </c>
      <c r="C11" s="171">
        <v>84995</v>
      </c>
      <c r="D11" s="119" t="s">
        <v>103</v>
      </c>
      <c r="E11" s="120">
        <v>3</v>
      </c>
      <c r="F11" s="118" t="s">
        <v>177</v>
      </c>
      <c r="G11" s="172">
        <v>113546</v>
      </c>
      <c r="H11" s="119" t="s">
        <v>103</v>
      </c>
      <c r="I11" s="120">
        <v>3</v>
      </c>
      <c r="J11" s="118" t="s">
        <v>230</v>
      </c>
      <c r="K11" s="173">
        <v>94325</v>
      </c>
      <c r="L11" s="119" t="s">
        <v>103</v>
      </c>
      <c r="M11" s="120">
        <v>5</v>
      </c>
      <c r="N11" s="118" t="s">
        <v>220</v>
      </c>
      <c r="O11" s="173">
        <v>103663</v>
      </c>
      <c r="P11" s="119" t="s">
        <v>103</v>
      </c>
      <c r="Q11" s="120">
        <v>5</v>
      </c>
      <c r="R11" s="118" t="s">
        <v>177</v>
      </c>
      <c r="S11" s="173">
        <v>101620</v>
      </c>
      <c r="T11" s="119" t="s">
        <v>103</v>
      </c>
      <c r="U11" s="120">
        <v>3</v>
      </c>
    </row>
    <row r="12" spans="1:21" ht="21.75" customHeight="1">
      <c r="A12" s="117" t="s">
        <v>30</v>
      </c>
      <c r="B12" s="118" t="s">
        <v>254</v>
      </c>
      <c r="C12" s="171">
        <v>85960</v>
      </c>
      <c r="D12" s="119" t="s">
        <v>103</v>
      </c>
      <c r="E12" s="120">
        <v>3</v>
      </c>
      <c r="F12" s="118" t="s">
        <v>254</v>
      </c>
      <c r="G12" s="172">
        <v>110408</v>
      </c>
      <c r="H12" s="119" t="s">
        <v>103</v>
      </c>
      <c r="I12" s="120">
        <v>3</v>
      </c>
      <c r="J12" s="118" t="s">
        <v>232</v>
      </c>
      <c r="K12" s="173">
        <v>100394</v>
      </c>
      <c r="L12" s="119" t="s">
        <v>103</v>
      </c>
      <c r="M12" s="120">
        <v>5</v>
      </c>
      <c r="N12" s="118" t="s">
        <v>232</v>
      </c>
      <c r="O12" s="173">
        <v>110653</v>
      </c>
      <c r="P12" s="119" t="s">
        <v>103</v>
      </c>
      <c r="Q12" s="120">
        <v>5</v>
      </c>
      <c r="R12" s="118" t="s">
        <v>232</v>
      </c>
      <c r="S12" s="173">
        <v>95662</v>
      </c>
      <c r="T12" s="119" t="s">
        <v>103</v>
      </c>
      <c r="U12" s="120">
        <v>3</v>
      </c>
    </row>
    <row r="13" spans="1:21" ht="21.75" customHeight="1">
      <c r="A13" s="117" t="s">
        <v>30</v>
      </c>
      <c r="B13" s="118" t="s">
        <v>248</v>
      </c>
      <c r="C13" s="171">
        <v>85660</v>
      </c>
      <c r="D13" s="119" t="s">
        <v>103</v>
      </c>
      <c r="E13" s="120">
        <v>3</v>
      </c>
      <c r="F13" s="118" t="s">
        <v>247</v>
      </c>
      <c r="G13" s="172">
        <v>114778</v>
      </c>
      <c r="H13" s="119" t="s">
        <v>103</v>
      </c>
      <c r="I13" s="120">
        <v>3</v>
      </c>
      <c r="J13" s="118" t="s">
        <v>253</v>
      </c>
      <c r="K13" s="173">
        <v>102456</v>
      </c>
      <c r="L13" s="119" t="s">
        <v>103</v>
      </c>
      <c r="M13" s="120">
        <v>5</v>
      </c>
      <c r="N13" s="118" t="s">
        <v>259</v>
      </c>
      <c r="O13" s="173">
        <v>105883</v>
      </c>
      <c r="P13" s="119" t="s">
        <v>103</v>
      </c>
      <c r="Q13" s="120">
        <v>5</v>
      </c>
      <c r="R13" s="118" t="s">
        <v>253</v>
      </c>
      <c r="S13" s="173">
        <v>101871</v>
      </c>
      <c r="T13" s="119" t="s">
        <v>103</v>
      </c>
      <c r="U13" s="120">
        <v>3</v>
      </c>
    </row>
    <row r="14" spans="1:21" ht="21.75" customHeight="1">
      <c r="A14" s="117" t="s">
        <v>30</v>
      </c>
      <c r="B14" s="118" t="s">
        <v>279</v>
      </c>
      <c r="C14" s="171">
        <v>91885</v>
      </c>
      <c r="D14" s="119" t="s">
        <v>103</v>
      </c>
      <c r="E14" s="120">
        <v>3</v>
      </c>
      <c r="F14" s="118" t="s">
        <v>263</v>
      </c>
      <c r="G14" s="172">
        <v>111344</v>
      </c>
      <c r="H14" s="119" t="s">
        <v>103</v>
      </c>
      <c r="I14" s="120">
        <v>3</v>
      </c>
      <c r="J14" s="118" t="s">
        <v>283</v>
      </c>
      <c r="K14" s="173">
        <v>102351</v>
      </c>
      <c r="L14" s="119" t="s">
        <v>103</v>
      </c>
      <c r="M14" s="120">
        <v>5</v>
      </c>
      <c r="N14" s="118" t="s">
        <v>277</v>
      </c>
      <c r="O14" s="173">
        <v>110750</v>
      </c>
      <c r="P14" s="119" t="s">
        <v>103</v>
      </c>
      <c r="Q14" s="120">
        <v>5</v>
      </c>
      <c r="R14" s="118" t="s">
        <v>283</v>
      </c>
      <c r="S14" s="173">
        <v>110058</v>
      </c>
      <c r="T14" s="119" t="s">
        <v>103</v>
      </c>
      <c r="U14" s="120">
        <v>3</v>
      </c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15</v>
      </c>
      <c r="F15" s="127"/>
      <c r="G15" s="124">
        <f>400*(COUNTA(G10:G14))</f>
        <v>2000</v>
      </c>
      <c r="H15" s="127"/>
      <c r="I15" s="126">
        <f>SUM(I10:I14)</f>
        <v>15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2000</v>
      </c>
      <c r="P15" s="127"/>
      <c r="Q15" s="126">
        <f>SUM(Q10:Q14)</f>
        <v>25</v>
      </c>
      <c r="R15" s="127"/>
      <c r="S15" s="124">
        <f>400*(COUNTA(S10:S14))</f>
        <v>2000</v>
      </c>
      <c r="T15" s="127"/>
      <c r="U15" s="128">
        <f>SUM(U10:U14)</f>
        <v>15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125</v>
      </c>
      <c r="C17" s="172">
        <v>190300</v>
      </c>
      <c r="D17" s="119" t="s">
        <v>103</v>
      </c>
      <c r="E17" s="120">
        <v>6</v>
      </c>
      <c r="F17" s="118" t="s">
        <v>109</v>
      </c>
      <c r="G17" s="172">
        <v>234422</v>
      </c>
      <c r="H17" s="119" t="s">
        <v>103</v>
      </c>
      <c r="I17" s="120">
        <v>6</v>
      </c>
      <c r="J17" s="118" t="s">
        <v>109</v>
      </c>
      <c r="K17" s="172">
        <v>200730</v>
      </c>
      <c r="L17" s="119" t="s">
        <v>103</v>
      </c>
      <c r="M17" s="120">
        <v>10</v>
      </c>
      <c r="N17" s="118" t="s">
        <v>139</v>
      </c>
      <c r="O17" s="172">
        <v>230349</v>
      </c>
      <c r="P17" s="130" t="s">
        <v>103</v>
      </c>
      <c r="Q17" s="120">
        <v>10</v>
      </c>
      <c r="R17" s="118" t="s">
        <v>125</v>
      </c>
      <c r="S17" s="172">
        <v>212074</v>
      </c>
      <c r="T17" s="130" t="s">
        <v>103</v>
      </c>
      <c r="U17" s="120">
        <v>10</v>
      </c>
    </row>
    <row r="18" spans="1:21" ht="21.75" customHeight="1">
      <c r="A18" s="129" t="s">
        <v>31</v>
      </c>
      <c r="B18" s="118" t="s">
        <v>179</v>
      </c>
      <c r="C18" s="172">
        <v>184915</v>
      </c>
      <c r="D18" s="119" t="s">
        <v>103</v>
      </c>
      <c r="E18" s="120">
        <v>6</v>
      </c>
      <c r="F18" s="118" t="s">
        <v>179</v>
      </c>
      <c r="G18" s="172">
        <v>242268</v>
      </c>
      <c r="H18" s="119" t="s">
        <v>103</v>
      </c>
      <c r="I18" s="120">
        <v>6</v>
      </c>
      <c r="J18" s="118" t="s">
        <v>181</v>
      </c>
      <c r="K18" s="172">
        <v>193389</v>
      </c>
      <c r="L18" s="119" t="s">
        <v>103</v>
      </c>
      <c r="M18" s="120">
        <v>10</v>
      </c>
      <c r="N18" s="118" t="s">
        <v>180</v>
      </c>
      <c r="O18" s="172">
        <v>214906</v>
      </c>
      <c r="P18" s="119" t="s">
        <v>103</v>
      </c>
      <c r="Q18" s="120">
        <v>10</v>
      </c>
      <c r="R18" s="118" t="s">
        <v>176</v>
      </c>
      <c r="S18" s="172">
        <v>210294</v>
      </c>
      <c r="T18" s="119" t="s">
        <v>103</v>
      </c>
      <c r="U18" s="120">
        <v>10</v>
      </c>
    </row>
    <row r="19" spans="1:21" ht="21.75" customHeight="1">
      <c r="A19" s="129" t="s">
        <v>31</v>
      </c>
      <c r="B19" s="118" t="s">
        <v>227</v>
      </c>
      <c r="C19" s="172">
        <v>183490</v>
      </c>
      <c r="D19" s="119" t="s">
        <v>103</v>
      </c>
      <c r="E19" s="120">
        <v>6</v>
      </c>
      <c r="F19" s="118" t="s">
        <v>229</v>
      </c>
      <c r="G19" s="172">
        <v>225437</v>
      </c>
      <c r="H19" s="119" t="s">
        <v>103</v>
      </c>
      <c r="I19" s="120">
        <v>6</v>
      </c>
      <c r="J19" s="118" t="s">
        <v>254</v>
      </c>
      <c r="K19" s="172">
        <v>194334</v>
      </c>
      <c r="L19" s="119" t="s">
        <v>103</v>
      </c>
      <c r="M19" s="120">
        <v>10</v>
      </c>
      <c r="N19" s="118" t="s">
        <v>229</v>
      </c>
      <c r="O19" s="172">
        <v>224298</v>
      </c>
      <c r="P19" s="119" t="s">
        <v>103</v>
      </c>
      <c r="Q19" s="120">
        <v>10</v>
      </c>
      <c r="R19" s="118" t="s">
        <v>227</v>
      </c>
      <c r="S19" s="172">
        <v>211275</v>
      </c>
      <c r="T19" s="119" t="s">
        <v>103</v>
      </c>
      <c r="U19" s="120">
        <v>10</v>
      </c>
    </row>
    <row r="20" spans="1:21" ht="21.75" customHeight="1">
      <c r="A20" s="129" t="s">
        <v>31</v>
      </c>
      <c r="B20" s="118" t="s">
        <v>248</v>
      </c>
      <c r="C20" s="172">
        <v>183867</v>
      </c>
      <c r="D20" s="119" t="s">
        <v>103</v>
      </c>
      <c r="E20" s="120">
        <v>6</v>
      </c>
      <c r="F20" s="118" t="s">
        <v>248</v>
      </c>
      <c r="G20" s="172">
        <v>234215</v>
      </c>
      <c r="H20" s="119" t="s">
        <v>103</v>
      </c>
      <c r="I20" s="120">
        <v>6</v>
      </c>
      <c r="J20" s="118" t="s">
        <v>251</v>
      </c>
      <c r="K20" s="172">
        <v>204696</v>
      </c>
      <c r="L20" s="119" t="s">
        <v>103</v>
      </c>
      <c r="M20" s="120">
        <v>10</v>
      </c>
      <c r="N20" s="118" t="s">
        <v>247</v>
      </c>
      <c r="O20" s="172">
        <v>224214</v>
      </c>
      <c r="P20" s="119" t="s">
        <v>103</v>
      </c>
      <c r="Q20" s="120">
        <v>10</v>
      </c>
      <c r="R20" s="118" t="s">
        <v>251</v>
      </c>
      <c r="S20" s="172">
        <v>212445</v>
      </c>
      <c r="T20" s="119" t="s">
        <v>103</v>
      </c>
      <c r="U20" s="120">
        <v>10</v>
      </c>
    </row>
    <row r="21" spans="1:21" ht="21.75" customHeight="1">
      <c r="A21" s="129" t="s">
        <v>31</v>
      </c>
      <c r="B21" s="118" t="s">
        <v>283</v>
      </c>
      <c r="C21" s="172">
        <v>193162</v>
      </c>
      <c r="D21" s="119" t="s">
        <v>103</v>
      </c>
      <c r="E21" s="120">
        <v>6</v>
      </c>
      <c r="F21" s="118" t="s">
        <v>277</v>
      </c>
      <c r="G21" s="172">
        <v>232798</v>
      </c>
      <c r="H21" s="119" t="s">
        <v>103</v>
      </c>
      <c r="I21" s="120">
        <v>6</v>
      </c>
      <c r="J21" s="118" t="s">
        <v>285</v>
      </c>
      <c r="K21" s="172">
        <v>204861</v>
      </c>
      <c r="L21" s="119" t="s">
        <v>103</v>
      </c>
      <c r="M21" s="120">
        <v>10</v>
      </c>
      <c r="N21" s="118" t="s">
        <v>279</v>
      </c>
      <c r="O21" s="172">
        <v>232297</v>
      </c>
      <c r="P21" s="119" t="s">
        <v>103</v>
      </c>
      <c r="Q21" s="120">
        <v>10</v>
      </c>
      <c r="R21" s="118" t="s">
        <v>263</v>
      </c>
      <c r="S21" s="172">
        <v>204019</v>
      </c>
      <c r="T21" s="119" t="s">
        <v>103</v>
      </c>
      <c r="U21" s="120">
        <v>10</v>
      </c>
    </row>
    <row r="22" spans="1:21" ht="21.75" customHeight="1">
      <c r="A22" s="122" t="s">
        <v>107</v>
      </c>
      <c r="B22" s="131"/>
      <c r="C22" s="124">
        <f>800*(COUNTA(C17:C21))</f>
        <v>4000</v>
      </c>
      <c r="D22" s="131"/>
      <c r="E22" s="128">
        <f>SUM(E17:E21)</f>
        <v>30</v>
      </c>
      <c r="F22" s="131"/>
      <c r="G22" s="124">
        <f>800*(COUNTA(G17:G21))</f>
        <v>4000</v>
      </c>
      <c r="H22" s="131"/>
      <c r="I22" s="128">
        <f>SUM(I17:I21)</f>
        <v>30</v>
      </c>
      <c r="J22" s="131"/>
      <c r="K22" s="124">
        <f>800*(COUNTA(K17:K21))</f>
        <v>4000</v>
      </c>
      <c r="L22" s="131"/>
      <c r="M22" s="128">
        <f>SUM(M17:M21)</f>
        <v>50</v>
      </c>
      <c r="N22" s="131"/>
      <c r="O22" s="124">
        <f>800*(COUNTA(O17:O21))</f>
        <v>4000</v>
      </c>
      <c r="P22" s="131"/>
      <c r="Q22" s="128">
        <f>SUM(Q17:Q21)</f>
        <v>50</v>
      </c>
      <c r="R22" s="131"/>
      <c r="S22" s="124">
        <f>800*(COUNTA(S17:S21))</f>
        <v>4000</v>
      </c>
      <c r="T22" s="131"/>
      <c r="U22" s="128">
        <f>SUM(U17:U21)</f>
        <v>50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845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49.625</v>
      </c>
      <c r="S26" s="140"/>
      <c r="T26" s="139" t="s">
        <v>5</v>
      </c>
    </row>
    <row r="27" spans="1:20" ht="21.75" customHeight="1">
      <c r="A27" s="117" t="s">
        <v>35</v>
      </c>
      <c r="B27" s="118" t="s">
        <v>258</v>
      </c>
      <c r="C27" s="173">
        <v>364901</v>
      </c>
      <c r="D27" s="180" t="s">
        <v>103</v>
      </c>
      <c r="E27" s="120">
        <v>30</v>
      </c>
      <c r="F27" s="118" t="s">
        <v>259</v>
      </c>
      <c r="G27" s="173">
        <v>464661</v>
      </c>
      <c r="H27" s="181" t="s">
        <v>103</v>
      </c>
      <c r="I27" s="120">
        <v>30</v>
      </c>
      <c r="J27" s="191" t="s">
        <v>408</v>
      </c>
      <c r="K27" s="230">
        <v>365903</v>
      </c>
      <c r="L27" s="191" t="s">
        <v>103</v>
      </c>
      <c r="M27" s="194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253</v>
      </c>
      <c r="C28" s="146">
        <v>1250</v>
      </c>
      <c r="D28" s="180" t="s">
        <v>103</v>
      </c>
      <c r="E28" s="120">
        <v>30</v>
      </c>
      <c r="F28" s="118" t="s">
        <v>220</v>
      </c>
      <c r="G28" s="146">
        <v>950</v>
      </c>
      <c r="H28" s="179" t="s">
        <v>103</v>
      </c>
      <c r="I28" s="120">
        <v>30</v>
      </c>
      <c r="J28" s="118" t="s">
        <v>143</v>
      </c>
      <c r="K28" s="146">
        <v>1125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 t="s">
        <v>259</v>
      </c>
      <c r="C29" s="146">
        <v>1775</v>
      </c>
      <c r="D29" s="182" t="s">
        <v>103</v>
      </c>
      <c r="E29" s="120">
        <v>35</v>
      </c>
      <c r="F29" s="118" t="s">
        <v>260</v>
      </c>
      <c r="G29" s="146">
        <v>1425</v>
      </c>
      <c r="H29" s="179" t="s">
        <v>103</v>
      </c>
      <c r="I29" s="120">
        <v>35</v>
      </c>
      <c r="J29" s="118" t="s">
        <v>106</v>
      </c>
      <c r="K29" s="146">
        <v>1675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 t="s">
        <v>252</v>
      </c>
      <c r="C30" s="146">
        <v>2550</v>
      </c>
      <c r="D30" s="182" t="s">
        <v>103</v>
      </c>
      <c r="E30" s="120">
        <v>60</v>
      </c>
      <c r="F30" s="118" t="s">
        <v>236</v>
      </c>
      <c r="G30" s="146">
        <v>2100</v>
      </c>
      <c r="H30" s="179" t="s">
        <v>103</v>
      </c>
      <c r="I30" s="120">
        <v>80</v>
      </c>
      <c r="J30" s="118" t="s">
        <v>235</v>
      </c>
      <c r="K30" s="146">
        <v>2275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7075</v>
      </c>
      <c r="D31" s="141"/>
      <c r="E31" s="151">
        <f>SUM(E27:E30)</f>
        <v>155</v>
      </c>
      <c r="F31" s="120"/>
      <c r="G31" s="124">
        <f>SUM(G30+G29+G28+(IF(COUNTBLANK(G27),0,1500)))</f>
        <v>5975</v>
      </c>
      <c r="H31" s="124"/>
      <c r="I31" s="151">
        <f>SUM(I27:I30)</f>
        <v>175</v>
      </c>
      <c r="J31" s="141"/>
      <c r="K31" s="124">
        <f>SUM(K30+K29+K28+(IF(COUNTBLANK(K27),0,1500)))</f>
        <v>6575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B19" sqref="B19:E19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130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126</v>
      </c>
      <c r="C10" s="176">
        <v>60146</v>
      </c>
      <c r="D10" s="119" t="s">
        <v>103</v>
      </c>
      <c r="E10" s="120">
        <v>5</v>
      </c>
      <c r="F10" s="118" t="s">
        <v>126</v>
      </c>
      <c r="G10" s="177">
        <v>71103</v>
      </c>
      <c r="H10" s="119" t="s">
        <v>103</v>
      </c>
      <c r="I10" s="120">
        <v>5</v>
      </c>
      <c r="J10" s="118" t="s">
        <v>141</v>
      </c>
      <c r="K10" s="178">
        <v>73984</v>
      </c>
      <c r="L10" s="119" t="s">
        <v>103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 t="s">
        <v>215</v>
      </c>
      <c r="C11" s="176">
        <v>54486</v>
      </c>
      <c r="D11" s="119" t="s">
        <v>103</v>
      </c>
      <c r="E11" s="120">
        <v>5</v>
      </c>
      <c r="F11" s="118"/>
      <c r="G11" s="177"/>
      <c r="H11" s="119"/>
      <c r="I11" s="120"/>
      <c r="J11" s="118" t="s">
        <v>215</v>
      </c>
      <c r="K11" s="178">
        <v>73238</v>
      </c>
      <c r="L11" s="119" t="s">
        <v>103</v>
      </c>
      <c r="M11" s="120">
        <v>5</v>
      </c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91" t="s">
        <v>309</v>
      </c>
      <c r="C12" s="192">
        <v>55292</v>
      </c>
      <c r="D12" s="193" t="s">
        <v>140</v>
      </c>
      <c r="E12" s="194">
        <v>5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91"/>
      <c r="C13" s="192"/>
      <c r="D13" s="193"/>
      <c r="E13" s="194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1200</v>
      </c>
      <c r="D15" s="125"/>
      <c r="E15" s="126">
        <f>SUM(E10:E14)</f>
        <v>15</v>
      </c>
      <c r="F15" s="127"/>
      <c r="G15" s="124">
        <f>400*(COUNTA(G10:G14))</f>
        <v>400</v>
      </c>
      <c r="H15" s="127"/>
      <c r="I15" s="126">
        <f>SUM(I10:I14)</f>
        <v>5</v>
      </c>
      <c r="J15" s="127"/>
      <c r="K15" s="124">
        <f>400*(COUNTA(K10:K14))</f>
        <v>800</v>
      </c>
      <c r="L15" s="127"/>
      <c r="M15" s="126">
        <f>SUM(M10:M14)</f>
        <v>10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141</v>
      </c>
      <c r="C17" s="177">
        <v>115313</v>
      </c>
      <c r="D17" s="119" t="s">
        <v>103</v>
      </c>
      <c r="E17" s="120">
        <v>10</v>
      </c>
      <c r="F17" s="118" t="s">
        <v>176</v>
      </c>
      <c r="G17" s="177">
        <v>142961</v>
      </c>
      <c r="H17" s="119" t="s">
        <v>103</v>
      </c>
      <c r="I17" s="120">
        <v>10</v>
      </c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 t="s">
        <v>176</v>
      </c>
      <c r="C18" s="177">
        <v>115005</v>
      </c>
      <c r="D18" s="119" t="s">
        <v>103</v>
      </c>
      <c r="E18" s="120">
        <v>10</v>
      </c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91"/>
      <c r="C19" s="192"/>
      <c r="D19" s="193"/>
      <c r="E19" s="194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1600</v>
      </c>
      <c r="D22" s="131"/>
      <c r="E22" s="128">
        <f>SUM(E17:E21)</f>
        <v>20</v>
      </c>
      <c r="F22" s="131"/>
      <c r="G22" s="124">
        <f>800*(COUNTA(G17:G21))</f>
        <v>800</v>
      </c>
      <c r="H22" s="131"/>
      <c r="I22" s="128">
        <f>SUM(I17:I21)</f>
        <v>10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140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8.175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 t="s">
        <v>215</v>
      </c>
      <c r="G27" s="178">
        <v>265250</v>
      </c>
      <c r="H27" s="181" t="s">
        <v>103</v>
      </c>
      <c r="I27" s="120">
        <v>40</v>
      </c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 t="s">
        <v>251</v>
      </c>
      <c r="C28" s="146">
        <v>1875</v>
      </c>
      <c r="D28" s="180" t="s">
        <v>103</v>
      </c>
      <c r="E28" s="120">
        <v>40</v>
      </c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1875</v>
      </c>
      <c r="D31" s="141"/>
      <c r="E31" s="151">
        <f>SUM(E27:E30)</f>
        <v>40</v>
      </c>
      <c r="F31" s="120"/>
      <c r="G31" s="124">
        <f>SUM(G30+G29+G28+(IF(COUNTBLANK(G27),0,1500)))</f>
        <v>1500</v>
      </c>
      <c r="H31" s="124"/>
      <c r="I31" s="151">
        <f>SUM(I27:I30)</f>
        <v>40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6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94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74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102</v>
      </c>
      <c r="C10" s="171">
        <v>84136</v>
      </c>
      <c r="D10" s="119" t="s">
        <v>103</v>
      </c>
      <c r="E10" s="120">
        <v>3</v>
      </c>
      <c r="F10" s="118" t="s">
        <v>102</v>
      </c>
      <c r="G10" s="172">
        <v>84994</v>
      </c>
      <c r="H10" s="119" t="s">
        <v>103</v>
      </c>
      <c r="I10" s="120">
        <v>5</v>
      </c>
      <c r="J10" s="118" t="s">
        <v>102</v>
      </c>
      <c r="K10" s="173">
        <v>83537</v>
      </c>
      <c r="L10" s="119" t="s">
        <v>103</v>
      </c>
      <c r="M10" s="120">
        <v>5</v>
      </c>
      <c r="N10" s="118"/>
      <c r="O10" s="173"/>
      <c r="P10" s="119"/>
      <c r="Q10" s="120"/>
      <c r="R10" s="118"/>
      <c r="S10" s="173"/>
      <c r="T10" s="119"/>
      <c r="U10" s="120"/>
    </row>
    <row r="11" spans="1:21" ht="21.75" customHeight="1">
      <c r="A11" s="117" t="s">
        <v>30</v>
      </c>
      <c r="B11" s="118" t="s">
        <v>236</v>
      </c>
      <c r="C11" s="171">
        <v>80556</v>
      </c>
      <c r="D11" s="119" t="s">
        <v>103</v>
      </c>
      <c r="E11" s="120">
        <v>3</v>
      </c>
      <c r="F11" s="118" t="s">
        <v>258</v>
      </c>
      <c r="G11" s="172">
        <v>82886</v>
      </c>
      <c r="H11" s="119" t="s">
        <v>103</v>
      </c>
      <c r="I11" s="120">
        <v>5</v>
      </c>
      <c r="J11" s="118" t="s">
        <v>258</v>
      </c>
      <c r="K11" s="172">
        <v>80445</v>
      </c>
      <c r="L11" s="119" t="s">
        <v>103</v>
      </c>
      <c r="M11" s="120">
        <v>5</v>
      </c>
      <c r="N11" s="118"/>
      <c r="O11" s="173"/>
      <c r="P11" s="119"/>
      <c r="Q11" s="120"/>
      <c r="R11" s="118"/>
      <c r="S11" s="173"/>
      <c r="T11" s="119"/>
      <c r="U11" s="120"/>
    </row>
    <row r="12" spans="1:21" ht="21.75" customHeight="1">
      <c r="A12" s="117" t="s">
        <v>30</v>
      </c>
      <c r="B12" s="118" t="s">
        <v>258</v>
      </c>
      <c r="C12" s="171">
        <v>80689</v>
      </c>
      <c r="D12" s="119" t="s">
        <v>103</v>
      </c>
      <c r="E12" s="120">
        <v>3</v>
      </c>
      <c r="F12" s="118" t="s">
        <v>283</v>
      </c>
      <c r="G12" s="172">
        <v>82243</v>
      </c>
      <c r="H12" s="119" t="s">
        <v>103</v>
      </c>
      <c r="I12" s="120">
        <v>5</v>
      </c>
      <c r="J12" s="118" t="s">
        <v>283</v>
      </c>
      <c r="K12" s="173">
        <v>75871</v>
      </c>
      <c r="L12" s="119" t="s">
        <v>103</v>
      </c>
      <c r="M12" s="120">
        <v>5</v>
      </c>
      <c r="N12" s="118"/>
      <c r="O12" s="173"/>
      <c r="P12" s="119"/>
      <c r="Q12" s="120"/>
      <c r="R12" s="118"/>
      <c r="S12" s="173"/>
      <c r="T12" s="119"/>
      <c r="U12" s="120"/>
    </row>
    <row r="13" spans="1:21" ht="21.75" customHeight="1">
      <c r="A13" s="117" t="s">
        <v>30</v>
      </c>
      <c r="B13" s="118" t="s">
        <v>262</v>
      </c>
      <c r="C13" s="171">
        <v>81314</v>
      </c>
      <c r="D13" s="119" t="s">
        <v>103</v>
      </c>
      <c r="E13" s="120">
        <v>3</v>
      </c>
      <c r="F13" s="118" t="s">
        <v>313</v>
      </c>
      <c r="G13" s="172">
        <v>81723</v>
      </c>
      <c r="H13" s="119" t="s">
        <v>103</v>
      </c>
      <c r="I13" s="120">
        <v>5</v>
      </c>
      <c r="J13" s="191" t="s">
        <v>309</v>
      </c>
      <c r="K13" s="230">
        <v>81337</v>
      </c>
      <c r="L13" s="193" t="s">
        <v>140</v>
      </c>
      <c r="M13" s="194">
        <v>5</v>
      </c>
      <c r="N13" s="118"/>
      <c r="O13" s="173"/>
      <c r="P13" s="119"/>
      <c r="Q13" s="120"/>
      <c r="R13" s="118"/>
      <c r="S13" s="173"/>
      <c r="T13" s="119"/>
      <c r="U13" s="120"/>
    </row>
    <row r="14" spans="1:21" ht="21.75" customHeight="1">
      <c r="A14" s="117" t="s">
        <v>30</v>
      </c>
      <c r="B14" s="118" t="s">
        <v>374</v>
      </c>
      <c r="C14" s="171">
        <v>81196</v>
      </c>
      <c r="D14" s="119" t="s">
        <v>103</v>
      </c>
      <c r="E14" s="120">
        <v>3</v>
      </c>
      <c r="F14" s="118"/>
      <c r="G14" s="172"/>
      <c r="H14" s="119"/>
      <c r="I14" s="120"/>
      <c r="J14" s="118" t="s">
        <v>418</v>
      </c>
      <c r="K14" s="173">
        <v>80774</v>
      </c>
      <c r="L14" s="119" t="s">
        <v>103</v>
      </c>
      <c r="M14" s="120">
        <v>5</v>
      </c>
      <c r="N14" s="118"/>
      <c r="O14" s="173"/>
      <c r="P14" s="119"/>
      <c r="Q14" s="120"/>
      <c r="R14" s="118"/>
      <c r="S14" s="173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2000</v>
      </c>
      <c r="D15" s="125"/>
      <c r="E15" s="126">
        <f>SUM(E10:E14)</f>
        <v>15</v>
      </c>
      <c r="F15" s="127"/>
      <c r="G15" s="124">
        <f>400*(COUNTA(G10:G14))</f>
        <v>1600</v>
      </c>
      <c r="H15" s="127"/>
      <c r="I15" s="126">
        <f>SUM(I10:I14)</f>
        <v>20</v>
      </c>
      <c r="J15" s="127"/>
      <c r="K15" s="124">
        <f>400*(COUNTA(K10:K14))</f>
        <v>2000</v>
      </c>
      <c r="L15" s="127"/>
      <c r="M15" s="126">
        <f>SUM(M10:M14)</f>
        <v>25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143</v>
      </c>
      <c r="C17" s="172">
        <v>172291</v>
      </c>
      <c r="D17" s="119" t="s">
        <v>103</v>
      </c>
      <c r="E17" s="120">
        <v>6</v>
      </c>
      <c r="F17" s="118"/>
      <c r="G17" s="172"/>
      <c r="H17" s="119"/>
      <c r="I17" s="120"/>
      <c r="J17" s="118" t="s">
        <v>236</v>
      </c>
      <c r="K17" s="172">
        <v>162814</v>
      </c>
      <c r="L17" s="119" t="s">
        <v>103</v>
      </c>
      <c r="M17" s="120">
        <v>10</v>
      </c>
      <c r="N17" s="118"/>
      <c r="O17" s="172"/>
      <c r="P17" s="130"/>
      <c r="Q17" s="120"/>
      <c r="R17" s="118"/>
      <c r="S17" s="172"/>
      <c r="T17" s="130"/>
      <c r="U17" s="120"/>
    </row>
    <row r="18" spans="1:21" ht="21.75" customHeight="1">
      <c r="A18" s="129" t="s">
        <v>31</v>
      </c>
      <c r="B18" s="118"/>
      <c r="C18" s="172"/>
      <c r="D18" s="119"/>
      <c r="E18" s="120"/>
      <c r="F18" s="118"/>
      <c r="G18" s="172"/>
      <c r="H18" s="119"/>
      <c r="I18" s="120"/>
      <c r="J18" s="118" t="s">
        <v>262</v>
      </c>
      <c r="K18" s="172">
        <v>162953</v>
      </c>
      <c r="L18" s="119" t="s">
        <v>103</v>
      </c>
      <c r="M18" s="120">
        <v>10</v>
      </c>
      <c r="N18" s="118"/>
      <c r="O18" s="172"/>
      <c r="P18" s="119"/>
      <c r="Q18" s="120"/>
      <c r="R18" s="118"/>
      <c r="S18" s="172"/>
      <c r="T18" s="119"/>
      <c r="U18" s="120"/>
    </row>
    <row r="19" spans="1:21" ht="21.75" customHeight="1">
      <c r="A19" s="129" t="s">
        <v>31</v>
      </c>
      <c r="B19" s="118"/>
      <c r="C19" s="172"/>
      <c r="D19" s="119"/>
      <c r="E19" s="120"/>
      <c r="F19" s="118"/>
      <c r="G19" s="172"/>
      <c r="H19" s="119"/>
      <c r="I19" s="120"/>
      <c r="J19" s="118" t="s">
        <v>374</v>
      </c>
      <c r="K19" s="172">
        <v>162250</v>
      </c>
      <c r="L19" s="119" t="s">
        <v>103</v>
      </c>
      <c r="M19" s="120">
        <v>10</v>
      </c>
      <c r="N19" s="118"/>
      <c r="O19" s="172"/>
      <c r="P19" s="119"/>
      <c r="Q19" s="120"/>
      <c r="R19" s="118"/>
      <c r="S19" s="172"/>
      <c r="T19" s="119"/>
      <c r="U19" s="120"/>
    </row>
    <row r="20" spans="1:21" ht="21.75" customHeight="1">
      <c r="A20" s="129" t="s">
        <v>31</v>
      </c>
      <c r="B20" s="118"/>
      <c r="C20" s="172"/>
      <c r="D20" s="119"/>
      <c r="E20" s="120"/>
      <c r="F20" s="118"/>
      <c r="G20" s="172"/>
      <c r="H20" s="119"/>
      <c r="I20" s="120"/>
      <c r="J20" s="118"/>
      <c r="K20" s="172"/>
      <c r="L20" s="119"/>
      <c r="M20" s="120"/>
      <c r="N20" s="118"/>
      <c r="O20" s="172"/>
      <c r="P20" s="119"/>
      <c r="Q20" s="120"/>
      <c r="R20" s="118"/>
      <c r="S20" s="172"/>
      <c r="T20" s="119"/>
      <c r="U20" s="120"/>
    </row>
    <row r="21" spans="1:21" ht="21.75" customHeight="1">
      <c r="A21" s="129" t="s">
        <v>31</v>
      </c>
      <c r="B21" s="118"/>
      <c r="C21" s="172"/>
      <c r="D21" s="119"/>
      <c r="E21" s="120"/>
      <c r="F21" s="118"/>
      <c r="G21" s="172"/>
      <c r="H21" s="119"/>
      <c r="I21" s="120"/>
      <c r="J21" s="118"/>
      <c r="K21" s="172"/>
      <c r="L21" s="119"/>
      <c r="M21" s="120"/>
      <c r="N21" s="118"/>
      <c r="O21" s="172"/>
      <c r="P21" s="119"/>
      <c r="Q21" s="120"/>
      <c r="R21" s="118"/>
      <c r="S21" s="172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6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2400</v>
      </c>
      <c r="L22" s="131"/>
      <c r="M22" s="128">
        <f>SUM(M17:M21)</f>
        <v>30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346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18</v>
      </c>
      <c r="S26" s="140"/>
      <c r="T26" s="139" t="s">
        <v>5</v>
      </c>
    </row>
    <row r="27" spans="1:20" ht="21.75" customHeight="1">
      <c r="A27" s="117" t="s">
        <v>35</v>
      </c>
      <c r="B27" s="191" t="s">
        <v>408</v>
      </c>
      <c r="C27" s="230">
        <v>310112</v>
      </c>
      <c r="D27" s="266" t="s">
        <v>103</v>
      </c>
      <c r="E27" s="194">
        <v>40</v>
      </c>
      <c r="F27" s="118"/>
      <c r="G27" s="173"/>
      <c r="H27" s="121"/>
      <c r="I27" s="120"/>
      <c r="J27" s="118" t="s">
        <v>253</v>
      </c>
      <c r="K27" s="173">
        <v>312477</v>
      </c>
      <c r="L27" s="118" t="s">
        <v>103</v>
      </c>
      <c r="M27" s="120">
        <v>40</v>
      </c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 t="s">
        <v>143</v>
      </c>
      <c r="K28" s="146">
        <v>1400</v>
      </c>
      <c r="L28" s="118" t="s">
        <v>103</v>
      </c>
      <c r="M28" s="120">
        <v>40</v>
      </c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 t="s">
        <v>419</v>
      </c>
      <c r="K29" s="146">
        <v>2025</v>
      </c>
      <c r="L29" s="118" t="s">
        <v>103</v>
      </c>
      <c r="M29" s="120">
        <v>50</v>
      </c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 t="s">
        <v>411</v>
      </c>
      <c r="K30" s="146">
        <v>2775</v>
      </c>
      <c r="L30" s="118" t="s">
        <v>103</v>
      </c>
      <c r="M30" s="120">
        <v>80</v>
      </c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1500</v>
      </c>
      <c r="D31" s="141"/>
      <c r="E31" s="151">
        <f>SUM(E27:E30)</f>
        <v>40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7700</v>
      </c>
      <c r="L31" s="118"/>
      <c r="M31" s="151">
        <f>SUM(M27:M30)</f>
        <v>210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162"/>
  <sheetViews>
    <sheetView zoomScale="150" zoomScaleNormal="150" workbookViewId="0" topLeftCell="A1">
      <selection activeCell="N29" sqref="N29"/>
    </sheetView>
  </sheetViews>
  <sheetFormatPr defaultColWidth="8.8515625" defaultRowHeight="12.75"/>
  <cols>
    <col min="1" max="1" width="10.421875" style="6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334" t="s">
        <v>75</v>
      </c>
      <c r="B1" s="335"/>
      <c r="C1" s="335"/>
      <c r="D1" s="335"/>
      <c r="E1" s="274"/>
      <c r="F1" s="274"/>
    </row>
    <row r="2" spans="1:6" ht="12">
      <c r="A2" s="335"/>
      <c r="B2" s="335"/>
      <c r="C2" s="335"/>
      <c r="D2" s="335"/>
      <c r="E2" s="274"/>
      <c r="F2" s="274"/>
    </row>
    <row r="3" spans="3:5" ht="12">
      <c r="C3" s="6"/>
      <c r="D3" s="6"/>
      <c r="E3" s="6"/>
    </row>
    <row r="4" spans="1:8" ht="15">
      <c r="A4" s="14" t="s">
        <v>7</v>
      </c>
      <c r="B4" s="15" t="s">
        <v>1</v>
      </c>
      <c r="C4" s="16" t="s">
        <v>8</v>
      </c>
      <c r="D4" s="16" t="s">
        <v>9</v>
      </c>
      <c r="E4" s="16" t="s">
        <v>10</v>
      </c>
      <c r="F4" s="17" t="s">
        <v>11</v>
      </c>
      <c r="G4" s="16" t="s">
        <v>12</v>
      </c>
      <c r="H4" s="16" t="s">
        <v>5</v>
      </c>
    </row>
    <row r="5" spans="1:8" ht="15">
      <c r="A5" s="14"/>
      <c r="B5" s="15"/>
      <c r="C5" s="16"/>
      <c r="D5" s="16"/>
      <c r="E5" s="16"/>
      <c r="F5" s="17"/>
      <c r="G5" s="16"/>
      <c r="H5" s="16"/>
    </row>
    <row r="6" spans="1:8" ht="15">
      <c r="A6" s="240">
        <v>406795</v>
      </c>
      <c r="B6" s="241" t="s">
        <v>13</v>
      </c>
      <c r="C6" s="242" t="s">
        <v>294</v>
      </c>
      <c r="D6" s="243">
        <v>620881</v>
      </c>
      <c r="E6" s="242" t="s">
        <v>224</v>
      </c>
      <c r="F6" s="225" t="s">
        <v>103</v>
      </c>
      <c r="G6" s="242" t="s">
        <v>5</v>
      </c>
      <c r="H6" s="16"/>
    </row>
    <row r="7" spans="1:8" ht="15">
      <c r="A7" s="240"/>
      <c r="B7" s="241"/>
      <c r="C7" s="242"/>
      <c r="D7" s="243"/>
      <c r="E7" s="242"/>
      <c r="F7" s="225"/>
      <c r="G7" s="242"/>
      <c r="H7" s="16"/>
    </row>
    <row r="8" spans="1:8" ht="15">
      <c r="A8" s="240">
        <v>783385</v>
      </c>
      <c r="B8" s="241" t="s">
        <v>101</v>
      </c>
      <c r="C8" s="242" t="s">
        <v>373</v>
      </c>
      <c r="D8" s="243">
        <v>520847</v>
      </c>
      <c r="E8" s="242" t="s">
        <v>224</v>
      </c>
      <c r="F8" s="225" t="s">
        <v>103</v>
      </c>
      <c r="G8" s="242" t="s">
        <v>104</v>
      </c>
      <c r="H8" s="16"/>
    </row>
    <row r="9" spans="1:8" ht="15">
      <c r="A9" s="240"/>
      <c r="B9" s="241" t="s">
        <v>101</v>
      </c>
      <c r="C9" s="242" t="s">
        <v>393</v>
      </c>
      <c r="D9" s="243">
        <v>590887</v>
      </c>
      <c r="E9" s="242" t="s">
        <v>119</v>
      </c>
      <c r="F9" s="225" t="s">
        <v>103</v>
      </c>
      <c r="G9" s="242" t="s">
        <v>104</v>
      </c>
      <c r="H9" s="16"/>
    </row>
    <row r="10" spans="1:8" ht="15">
      <c r="A10" s="14"/>
      <c r="B10" s="15"/>
      <c r="C10" s="16"/>
      <c r="D10" s="16"/>
      <c r="E10" s="16"/>
      <c r="F10" s="17"/>
      <c r="G10" s="16"/>
      <c r="H10" s="16"/>
    </row>
    <row r="11" spans="1:8" s="241" customFormat="1" ht="12">
      <c r="A11" s="240">
        <v>788517</v>
      </c>
      <c r="B11" s="241" t="s">
        <v>81</v>
      </c>
      <c r="C11" s="242" t="s">
        <v>263</v>
      </c>
      <c r="D11" s="243">
        <v>592014</v>
      </c>
      <c r="E11" s="242" t="s">
        <v>133</v>
      </c>
      <c r="F11" s="225" t="s">
        <v>103</v>
      </c>
      <c r="G11" s="242" t="s">
        <v>104</v>
      </c>
      <c r="H11" s="242"/>
    </row>
    <row r="12" spans="1:8" s="241" customFormat="1" ht="12">
      <c r="A12" s="240"/>
      <c r="B12" s="241" t="s">
        <v>81</v>
      </c>
      <c r="C12" s="242" t="s">
        <v>311</v>
      </c>
      <c r="D12" s="243">
        <v>535300</v>
      </c>
      <c r="E12" s="242" t="s">
        <v>119</v>
      </c>
      <c r="F12" s="225" t="s">
        <v>103</v>
      </c>
      <c r="G12" s="242" t="s">
        <v>104</v>
      </c>
      <c r="H12" s="242"/>
    </row>
    <row r="13" spans="1:8" s="241" customFormat="1" ht="12">
      <c r="A13" s="240"/>
      <c r="B13" s="241" t="s">
        <v>81</v>
      </c>
      <c r="C13" s="242" t="s">
        <v>420</v>
      </c>
      <c r="D13" s="243">
        <v>502791</v>
      </c>
      <c r="E13" s="242" t="s">
        <v>224</v>
      </c>
      <c r="F13" s="225" t="s">
        <v>140</v>
      </c>
      <c r="G13" s="242" t="s">
        <v>104</v>
      </c>
      <c r="H13" s="242"/>
    </row>
    <row r="14" spans="1:8" s="241" customFormat="1" ht="12">
      <c r="A14" s="240"/>
      <c r="C14" s="242"/>
      <c r="D14" s="243"/>
      <c r="E14" s="242"/>
      <c r="F14" s="225"/>
      <c r="G14" s="242"/>
      <c r="H14" s="242"/>
    </row>
    <row r="15" spans="1:8" s="241" customFormat="1" ht="12">
      <c r="A15" s="240">
        <v>786614</v>
      </c>
      <c r="B15" s="241" t="s">
        <v>275</v>
      </c>
      <c r="C15" s="242" t="s">
        <v>362</v>
      </c>
      <c r="D15" s="243">
        <v>573636</v>
      </c>
      <c r="E15" s="242" t="s">
        <v>224</v>
      </c>
      <c r="F15" s="225" t="s">
        <v>103</v>
      </c>
      <c r="G15" s="242" t="s">
        <v>104</v>
      </c>
      <c r="H15" s="242"/>
    </row>
    <row r="16" spans="3:6" ht="12">
      <c r="C16" s="5"/>
      <c r="D16" s="174"/>
      <c r="E16" s="5"/>
      <c r="F16" s="18"/>
    </row>
    <row r="17" spans="1:8" ht="12">
      <c r="A17" s="5" t="s">
        <v>105</v>
      </c>
      <c r="B17" t="s">
        <v>96</v>
      </c>
      <c r="C17" s="5" t="s">
        <v>102</v>
      </c>
      <c r="D17" s="174">
        <v>572762</v>
      </c>
      <c r="E17" s="5" t="s">
        <v>119</v>
      </c>
      <c r="F17" s="18" t="s">
        <v>103</v>
      </c>
      <c r="G17" s="5" t="s">
        <v>104</v>
      </c>
      <c r="H17" s="5"/>
    </row>
    <row r="18" spans="1:8" ht="12">
      <c r="A18" s="5"/>
      <c r="B18" t="s">
        <v>96</v>
      </c>
      <c r="C18" s="5" t="s">
        <v>126</v>
      </c>
      <c r="D18" s="174">
        <v>624009</v>
      </c>
      <c r="E18" s="5" t="s">
        <v>133</v>
      </c>
      <c r="F18" s="18" t="s">
        <v>103</v>
      </c>
      <c r="G18" s="5"/>
      <c r="H18" s="5"/>
    </row>
    <row r="19" spans="1:8" ht="12">
      <c r="A19" s="5"/>
      <c r="B19" t="s">
        <v>96</v>
      </c>
      <c r="C19" s="242" t="s">
        <v>420</v>
      </c>
      <c r="D19" s="243">
        <v>483226</v>
      </c>
      <c r="E19" s="242" t="s">
        <v>224</v>
      </c>
      <c r="F19" s="225" t="s">
        <v>140</v>
      </c>
      <c r="G19" s="242" t="s">
        <v>104</v>
      </c>
      <c r="H19" s="5"/>
    </row>
    <row r="20" spans="1:8" ht="12">
      <c r="A20" s="5"/>
      <c r="C20" s="5"/>
      <c r="D20" s="174"/>
      <c r="E20" s="5"/>
      <c r="F20" s="18"/>
      <c r="G20" s="5"/>
      <c r="H20" s="5"/>
    </row>
    <row r="21" spans="1:8" ht="12">
      <c r="A21" s="5" t="s">
        <v>345</v>
      </c>
      <c r="B21" t="s">
        <v>108</v>
      </c>
      <c r="C21" s="5" t="s">
        <v>367</v>
      </c>
      <c r="D21" s="174">
        <v>565795</v>
      </c>
      <c r="E21" s="5" t="s">
        <v>224</v>
      </c>
      <c r="F21" s="18" t="s">
        <v>103</v>
      </c>
      <c r="G21" s="5" t="s">
        <v>104</v>
      </c>
      <c r="H21" s="5"/>
    </row>
    <row r="22" spans="1:8" ht="12">
      <c r="A22" s="5"/>
      <c r="C22" s="5"/>
      <c r="D22" s="174"/>
      <c r="E22" s="5"/>
      <c r="F22" s="18"/>
      <c r="G22" s="5"/>
      <c r="H22" s="5"/>
    </row>
    <row r="23" spans="1:8" ht="12">
      <c r="A23" s="5" t="s">
        <v>414</v>
      </c>
      <c r="B23" t="s">
        <v>320</v>
      </c>
      <c r="C23" s="5" t="s">
        <v>398</v>
      </c>
      <c r="D23" s="174">
        <v>530431</v>
      </c>
      <c r="E23" s="5" t="s">
        <v>224</v>
      </c>
      <c r="F23" s="18" t="s">
        <v>103</v>
      </c>
      <c r="G23" s="5" t="s">
        <v>104</v>
      </c>
      <c r="H23" s="5"/>
    </row>
    <row r="24" spans="1:8" ht="12">
      <c r="A24" s="5"/>
      <c r="C24" s="5"/>
      <c r="D24" s="174"/>
      <c r="E24" s="5"/>
      <c r="F24" s="18"/>
      <c r="G24" s="5"/>
      <c r="H24" s="5"/>
    </row>
    <row r="25" spans="1:8" ht="12">
      <c r="A25" s="5" t="s">
        <v>266</v>
      </c>
      <c r="B25" t="s">
        <v>95</v>
      </c>
      <c r="C25" s="5" t="s">
        <v>220</v>
      </c>
      <c r="D25" s="174">
        <v>523359</v>
      </c>
      <c r="E25" s="5" t="s">
        <v>224</v>
      </c>
      <c r="F25" s="18" t="s">
        <v>103</v>
      </c>
      <c r="G25" s="5" t="s">
        <v>104</v>
      </c>
      <c r="H25" s="5"/>
    </row>
    <row r="26" spans="1:8" ht="12">
      <c r="A26" s="5"/>
      <c r="B26" t="s">
        <v>95</v>
      </c>
      <c r="C26" s="5" t="s">
        <v>393</v>
      </c>
      <c r="D26" s="174">
        <v>615425</v>
      </c>
      <c r="E26" s="5" t="s">
        <v>119</v>
      </c>
      <c r="F26" s="18" t="s">
        <v>103</v>
      </c>
      <c r="G26" s="5"/>
      <c r="H26" s="5"/>
    </row>
    <row r="27" spans="1:8" ht="12">
      <c r="A27" s="5"/>
      <c r="C27" s="5"/>
      <c r="D27" s="174"/>
      <c r="E27" s="5"/>
      <c r="F27" s="18"/>
      <c r="G27" s="5"/>
      <c r="H27" s="5"/>
    </row>
    <row r="28" spans="1:8" ht="12">
      <c r="A28" s="5" t="s">
        <v>412</v>
      </c>
      <c r="B28" t="s">
        <v>94</v>
      </c>
      <c r="C28" s="5" t="s">
        <v>411</v>
      </c>
      <c r="D28" s="174">
        <v>643934</v>
      </c>
      <c r="E28" s="5" t="s">
        <v>133</v>
      </c>
      <c r="F28" s="18" t="s">
        <v>103</v>
      </c>
      <c r="G28" s="5"/>
      <c r="H28" s="5"/>
    </row>
    <row r="29" spans="1:8" ht="12">
      <c r="A29" s="5"/>
      <c r="C29" s="5"/>
      <c r="D29" s="174"/>
      <c r="E29" s="5"/>
      <c r="F29" s="18"/>
      <c r="G29" s="5"/>
      <c r="H29" s="5"/>
    </row>
    <row r="30" spans="1:8" ht="12">
      <c r="A30" s="5"/>
      <c r="C30" s="5"/>
      <c r="D30" s="174"/>
      <c r="E30" s="5"/>
      <c r="F30" s="18"/>
      <c r="G30" s="5"/>
      <c r="H30" s="5"/>
    </row>
    <row r="31" spans="1:8" ht="12">
      <c r="A31" s="5"/>
      <c r="C31" s="5"/>
      <c r="D31" s="174"/>
      <c r="E31" s="5"/>
      <c r="F31" s="18"/>
      <c r="G31" s="5"/>
      <c r="H31" s="5"/>
    </row>
    <row r="32" spans="1:8" ht="12">
      <c r="A32" s="5"/>
      <c r="C32" s="5"/>
      <c r="D32" s="174"/>
      <c r="E32" s="5"/>
      <c r="F32" s="18"/>
      <c r="G32" s="5"/>
      <c r="H32" s="5"/>
    </row>
    <row r="33" spans="1:8" ht="12">
      <c r="A33" s="5"/>
      <c r="C33" s="5"/>
      <c r="D33" s="174"/>
      <c r="E33" s="5"/>
      <c r="F33" s="18"/>
      <c r="G33" s="5"/>
      <c r="H33" s="5"/>
    </row>
    <row r="34" spans="1:8" ht="12">
      <c r="A34" s="5"/>
      <c r="C34" s="5"/>
      <c r="D34" s="174"/>
      <c r="E34" s="5"/>
      <c r="F34" s="18"/>
      <c r="G34" s="5"/>
      <c r="H34" s="5"/>
    </row>
    <row r="35" spans="1:8" ht="12">
      <c r="A35" s="5"/>
      <c r="C35" s="5"/>
      <c r="D35" s="174"/>
      <c r="E35" s="5"/>
      <c r="F35" s="18"/>
      <c r="G35" s="5"/>
      <c r="H35" s="5"/>
    </row>
    <row r="36" spans="1:8" ht="12">
      <c r="A36" s="5"/>
      <c r="C36" s="5"/>
      <c r="D36" s="174"/>
      <c r="E36" s="5"/>
      <c r="F36" s="18"/>
      <c r="G36" s="5"/>
      <c r="H36" s="5"/>
    </row>
    <row r="37" spans="1:8" ht="12">
      <c r="A37" s="5"/>
      <c r="C37" s="5"/>
      <c r="D37" s="174"/>
      <c r="E37" s="5"/>
      <c r="F37" s="18"/>
      <c r="G37" s="5"/>
      <c r="H37" s="5"/>
    </row>
    <row r="38" spans="1:8" ht="12">
      <c r="A38" s="5"/>
      <c r="C38" s="5"/>
      <c r="D38" s="174"/>
      <c r="E38" s="5"/>
      <c r="F38" s="18"/>
      <c r="G38" s="5"/>
      <c r="H38" s="5"/>
    </row>
    <row r="39" spans="1:8" ht="12">
      <c r="A39" s="5"/>
      <c r="C39" s="5"/>
      <c r="D39" s="174"/>
      <c r="E39" s="5"/>
      <c r="F39" s="18"/>
      <c r="G39" s="5"/>
      <c r="H39" s="5"/>
    </row>
    <row r="40" spans="1:8" ht="12">
      <c r="A40" s="5"/>
      <c r="C40" s="5"/>
      <c r="D40" s="174"/>
      <c r="E40" s="5"/>
      <c r="F40" s="18"/>
      <c r="G40" s="5"/>
      <c r="H40" s="5"/>
    </row>
    <row r="41" spans="1:8" ht="12">
      <c r="A41" s="5"/>
      <c r="C41" s="5"/>
      <c r="D41" s="174"/>
      <c r="E41" s="5"/>
      <c r="F41" s="18"/>
      <c r="G41" s="5"/>
      <c r="H41" s="5"/>
    </row>
    <row r="42" spans="1:8" ht="12">
      <c r="A42" s="5"/>
      <c r="C42" s="5"/>
      <c r="D42" s="174"/>
      <c r="E42" s="5"/>
      <c r="F42" s="18"/>
      <c r="G42" s="5"/>
      <c r="H42" s="5"/>
    </row>
    <row r="43" spans="1:8" ht="12">
      <c r="A43" s="5"/>
      <c r="C43" s="5"/>
      <c r="D43" s="174"/>
      <c r="E43" s="5"/>
      <c r="F43" s="18"/>
      <c r="G43" s="5"/>
      <c r="H43" s="5"/>
    </row>
    <row r="44" spans="1:8" ht="12">
      <c r="A44" s="5"/>
      <c r="C44" s="5"/>
      <c r="D44" s="174"/>
      <c r="E44" s="5"/>
      <c r="F44" s="18"/>
      <c r="G44" s="5"/>
      <c r="H44" s="5"/>
    </row>
    <row r="45" spans="1:8" ht="12">
      <c r="A45" s="5"/>
      <c r="C45" s="5"/>
      <c r="D45" s="174"/>
      <c r="E45" s="5"/>
      <c r="F45" s="18"/>
      <c r="G45" s="5"/>
      <c r="H45" s="5"/>
    </row>
    <row r="46" spans="1:8" ht="12">
      <c r="A46" s="5"/>
      <c r="C46" s="5"/>
      <c r="D46" s="174"/>
      <c r="E46" s="5"/>
      <c r="F46" s="18"/>
      <c r="G46" s="5"/>
      <c r="H46" s="5"/>
    </row>
    <row r="47" spans="1:8" ht="12">
      <c r="A47" s="5"/>
      <c r="C47" s="5"/>
      <c r="D47" s="174"/>
      <c r="E47" s="5"/>
      <c r="F47" s="18"/>
      <c r="G47" s="5"/>
      <c r="H47" s="5"/>
    </row>
    <row r="48" spans="1:8" ht="12">
      <c r="A48" s="5"/>
      <c r="C48" s="5"/>
      <c r="D48" s="174"/>
      <c r="E48" s="5"/>
      <c r="F48" s="18"/>
      <c r="G48" s="5"/>
      <c r="H48" s="5"/>
    </row>
    <row r="49" spans="1:8" ht="12">
      <c r="A49" s="5"/>
      <c r="C49" s="5"/>
      <c r="D49" s="174"/>
      <c r="E49" s="5"/>
      <c r="F49" s="18"/>
      <c r="G49" s="5"/>
      <c r="H49" s="5"/>
    </row>
    <row r="50" spans="1:8" ht="12">
      <c r="A50" s="5"/>
      <c r="C50" s="5"/>
      <c r="D50" s="174"/>
      <c r="E50" s="5"/>
      <c r="F50" s="18"/>
      <c r="G50" s="5"/>
      <c r="H50" s="5"/>
    </row>
    <row r="51" spans="1:8" ht="12">
      <c r="A51" s="5"/>
      <c r="C51" s="5"/>
      <c r="D51" s="174"/>
      <c r="E51" s="5"/>
      <c r="F51" s="18"/>
      <c r="G51" s="5"/>
      <c r="H51" s="5"/>
    </row>
    <row r="52" spans="1:8" ht="12">
      <c r="A52" s="5"/>
      <c r="C52" s="5"/>
      <c r="D52" s="174"/>
      <c r="E52" s="5"/>
      <c r="F52" s="18"/>
      <c r="G52" s="5"/>
      <c r="H52" s="5"/>
    </row>
    <row r="53" spans="1:8" ht="12">
      <c r="A53" s="5"/>
      <c r="C53" s="5"/>
      <c r="D53" s="174"/>
      <c r="E53" s="5"/>
      <c r="F53" s="18"/>
      <c r="G53" s="5"/>
      <c r="H53" s="5"/>
    </row>
    <row r="54" spans="1:8" ht="12">
      <c r="A54" s="5"/>
      <c r="C54" s="5"/>
      <c r="D54" s="174"/>
      <c r="E54" s="5"/>
      <c r="F54" s="18"/>
      <c r="G54" s="5"/>
      <c r="H54" s="5"/>
    </row>
    <row r="55" spans="1:8" ht="12">
      <c r="A55" s="5"/>
      <c r="C55" s="5"/>
      <c r="D55" s="174"/>
      <c r="E55" s="5"/>
      <c r="F55" s="18"/>
      <c r="G55" s="5"/>
      <c r="H55" s="5"/>
    </row>
    <row r="56" spans="1:8" ht="12">
      <c r="A56" s="5"/>
      <c r="C56" s="5"/>
      <c r="D56" s="174"/>
      <c r="E56" s="5"/>
      <c r="F56" s="18"/>
      <c r="G56" s="5"/>
      <c r="H56" s="5"/>
    </row>
    <row r="57" spans="1:8" ht="12">
      <c r="A57" s="5"/>
      <c r="C57" s="5"/>
      <c r="D57" s="174"/>
      <c r="E57" s="5"/>
      <c r="F57" s="18"/>
      <c r="G57" s="5"/>
      <c r="H57" s="5"/>
    </row>
    <row r="58" spans="1:8" ht="12">
      <c r="A58" s="5"/>
      <c r="C58" s="5"/>
      <c r="D58" s="174"/>
      <c r="E58" s="5"/>
      <c r="F58" s="18"/>
      <c r="G58" s="5"/>
      <c r="H58" s="5"/>
    </row>
    <row r="59" spans="1:8" ht="12">
      <c r="A59" s="5"/>
      <c r="C59" s="5"/>
      <c r="D59" s="174"/>
      <c r="E59" s="5"/>
      <c r="F59" s="18"/>
      <c r="G59" s="5"/>
      <c r="H59" s="5"/>
    </row>
    <row r="60" spans="1:8" ht="12">
      <c r="A60" s="5"/>
      <c r="C60" s="5"/>
      <c r="D60" s="174"/>
      <c r="E60" s="5"/>
      <c r="F60" s="18"/>
      <c r="G60" s="5"/>
      <c r="H60" s="5"/>
    </row>
    <row r="61" spans="1:8" ht="12">
      <c r="A61" s="5"/>
      <c r="C61" s="5"/>
      <c r="D61" s="174"/>
      <c r="E61" s="5"/>
      <c r="F61" s="18"/>
      <c r="G61" s="5"/>
      <c r="H61" s="5"/>
    </row>
    <row r="62" spans="1:8" ht="12">
      <c r="A62" s="5"/>
      <c r="C62" s="5"/>
      <c r="D62" s="174"/>
      <c r="E62" s="5"/>
      <c r="F62" s="18"/>
      <c r="G62" s="5"/>
      <c r="H62" s="5"/>
    </row>
    <row r="63" spans="1:8" ht="12">
      <c r="A63" s="5"/>
      <c r="C63" s="5"/>
      <c r="D63" s="174"/>
      <c r="E63" s="5"/>
      <c r="F63" s="18"/>
      <c r="G63" s="5"/>
      <c r="H63" s="5"/>
    </row>
    <row r="64" spans="1:8" ht="12">
      <c r="A64" s="5"/>
      <c r="C64" s="5"/>
      <c r="D64" s="174"/>
      <c r="E64" s="5"/>
      <c r="F64" s="18"/>
      <c r="G64" s="5"/>
      <c r="H64" s="5"/>
    </row>
    <row r="65" spans="1:8" ht="12">
      <c r="A65" s="5"/>
      <c r="C65" s="5"/>
      <c r="D65" s="174"/>
      <c r="E65" s="5"/>
      <c r="F65" s="18"/>
      <c r="G65" s="5"/>
      <c r="H65" s="5"/>
    </row>
    <row r="66" spans="1:8" ht="12">
      <c r="A66" s="5"/>
      <c r="C66" s="5"/>
      <c r="D66" s="174"/>
      <c r="E66" s="5"/>
      <c r="F66" s="18"/>
      <c r="G66" s="5"/>
      <c r="H66" s="5"/>
    </row>
    <row r="67" spans="3:8" ht="12">
      <c r="C67" s="5"/>
      <c r="D67" s="174"/>
      <c r="E67" s="5"/>
      <c r="F67" s="18"/>
      <c r="G67" s="5"/>
      <c r="H67" s="5"/>
    </row>
    <row r="68" spans="1:7" ht="12">
      <c r="A68" s="5"/>
      <c r="C68" s="5"/>
      <c r="D68" s="174"/>
      <c r="E68" s="5"/>
      <c r="F68" s="18"/>
      <c r="G68" s="5"/>
    </row>
    <row r="69" spans="3:8" ht="12">
      <c r="C69" s="5"/>
      <c r="D69" s="174"/>
      <c r="E69" s="5"/>
      <c r="F69" s="18"/>
      <c r="H69" s="5"/>
    </row>
    <row r="70" spans="1:7" ht="12">
      <c r="A70" s="5"/>
      <c r="C70" s="5"/>
      <c r="D70" s="174"/>
      <c r="E70" s="5"/>
      <c r="F70" s="18"/>
      <c r="G70" s="5"/>
    </row>
    <row r="71" spans="3:8" ht="12">
      <c r="C71" s="5"/>
      <c r="D71" s="174"/>
      <c r="E71" s="5"/>
      <c r="F71" s="18"/>
      <c r="H71" s="5"/>
    </row>
    <row r="72" spans="3:8" ht="12">
      <c r="C72" s="5"/>
      <c r="D72" s="174"/>
      <c r="E72" s="5"/>
      <c r="F72" s="18"/>
      <c r="G72" s="5"/>
      <c r="H72" s="5"/>
    </row>
    <row r="73" spans="3:8" ht="12">
      <c r="C73" s="5"/>
      <c r="D73" s="174"/>
      <c r="E73" s="5"/>
      <c r="F73" s="18"/>
      <c r="G73" s="5"/>
      <c r="H73" s="5"/>
    </row>
    <row r="74" spans="3:8" ht="12">
      <c r="C74" s="5"/>
      <c r="D74" s="174"/>
      <c r="E74" s="5"/>
      <c r="F74" s="18"/>
      <c r="G74" s="5"/>
      <c r="H74" s="5"/>
    </row>
    <row r="75" spans="3:8" ht="12">
      <c r="C75" s="5"/>
      <c r="D75" s="174"/>
      <c r="E75" s="5"/>
      <c r="F75" s="18"/>
      <c r="G75" s="5"/>
      <c r="H75" s="5"/>
    </row>
    <row r="76" spans="3:6" ht="12">
      <c r="C76" s="5"/>
      <c r="D76" s="174"/>
      <c r="E76" s="5"/>
      <c r="F76" s="18"/>
    </row>
    <row r="77" spans="3:6" ht="12">
      <c r="C77" s="5"/>
      <c r="D77" s="174"/>
      <c r="E77" s="5"/>
      <c r="F77" s="18"/>
    </row>
    <row r="78" spans="3:6" ht="12">
      <c r="C78" s="5"/>
      <c r="D78" s="174"/>
      <c r="E78" s="5"/>
      <c r="F78" s="18"/>
    </row>
    <row r="79" spans="3:6" ht="12">
      <c r="C79" s="5"/>
      <c r="D79" s="174"/>
      <c r="E79" s="5"/>
      <c r="F79" s="18"/>
    </row>
    <row r="80" spans="3:6" ht="12">
      <c r="C80" s="5"/>
      <c r="D80" s="174"/>
      <c r="E80" s="5"/>
      <c r="F80" s="18"/>
    </row>
    <row r="81" spans="3:6" ht="12">
      <c r="C81" s="5"/>
      <c r="D81" s="174"/>
      <c r="E81" s="5"/>
      <c r="F81" s="18"/>
    </row>
    <row r="82" spans="3:6" ht="12">
      <c r="C82" s="5"/>
      <c r="D82" s="174"/>
      <c r="E82" s="5"/>
      <c r="F82" s="18"/>
    </row>
    <row r="83" spans="3:6" ht="12">
      <c r="C83" s="5"/>
      <c r="D83" s="174"/>
      <c r="E83" s="5"/>
      <c r="F83" s="18"/>
    </row>
    <row r="84" spans="3:6" ht="12">
      <c r="C84" s="5"/>
      <c r="D84" s="174"/>
      <c r="E84" s="5"/>
      <c r="F84" s="18"/>
    </row>
    <row r="85" spans="3:6" ht="12">
      <c r="C85" s="5"/>
      <c r="D85" s="174"/>
      <c r="E85" s="5"/>
      <c r="F85" s="18"/>
    </row>
    <row r="86" spans="3:6" ht="12">
      <c r="C86" s="5"/>
      <c r="D86" s="174"/>
      <c r="E86" s="5"/>
      <c r="F86" s="18"/>
    </row>
    <row r="87" spans="3:6" ht="12">
      <c r="C87" s="5"/>
      <c r="D87" s="174"/>
      <c r="E87" s="5"/>
      <c r="F87" s="18"/>
    </row>
    <row r="88" spans="3:6" ht="12">
      <c r="C88" s="5"/>
      <c r="D88" s="174"/>
      <c r="E88" s="5"/>
      <c r="F88" s="18"/>
    </row>
    <row r="89" spans="3:6" ht="12">
      <c r="C89" s="5"/>
      <c r="D89" s="174"/>
      <c r="E89" s="5"/>
      <c r="F89" s="18"/>
    </row>
    <row r="90" spans="3:6" ht="12">
      <c r="C90" s="5"/>
      <c r="D90" s="174"/>
      <c r="E90" s="5"/>
      <c r="F90" s="18"/>
    </row>
    <row r="91" spans="3:6" ht="12">
      <c r="C91" s="5"/>
      <c r="D91" s="174"/>
      <c r="E91" s="5"/>
      <c r="F91" s="18"/>
    </row>
    <row r="92" spans="3:6" ht="12">
      <c r="C92" s="5"/>
      <c r="D92" s="174"/>
      <c r="E92" s="5"/>
      <c r="F92" s="18"/>
    </row>
    <row r="93" spans="3:6" ht="12">
      <c r="C93" s="5"/>
      <c r="D93" s="174"/>
      <c r="E93" s="5"/>
      <c r="F93" s="18"/>
    </row>
    <row r="94" spans="3:6" ht="12">
      <c r="C94" s="5"/>
      <c r="D94" s="174"/>
      <c r="E94" s="5"/>
      <c r="F94" s="18"/>
    </row>
    <row r="95" spans="3:6" ht="12">
      <c r="C95" s="5"/>
      <c r="D95" s="174"/>
      <c r="E95" s="5"/>
      <c r="F95" s="18"/>
    </row>
    <row r="96" spans="3:6" ht="12">
      <c r="C96" s="5"/>
      <c r="D96" s="174"/>
      <c r="E96" s="5"/>
      <c r="F96" s="18"/>
    </row>
    <row r="97" spans="3:6" ht="12">
      <c r="C97" s="5"/>
      <c r="D97" s="174"/>
      <c r="E97" s="5"/>
      <c r="F97" s="18"/>
    </row>
    <row r="98" spans="3:6" ht="12">
      <c r="C98" s="5"/>
      <c r="D98" s="174"/>
      <c r="E98" s="5"/>
      <c r="F98" s="18"/>
    </row>
    <row r="99" spans="3:6" ht="12">
      <c r="C99" s="5"/>
      <c r="D99" s="174"/>
      <c r="E99" s="5"/>
      <c r="F99" s="18"/>
    </row>
    <row r="100" spans="3:6" ht="12">
      <c r="C100" s="5"/>
      <c r="D100" s="174"/>
      <c r="E100" s="5"/>
      <c r="F100" s="18"/>
    </row>
    <row r="101" spans="3:6" ht="12">
      <c r="C101" s="5"/>
      <c r="D101" s="174"/>
      <c r="E101" s="5"/>
      <c r="F101" s="18"/>
    </row>
    <row r="102" spans="3:6" ht="12">
      <c r="C102" s="5"/>
      <c r="D102" s="174"/>
      <c r="E102" s="5"/>
      <c r="F102" s="18"/>
    </row>
    <row r="103" ht="12">
      <c r="D103" s="175"/>
    </row>
    <row r="104" ht="12">
      <c r="D104" s="175"/>
    </row>
    <row r="105" ht="12">
      <c r="D105" s="175"/>
    </row>
    <row r="106" ht="12">
      <c r="D106" s="175"/>
    </row>
    <row r="107" ht="12">
      <c r="D107" s="175"/>
    </row>
    <row r="108" ht="12">
      <c r="D108" s="175"/>
    </row>
    <row r="109" ht="12">
      <c r="D109" s="175"/>
    </row>
    <row r="110" ht="12">
      <c r="D110" s="175"/>
    </row>
    <row r="111" ht="12">
      <c r="D111" s="175"/>
    </row>
    <row r="112" ht="12">
      <c r="D112" s="175"/>
    </row>
    <row r="113" ht="12">
      <c r="D113" s="175"/>
    </row>
    <row r="114" ht="12">
      <c r="D114" s="175"/>
    </row>
    <row r="115" ht="12">
      <c r="D115" s="175"/>
    </row>
    <row r="116" ht="12">
      <c r="D116" s="175"/>
    </row>
    <row r="117" ht="12">
      <c r="D117" s="175"/>
    </row>
    <row r="118" ht="12">
      <c r="D118" s="175"/>
    </row>
    <row r="119" ht="12">
      <c r="D119" s="175"/>
    </row>
    <row r="120" ht="12">
      <c r="D120" s="175"/>
    </row>
    <row r="121" ht="12">
      <c r="D121" s="175"/>
    </row>
    <row r="122" ht="12">
      <c r="D122" s="175"/>
    </row>
    <row r="123" ht="12">
      <c r="D123" s="175"/>
    </row>
    <row r="124" ht="12">
      <c r="D124" s="175"/>
    </row>
    <row r="125" ht="12">
      <c r="D125" s="175"/>
    </row>
    <row r="126" ht="12">
      <c r="D126" s="175"/>
    </row>
    <row r="127" ht="12">
      <c r="D127" s="175"/>
    </row>
    <row r="128" ht="12">
      <c r="D128" s="175"/>
    </row>
    <row r="129" ht="12">
      <c r="D129" s="175"/>
    </row>
    <row r="130" ht="12">
      <c r="D130" s="175"/>
    </row>
    <row r="131" ht="12">
      <c r="D131" s="175"/>
    </row>
    <row r="132" ht="12">
      <c r="D132" s="175"/>
    </row>
    <row r="133" ht="12">
      <c r="D133" s="175"/>
    </row>
    <row r="134" ht="12">
      <c r="D134" s="175"/>
    </row>
    <row r="135" ht="12">
      <c r="D135" s="175"/>
    </row>
    <row r="136" ht="12">
      <c r="D136" s="175"/>
    </row>
    <row r="137" ht="12">
      <c r="D137" s="175"/>
    </row>
    <row r="138" ht="12">
      <c r="D138" s="175"/>
    </row>
    <row r="139" ht="12">
      <c r="D139" s="175"/>
    </row>
    <row r="140" ht="12">
      <c r="D140" s="175"/>
    </row>
    <row r="141" ht="12">
      <c r="D141" s="175"/>
    </row>
    <row r="142" ht="12">
      <c r="D142" s="175"/>
    </row>
    <row r="143" ht="12">
      <c r="D143" s="175"/>
    </row>
    <row r="144" ht="12">
      <c r="D144" s="175"/>
    </row>
    <row r="145" ht="12">
      <c r="D145" s="175"/>
    </row>
    <row r="146" ht="12">
      <c r="D146" s="175"/>
    </row>
    <row r="147" ht="12">
      <c r="D147" s="175"/>
    </row>
    <row r="148" ht="12">
      <c r="D148" s="175"/>
    </row>
    <row r="149" ht="12">
      <c r="D149" s="175"/>
    </row>
    <row r="150" ht="12">
      <c r="D150" s="175"/>
    </row>
    <row r="151" ht="12">
      <c r="D151" s="175"/>
    </row>
    <row r="152" ht="12">
      <c r="D152" s="175"/>
    </row>
    <row r="153" ht="12">
      <c r="D153" s="175"/>
    </row>
    <row r="154" ht="12">
      <c r="D154" s="175"/>
    </row>
    <row r="155" ht="12">
      <c r="D155" s="175"/>
    </row>
    <row r="156" ht="12">
      <c r="D156" s="175"/>
    </row>
    <row r="157" ht="12">
      <c r="D157" s="175"/>
    </row>
    <row r="158" ht="12">
      <c r="D158" s="175"/>
    </row>
    <row r="159" ht="12">
      <c r="D159" s="175"/>
    </row>
    <row r="160" ht="12">
      <c r="D160" s="175"/>
    </row>
    <row r="161" ht="12">
      <c r="D161" s="175"/>
    </row>
    <row r="162" ht="12">
      <c r="D162" s="175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B19" sqref="B19:E19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330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313</v>
      </c>
      <c r="C10" s="176">
        <v>71331</v>
      </c>
      <c r="D10" s="119" t="s">
        <v>103</v>
      </c>
      <c r="E10" s="120">
        <v>3</v>
      </c>
      <c r="F10" s="118" t="s">
        <v>395</v>
      </c>
      <c r="G10" s="177">
        <v>93831</v>
      </c>
      <c r="H10" s="119" t="s">
        <v>103</v>
      </c>
      <c r="I10" s="120">
        <v>3</v>
      </c>
      <c r="J10" s="118"/>
      <c r="K10" s="178"/>
      <c r="L10" s="119"/>
      <c r="M10" s="120"/>
      <c r="N10" s="118"/>
      <c r="O10" s="178"/>
      <c r="P10" s="119"/>
      <c r="Q10" s="120"/>
      <c r="R10" s="118" t="s">
        <v>361</v>
      </c>
      <c r="S10" s="178">
        <v>90402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91" t="s">
        <v>364</v>
      </c>
      <c r="C11" s="192">
        <v>70913</v>
      </c>
      <c r="D11" s="193" t="s">
        <v>103</v>
      </c>
      <c r="E11" s="194">
        <v>3</v>
      </c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 t="s">
        <v>369</v>
      </c>
      <c r="S11" s="178">
        <v>85042</v>
      </c>
      <c r="T11" s="119" t="s">
        <v>103</v>
      </c>
      <c r="U11" s="120">
        <v>3</v>
      </c>
    </row>
    <row r="12" spans="1:21" ht="21.75" customHeight="1">
      <c r="A12" s="117" t="s">
        <v>30</v>
      </c>
      <c r="B12" s="118" t="s">
        <v>395</v>
      </c>
      <c r="C12" s="176">
        <v>72543</v>
      </c>
      <c r="D12" s="119" t="s">
        <v>103</v>
      </c>
      <c r="E12" s="120">
        <v>3</v>
      </c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1200</v>
      </c>
      <c r="D15" s="125"/>
      <c r="E15" s="126">
        <f>SUM(E10:E14)</f>
        <v>9</v>
      </c>
      <c r="F15" s="127"/>
      <c r="G15" s="124">
        <f>400*(COUNTA(G10:G14))</f>
        <v>400</v>
      </c>
      <c r="H15" s="127"/>
      <c r="I15" s="126">
        <f>SUM(I10:I14)</f>
        <v>3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800</v>
      </c>
      <c r="T15" s="127"/>
      <c r="U15" s="128">
        <f>SUM(U10:U14)</f>
        <v>6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361</v>
      </c>
      <c r="C17" s="177">
        <v>145944</v>
      </c>
      <c r="D17" s="119" t="s">
        <v>103</v>
      </c>
      <c r="E17" s="120">
        <v>6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 t="s">
        <v>366</v>
      </c>
      <c r="C18" s="177">
        <v>145753</v>
      </c>
      <c r="D18" s="119" t="s">
        <v>103</v>
      </c>
      <c r="E18" s="120">
        <v>6</v>
      </c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91" t="s">
        <v>408</v>
      </c>
      <c r="C19" s="192">
        <v>152053</v>
      </c>
      <c r="D19" s="193" t="s">
        <v>103</v>
      </c>
      <c r="E19" s="194">
        <v>6</v>
      </c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2400</v>
      </c>
      <c r="D22" s="131"/>
      <c r="E22" s="128">
        <f>SUM(E17:E21)</f>
        <v>18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66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6.3</v>
      </c>
      <c r="S26" s="140"/>
      <c r="T26" s="139" t="s">
        <v>5</v>
      </c>
    </row>
    <row r="27" spans="1:20" ht="21.75" customHeight="1">
      <c r="A27" s="117" t="s">
        <v>35</v>
      </c>
      <c r="B27" s="118" t="s">
        <v>369</v>
      </c>
      <c r="C27" s="178">
        <v>291316</v>
      </c>
      <c r="D27" s="180" t="s">
        <v>103</v>
      </c>
      <c r="E27" s="120">
        <v>30</v>
      </c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1500</v>
      </c>
      <c r="D31" s="141"/>
      <c r="E31" s="151">
        <f>SUM(E27:E30)</f>
        <v>30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48"/>
  <sheetViews>
    <sheetView zoomScale="150" zoomScaleNormal="150" workbookViewId="0" topLeftCell="A1">
      <selection activeCell="A6" sqref="A6"/>
    </sheetView>
  </sheetViews>
  <sheetFormatPr defaultColWidth="8.8515625" defaultRowHeight="12.75"/>
  <cols>
    <col min="1" max="1" width="10.421875" style="0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334" t="s">
        <v>76</v>
      </c>
      <c r="B1" s="335"/>
      <c r="C1" s="335"/>
      <c r="D1" s="335"/>
      <c r="E1" s="274"/>
      <c r="F1" s="274"/>
    </row>
    <row r="2" spans="1:6" ht="12">
      <c r="A2" s="335"/>
      <c r="B2" s="335"/>
      <c r="C2" s="335"/>
      <c r="D2" s="335"/>
      <c r="E2" s="274"/>
      <c r="F2" s="274"/>
    </row>
    <row r="3" spans="1:5" ht="12">
      <c r="A3" s="6"/>
      <c r="C3" s="6"/>
      <c r="D3" s="6"/>
      <c r="E3" s="6"/>
    </row>
    <row r="4" spans="1:8" ht="15">
      <c r="A4" s="14" t="s">
        <v>7</v>
      </c>
      <c r="B4" s="15" t="s">
        <v>1</v>
      </c>
      <c r="C4" s="16" t="s">
        <v>8</v>
      </c>
      <c r="D4" s="16" t="s">
        <v>9</v>
      </c>
      <c r="E4" s="16" t="s">
        <v>10</v>
      </c>
      <c r="F4" s="17" t="s">
        <v>11</v>
      </c>
      <c r="G4" s="16" t="s">
        <v>12</v>
      </c>
      <c r="H4" s="16"/>
    </row>
    <row r="5" spans="1:6" ht="12">
      <c r="A5" s="6"/>
      <c r="C5" s="5"/>
      <c r="D5" s="5"/>
      <c r="E5" s="5"/>
      <c r="F5" s="18"/>
    </row>
    <row r="6" spans="1:8" ht="12">
      <c r="A6" s="6"/>
      <c r="C6" s="5"/>
      <c r="D6" s="5"/>
      <c r="E6" s="5"/>
      <c r="F6" s="18"/>
      <c r="H6" s="5"/>
    </row>
    <row r="7" spans="1:7" ht="12">
      <c r="A7" s="6"/>
      <c r="C7" s="5"/>
      <c r="D7" s="5"/>
      <c r="E7" s="5"/>
      <c r="F7" s="18"/>
      <c r="G7" s="5"/>
    </row>
    <row r="8" spans="1:8" ht="12">
      <c r="A8" s="6"/>
      <c r="C8" s="5"/>
      <c r="D8" s="5"/>
      <c r="E8" s="5"/>
      <c r="F8" s="18"/>
      <c r="H8" s="5"/>
    </row>
    <row r="9" spans="1:8" ht="12">
      <c r="A9" s="6"/>
      <c r="C9" s="5"/>
      <c r="D9" s="5"/>
      <c r="E9" s="5"/>
      <c r="F9" s="18"/>
      <c r="G9" s="5"/>
      <c r="H9" s="5"/>
    </row>
    <row r="10" spans="1:8" ht="12">
      <c r="A10" s="6"/>
      <c r="C10" s="5"/>
      <c r="D10" s="5"/>
      <c r="E10" s="5"/>
      <c r="F10" s="18"/>
      <c r="G10" s="5"/>
      <c r="H10" s="5"/>
    </row>
    <row r="11" spans="1:8" ht="12">
      <c r="A11" s="6"/>
      <c r="C11" s="5"/>
      <c r="D11" s="5"/>
      <c r="E11" s="5"/>
      <c r="F11" s="18"/>
      <c r="G11" s="5"/>
      <c r="H11" s="5"/>
    </row>
    <row r="12" spans="1:8" ht="12">
      <c r="A12" s="6"/>
      <c r="C12" s="5"/>
      <c r="D12" s="5"/>
      <c r="E12" s="5"/>
      <c r="F12" s="18"/>
      <c r="G12" s="5"/>
      <c r="H12" s="5"/>
    </row>
    <row r="13" spans="1:8" ht="12">
      <c r="A13" s="6"/>
      <c r="C13" s="5"/>
      <c r="D13" s="5"/>
      <c r="E13" s="5"/>
      <c r="F13" s="18"/>
      <c r="G13" s="5"/>
      <c r="H13" s="5"/>
    </row>
    <row r="14" spans="1:8" ht="12">
      <c r="A14" s="6"/>
      <c r="C14" s="5"/>
      <c r="D14" s="5"/>
      <c r="E14" s="5"/>
      <c r="F14" s="18"/>
      <c r="G14" s="5"/>
      <c r="H14" s="5"/>
    </row>
    <row r="15" spans="1:8" ht="12">
      <c r="A15" s="6"/>
      <c r="C15" s="5"/>
      <c r="D15" s="5"/>
      <c r="E15" s="5"/>
      <c r="F15" s="18"/>
      <c r="G15" s="5"/>
      <c r="H15" s="5"/>
    </row>
    <row r="16" spans="1:8" ht="12">
      <c r="A16" s="6"/>
      <c r="C16" s="5"/>
      <c r="D16" s="5"/>
      <c r="E16" s="5"/>
      <c r="F16" s="18"/>
      <c r="G16" s="5"/>
      <c r="H16" s="5"/>
    </row>
    <row r="17" spans="1:6" ht="12">
      <c r="A17" s="6"/>
      <c r="C17" s="5"/>
      <c r="D17" s="5"/>
      <c r="E17" s="5"/>
      <c r="F17" s="18"/>
    </row>
    <row r="18" spans="1:6" ht="12">
      <c r="A18" s="6"/>
      <c r="C18" s="5"/>
      <c r="D18" s="5"/>
      <c r="E18" s="5"/>
      <c r="F18" s="18"/>
    </row>
    <row r="19" spans="1:7" ht="12">
      <c r="A19" s="6"/>
      <c r="C19" s="5"/>
      <c r="D19" s="5"/>
      <c r="E19" s="5"/>
      <c r="F19" s="18"/>
      <c r="G19" s="5"/>
    </row>
    <row r="20" spans="1:6" ht="12">
      <c r="A20" s="6"/>
      <c r="C20" s="5"/>
      <c r="D20" s="5"/>
      <c r="E20" s="5"/>
      <c r="F20" s="18"/>
    </row>
    <row r="21" spans="1:7" ht="12">
      <c r="A21" s="6"/>
      <c r="C21" s="5"/>
      <c r="D21" s="5"/>
      <c r="E21" s="5"/>
      <c r="F21" s="18"/>
      <c r="G21" s="5"/>
    </row>
    <row r="22" spans="1:6" ht="12">
      <c r="A22" s="6"/>
      <c r="C22" s="5"/>
      <c r="D22" s="5"/>
      <c r="E22" s="5"/>
      <c r="F22" s="18"/>
    </row>
    <row r="23" spans="1:6" ht="12">
      <c r="A23" s="6"/>
      <c r="C23" s="5"/>
      <c r="D23" s="5"/>
      <c r="E23" s="5"/>
      <c r="F23" s="18"/>
    </row>
    <row r="24" spans="1:6" ht="12">
      <c r="A24" s="6"/>
      <c r="C24" s="5"/>
      <c r="D24" s="5"/>
      <c r="E24" s="5"/>
      <c r="F24" s="18"/>
    </row>
    <row r="25" spans="1:6" ht="12">
      <c r="A25" s="6"/>
      <c r="C25" s="5"/>
      <c r="D25" s="5"/>
      <c r="E25" s="5"/>
      <c r="F25" s="18"/>
    </row>
    <row r="26" spans="1:6" ht="12">
      <c r="A26" s="6"/>
      <c r="C26" s="5"/>
      <c r="D26" s="5"/>
      <c r="E26" s="5"/>
      <c r="F26" s="18"/>
    </row>
    <row r="27" spans="1:6" ht="12">
      <c r="A27" s="6"/>
      <c r="C27" s="5"/>
      <c r="D27" s="5"/>
      <c r="E27" s="5"/>
      <c r="F27" s="18"/>
    </row>
    <row r="28" spans="1:6" ht="12">
      <c r="A28" s="6"/>
      <c r="C28" s="5"/>
      <c r="D28" s="5"/>
      <c r="E28" s="5"/>
      <c r="F28" s="18"/>
    </row>
    <row r="29" spans="1:6" ht="12">
      <c r="A29" s="6"/>
      <c r="C29" s="5"/>
      <c r="D29" s="5"/>
      <c r="E29" s="5"/>
      <c r="F29" s="18"/>
    </row>
    <row r="30" spans="1:6" ht="12">
      <c r="A30" s="6"/>
      <c r="C30" s="5"/>
      <c r="D30" s="5"/>
      <c r="E30" s="5"/>
      <c r="F30" s="18"/>
    </row>
    <row r="31" spans="1:6" ht="12">
      <c r="A31" s="6"/>
      <c r="C31" s="5"/>
      <c r="D31" s="5"/>
      <c r="E31" s="5"/>
      <c r="F31" s="18"/>
    </row>
    <row r="32" spans="1:6" ht="12">
      <c r="A32" s="6"/>
      <c r="C32" s="5"/>
      <c r="D32" s="5"/>
      <c r="E32" s="5"/>
      <c r="F32" s="18"/>
    </row>
    <row r="33" spans="1:6" ht="12">
      <c r="A33" s="6"/>
      <c r="C33" s="5"/>
      <c r="D33" s="5"/>
      <c r="E33" s="5"/>
      <c r="F33" s="18"/>
    </row>
    <row r="34" spans="1:6" ht="12">
      <c r="A34" s="6"/>
      <c r="C34" s="5"/>
      <c r="D34" s="5"/>
      <c r="E34" s="5"/>
      <c r="F34" s="18"/>
    </row>
    <row r="35" spans="1:6" ht="12">
      <c r="A35" s="6"/>
      <c r="C35" s="5"/>
      <c r="D35" s="5"/>
      <c r="E35" s="5"/>
      <c r="F35" s="18"/>
    </row>
    <row r="36" spans="1:6" ht="12">
      <c r="A36" s="6"/>
      <c r="C36" s="5"/>
      <c r="D36" s="5"/>
      <c r="E36" s="5"/>
      <c r="F36" s="18"/>
    </row>
    <row r="37" spans="1:6" ht="12">
      <c r="A37" s="6"/>
      <c r="C37" s="5"/>
      <c r="D37" s="5"/>
      <c r="E37" s="5"/>
      <c r="F37" s="18"/>
    </row>
    <row r="38" spans="1:6" ht="12">
      <c r="A38" s="6"/>
      <c r="C38" s="5"/>
      <c r="D38" s="5"/>
      <c r="E38" s="5"/>
      <c r="F38" s="18"/>
    </row>
    <row r="39" spans="1:6" ht="12">
      <c r="A39" s="6"/>
      <c r="C39" s="5"/>
      <c r="D39" s="5"/>
      <c r="E39" s="5"/>
      <c r="F39" s="18"/>
    </row>
    <row r="40" spans="1:6" ht="12">
      <c r="A40" s="6"/>
      <c r="C40" s="5"/>
      <c r="D40" s="5"/>
      <c r="E40" s="5"/>
      <c r="F40" s="18"/>
    </row>
    <row r="41" spans="1:6" ht="12">
      <c r="A41" s="6"/>
      <c r="C41" s="5"/>
      <c r="D41" s="5"/>
      <c r="E41" s="5"/>
      <c r="F41" s="18"/>
    </row>
    <row r="42" spans="1:6" ht="12">
      <c r="A42" s="6"/>
      <c r="C42" s="5"/>
      <c r="D42" s="5"/>
      <c r="E42" s="5"/>
      <c r="F42" s="18"/>
    </row>
    <row r="43" spans="1:6" ht="12">
      <c r="A43" s="6"/>
      <c r="C43" s="5"/>
      <c r="D43" s="5"/>
      <c r="E43" s="5"/>
      <c r="F43" s="18"/>
    </row>
    <row r="44" spans="1:6" ht="12">
      <c r="A44" s="6"/>
      <c r="C44" s="5"/>
      <c r="D44" s="5"/>
      <c r="E44" s="5"/>
      <c r="F44" s="18"/>
    </row>
    <row r="45" spans="1:6" ht="12">
      <c r="A45" s="6"/>
      <c r="C45" s="5"/>
      <c r="D45" s="5"/>
      <c r="E45" s="5"/>
      <c r="F45" s="18"/>
    </row>
    <row r="46" spans="1:6" ht="12">
      <c r="A46" s="6"/>
      <c r="C46" s="5"/>
      <c r="D46" s="5"/>
      <c r="E46" s="5"/>
      <c r="F46" s="18"/>
    </row>
    <row r="47" spans="1:6" ht="12">
      <c r="A47" s="6"/>
      <c r="C47" s="5"/>
      <c r="D47" s="5"/>
      <c r="E47" s="5"/>
      <c r="F47" s="18"/>
    </row>
    <row r="48" spans="1:6" ht="12">
      <c r="A48" s="6"/>
      <c r="C48" s="5"/>
      <c r="D48" s="5"/>
      <c r="E48" s="5"/>
      <c r="F48" s="18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84"/>
  <sheetViews>
    <sheetView zoomScale="150" zoomScaleNormal="150" workbookViewId="0" topLeftCell="A9">
      <selection activeCell="R66" sqref="R66"/>
    </sheetView>
  </sheetViews>
  <sheetFormatPr defaultColWidth="8.8515625" defaultRowHeight="12.75"/>
  <cols>
    <col min="1" max="1" width="20.28125" style="0" customWidth="1"/>
    <col min="2" max="3" width="8.8515625" style="0" customWidth="1"/>
    <col min="4" max="4" width="4.421875" style="0" customWidth="1"/>
    <col min="5" max="6" width="8.8515625" style="0" customWidth="1"/>
    <col min="7" max="7" width="4.421875" style="0" customWidth="1"/>
    <col min="8" max="9" width="8.8515625" style="0" customWidth="1"/>
    <col min="10" max="10" width="4.421875" style="0" customWidth="1"/>
    <col min="11" max="11" width="5.7109375" style="0" customWidth="1"/>
    <col min="12" max="12" width="11.00390625" style="0" customWidth="1"/>
    <col min="13" max="14" width="8.8515625" style="0" customWidth="1"/>
  </cols>
  <sheetData>
    <row r="1" spans="1:14" s="6" customFormat="1" ht="16.5">
      <c r="A1" s="336" t="s">
        <v>14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337"/>
      <c r="N1" s="337"/>
    </row>
    <row r="2" s="6" customFormat="1" ht="12">
      <c r="A2" s="6" t="s">
        <v>5</v>
      </c>
    </row>
    <row r="3" spans="1:14" s="6" customFormat="1" ht="15">
      <c r="A3" s="338" t="s">
        <v>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7"/>
      <c r="M3" s="337"/>
      <c r="N3" s="337"/>
    </row>
    <row r="4" spans="1:11" s="6" customFormat="1" ht="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4" s="6" customFormat="1" ht="15">
      <c r="A5" s="342" t="s">
        <v>72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="6" customFormat="1" ht="12"/>
    <row r="7" spans="1:14" s="6" customFormat="1" ht="15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7"/>
      <c r="M7" s="337"/>
      <c r="N7" s="337"/>
    </row>
    <row r="9" spans="1:14" ht="12">
      <c r="A9" s="19"/>
      <c r="B9" s="339" t="s">
        <v>16</v>
      </c>
      <c r="C9" s="340"/>
      <c r="D9" s="341"/>
      <c r="E9" s="339" t="s">
        <v>17</v>
      </c>
      <c r="F9" s="340"/>
      <c r="G9" s="341"/>
      <c r="H9" s="339" t="s">
        <v>18</v>
      </c>
      <c r="I9" s="340"/>
      <c r="J9" s="340"/>
      <c r="K9" s="341"/>
      <c r="L9" s="20"/>
      <c r="M9" s="31"/>
      <c r="N9" s="21"/>
    </row>
    <row r="10" spans="1:14" ht="12">
      <c r="A10" s="22"/>
      <c r="B10" s="23"/>
      <c r="C10" s="24"/>
      <c r="D10" s="25"/>
      <c r="E10" s="26"/>
      <c r="F10" s="24"/>
      <c r="G10" s="25"/>
      <c r="H10" s="26"/>
      <c r="I10" s="24"/>
      <c r="J10" s="4"/>
      <c r="K10" s="27"/>
      <c r="L10" s="26" t="s">
        <v>19</v>
      </c>
      <c r="M10" s="249" t="s">
        <v>64</v>
      </c>
      <c r="N10" s="25"/>
    </row>
    <row r="11" spans="1:14" ht="12">
      <c r="A11" s="22"/>
      <c r="B11" s="26" t="s">
        <v>8</v>
      </c>
      <c r="C11" s="24" t="s">
        <v>9</v>
      </c>
      <c r="D11" s="25" t="s">
        <v>20</v>
      </c>
      <c r="E11" s="26" t="s">
        <v>8</v>
      </c>
      <c r="F11" s="24" t="s">
        <v>9</v>
      </c>
      <c r="G11" s="25" t="s">
        <v>20</v>
      </c>
      <c r="H11" s="26" t="s">
        <v>8</v>
      </c>
      <c r="I11" s="24" t="s">
        <v>9</v>
      </c>
      <c r="J11" s="24" t="s">
        <v>20</v>
      </c>
      <c r="K11" s="245" t="s">
        <v>10</v>
      </c>
      <c r="L11" s="26" t="s">
        <v>9</v>
      </c>
      <c r="M11" s="24" t="s">
        <v>21</v>
      </c>
      <c r="N11" s="25" t="s">
        <v>22</v>
      </c>
    </row>
    <row r="12" spans="1:14" ht="12">
      <c r="A12" s="28" t="s">
        <v>1</v>
      </c>
      <c r="B12" s="23"/>
      <c r="C12" s="24"/>
      <c r="D12" s="25"/>
      <c r="E12" s="23"/>
      <c r="F12" s="24"/>
      <c r="G12" s="25"/>
      <c r="H12" s="23"/>
      <c r="I12" s="24"/>
      <c r="J12" s="24"/>
      <c r="K12" s="25"/>
      <c r="L12" s="251"/>
      <c r="M12" s="250"/>
      <c r="N12" s="29"/>
    </row>
    <row r="13" spans="1:14" ht="12">
      <c r="A13" s="23"/>
      <c r="B13" s="30"/>
      <c r="C13" s="246"/>
      <c r="D13" s="21"/>
      <c r="E13" s="30"/>
      <c r="F13" s="246"/>
      <c r="G13" s="31"/>
      <c r="H13" s="30"/>
      <c r="I13" s="246"/>
      <c r="J13" s="31"/>
      <c r="K13" s="31"/>
      <c r="L13" s="248"/>
      <c r="M13" s="24"/>
      <c r="N13" s="25"/>
    </row>
    <row r="14" spans="1:14" ht="12">
      <c r="A14" s="23" t="s">
        <v>13</v>
      </c>
      <c r="B14" s="160" t="s">
        <v>283</v>
      </c>
      <c r="C14" s="162">
        <v>0.005216319444444444</v>
      </c>
      <c r="D14" s="144" t="s">
        <v>103</v>
      </c>
      <c r="E14" s="160" t="s">
        <v>264</v>
      </c>
      <c r="F14" s="45">
        <v>0.005736111111111111</v>
      </c>
      <c r="G14" s="167" t="s">
        <v>103</v>
      </c>
      <c r="H14" s="160" t="s">
        <v>283</v>
      </c>
      <c r="I14" s="162">
        <v>0.005917939814814814</v>
      </c>
      <c r="J14" s="144" t="s">
        <v>103</v>
      </c>
      <c r="K14" s="167" t="s">
        <v>133</v>
      </c>
      <c r="L14" s="45">
        <f>C14+F14+I14</f>
        <v>0.01687037037037037</v>
      </c>
      <c r="M14" s="240">
        <v>406795</v>
      </c>
      <c r="N14" s="25">
        <v>61</v>
      </c>
    </row>
    <row r="15" spans="1:14" ht="12">
      <c r="A15" s="23"/>
      <c r="B15" s="160"/>
      <c r="C15" s="162"/>
      <c r="D15" s="144"/>
      <c r="E15" s="160"/>
      <c r="F15" s="45"/>
      <c r="G15" s="167"/>
      <c r="H15" s="160"/>
      <c r="I15" s="163"/>
      <c r="J15" s="144"/>
      <c r="K15" s="167"/>
      <c r="L15" s="45"/>
      <c r="M15" s="5"/>
      <c r="N15" s="25"/>
    </row>
    <row r="16" spans="1:14" ht="12">
      <c r="A16" s="23" t="s">
        <v>101</v>
      </c>
      <c r="B16" s="160" t="s">
        <v>309</v>
      </c>
      <c r="C16" s="162">
        <v>0.004069675925925925</v>
      </c>
      <c r="D16" s="144" t="s">
        <v>140</v>
      </c>
      <c r="E16" s="160" t="s">
        <v>304</v>
      </c>
      <c r="F16" s="45">
        <v>0.004726736111111111</v>
      </c>
      <c r="G16" s="167" t="s">
        <v>103</v>
      </c>
      <c r="H16" s="160" t="s">
        <v>277</v>
      </c>
      <c r="I16" s="163">
        <v>0.005179050925925926</v>
      </c>
      <c r="J16" s="144" t="s">
        <v>103</v>
      </c>
      <c r="K16" s="167" t="s">
        <v>282</v>
      </c>
      <c r="L16" s="45">
        <f>C16+F16+I16</f>
        <v>0.013975462962962964</v>
      </c>
      <c r="M16" s="5" t="s">
        <v>333</v>
      </c>
      <c r="N16" s="25">
        <v>42</v>
      </c>
    </row>
    <row r="17" spans="1:14" ht="12">
      <c r="A17" s="23"/>
      <c r="B17" s="160"/>
      <c r="C17" s="162"/>
      <c r="D17" s="161"/>
      <c r="E17" s="23"/>
      <c r="F17" s="45"/>
      <c r="G17" s="167"/>
      <c r="H17" s="160"/>
      <c r="I17" s="163"/>
      <c r="J17" s="144"/>
      <c r="K17" s="167"/>
      <c r="L17" s="45"/>
      <c r="M17" s="24"/>
      <c r="N17" s="25"/>
    </row>
    <row r="18" spans="1:14" ht="12">
      <c r="A18" s="32" t="s">
        <v>271</v>
      </c>
      <c r="B18" s="160" t="s">
        <v>295</v>
      </c>
      <c r="C18" s="162">
        <v>0.005941782407407407</v>
      </c>
      <c r="D18" s="161" t="s">
        <v>103</v>
      </c>
      <c r="E18" s="160" t="s">
        <v>295</v>
      </c>
      <c r="F18" s="162">
        <v>0.008045833333333334</v>
      </c>
      <c r="G18" s="161" t="s">
        <v>103</v>
      </c>
      <c r="H18" s="160" t="s">
        <v>295</v>
      </c>
      <c r="I18" s="162">
        <v>0.006784722222222222</v>
      </c>
      <c r="J18" s="144" t="s">
        <v>103</v>
      </c>
      <c r="K18" s="169" t="s">
        <v>133</v>
      </c>
      <c r="L18" s="45">
        <f>C18+F18+I18</f>
        <v>0.020772337962962965</v>
      </c>
      <c r="M18" s="5" t="s">
        <v>335</v>
      </c>
      <c r="N18" s="244" t="s">
        <v>334</v>
      </c>
    </row>
    <row r="19" spans="1:14" ht="12">
      <c r="A19" s="32"/>
      <c r="B19" s="160"/>
      <c r="C19" s="162"/>
      <c r="D19" s="161"/>
      <c r="E19" s="33"/>
      <c r="F19" s="36"/>
      <c r="G19" s="35"/>
      <c r="H19" s="33"/>
      <c r="I19" s="37"/>
      <c r="J19" s="38"/>
      <c r="K19" s="169"/>
      <c r="L19" s="45"/>
      <c r="M19" s="5"/>
      <c r="N19" s="39"/>
    </row>
    <row r="20" spans="1:14" ht="12">
      <c r="A20" s="32" t="s">
        <v>81</v>
      </c>
      <c r="B20" s="160" t="s">
        <v>297</v>
      </c>
      <c r="C20" s="162">
        <v>0.004023495370370371</v>
      </c>
      <c r="D20" s="161" t="s">
        <v>103</v>
      </c>
      <c r="E20" s="33" t="s">
        <v>297</v>
      </c>
      <c r="F20" s="36">
        <v>0.004500462962962963</v>
      </c>
      <c r="G20" s="35" t="s">
        <v>103</v>
      </c>
      <c r="H20" s="33" t="s">
        <v>297</v>
      </c>
      <c r="I20" s="170">
        <v>0.004957986111111111</v>
      </c>
      <c r="J20" s="38" t="s">
        <v>103</v>
      </c>
      <c r="K20" s="169" t="s">
        <v>282</v>
      </c>
      <c r="L20" s="45">
        <f>C20+F20+I20</f>
        <v>0.013481944444444446</v>
      </c>
      <c r="M20" s="5" t="s">
        <v>336</v>
      </c>
      <c r="N20" s="244" t="s">
        <v>337</v>
      </c>
    </row>
    <row r="21" spans="1:14" ht="12">
      <c r="A21" s="32"/>
      <c r="B21" s="160"/>
      <c r="C21" s="162"/>
      <c r="D21" s="161"/>
      <c r="E21" s="33"/>
      <c r="F21" s="36"/>
      <c r="G21" s="35"/>
      <c r="H21" s="33"/>
      <c r="I21" s="170"/>
      <c r="J21" s="38"/>
      <c r="K21" s="169"/>
      <c r="L21" s="45"/>
      <c r="M21" s="5"/>
      <c r="N21" s="39"/>
    </row>
    <row r="22" spans="1:14" ht="12">
      <c r="A22" s="32" t="s">
        <v>99</v>
      </c>
      <c r="B22" s="160" t="s">
        <v>309</v>
      </c>
      <c r="C22" s="162">
        <v>0.006428935185185186</v>
      </c>
      <c r="D22" s="161" t="s">
        <v>140</v>
      </c>
      <c r="E22" s="33" t="s">
        <v>355</v>
      </c>
      <c r="F22" s="36">
        <v>0.00814988425925926</v>
      </c>
      <c r="G22" s="35" t="s">
        <v>103</v>
      </c>
      <c r="H22" s="33" t="s">
        <v>311</v>
      </c>
      <c r="I22" s="37">
        <v>0.008298842592592592</v>
      </c>
      <c r="J22" s="38" t="s">
        <v>103</v>
      </c>
      <c r="K22" s="169" t="s">
        <v>133</v>
      </c>
      <c r="L22" s="45">
        <f>C22+F22+I22</f>
        <v>0.02287766203703704</v>
      </c>
      <c r="M22" s="5" t="s">
        <v>338</v>
      </c>
      <c r="N22" s="244" t="s">
        <v>339</v>
      </c>
    </row>
    <row r="23" spans="1:14" ht="12">
      <c r="A23" s="32"/>
      <c r="B23" s="160"/>
      <c r="C23" s="162"/>
      <c r="D23" s="161"/>
      <c r="E23" s="33"/>
      <c r="F23" s="36"/>
      <c r="G23" s="35"/>
      <c r="H23" s="33"/>
      <c r="I23" s="37"/>
      <c r="J23" s="38"/>
      <c r="K23" s="169"/>
      <c r="L23" s="45"/>
      <c r="M23" s="5"/>
      <c r="N23" s="39"/>
    </row>
    <row r="24" spans="1:14" ht="12">
      <c r="A24" s="32" t="s">
        <v>79</v>
      </c>
      <c r="B24" s="160" t="s">
        <v>285</v>
      </c>
      <c r="C24" s="162">
        <v>0.005192476851851852</v>
      </c>
      <c r="D24" s="161" t="s">
        <v>103</v>
      </c>
      <c r="E24" s="33" t="s">
        <v>284</v>
      </c>
      <c r="F24" s="36">
        <v>0.005808796296296295</v>
      </c>
      <c r="G24" s="35" t="s">
        <v>103</v>
      </c>
      <c r="H24" s="33" t="s">
        <v>285</v>
      </c>
      <c r="I24" s="37">
        <v>0.0065754629629629635</v>
      </c>
      <c r="J24" s="38" t="s">
        <v>103</v>
      </c>
      <c r="K24" s="169" t="s">
        <v>282</v>
      </c>
      <c r="L24" s="45">
        <f>C24+F24+I24</f>
        <v>0.01757673611111111</v>
      </c>
      <c r="M24" s="5" t="s">
        <v>340</v>
      </c>
      <c r="N24" s="244" t="s">
        <v>341</v>
      </c>
    </row>
    <row r="25" spans="1:14" ht="12">
      <c r="A25" s="32"/>
      <c r="B25" s="160"/>
      <c r="C25" s="162"/>
      <c r="D25" s="161"/>
      <c r="E25" s="33"/>
      <c r="F25" s="36"/>
      <c r="G25" s="35"/>
      <c r="H25" s="33"/>
      <c r="I25" s="37"/>
      <c r="J25" s="38"/>
      <c r="K25" s="169"/>
      <c r="L25" s="45"/>
      <c r="M25" s="5"/>
      <c r="N25" s="39"/>
    </row>
    <row r="26" spans="1:14" ht="12">
      <c r="A26" s="32" t="s">
        <v>117</v>
      </c>
      <c r="B26" s="160" t="s">
        <v>302</v>
      </c>
      <c r="C26" s="162">
        <v>0.005866898148148149</v>
      </c>
      <c r="D26" s="161" t="s">
        <v>103</v>
      </c>
      <c r="E26" s="33" t="s">
        <v>287</v>
      </c>
      <c r="F26" s="36">
        <v>0.006118287037037037</v>
      </c>
      <c r="G26" s="35" t="s">
        <v>103</v>
      </c>
      <c r="H26" s="33" t="s">
        <v>301</v>
      </c>
      <c r="I26" s="37">
        <v>0.006181828703703704</v>
      </c>
      <c r="J26" s="38" t="s">
        <v>103</v>
      </c>
      <c r="K26" s="169" t="s">
        <v>133</v>
      </c>
      <c r="L26" s="45">
        <f>C26+F26+I26</f>
        <v>0.01816701388888889</v>
      </c>
      <c r="M26" s="5" t="s">
        <v>342</v>
      </c>
      <c r="N26" s="244" t="s">
        <v>343</v>
      </c>
    </row>
    <row r="27" spans="1:14" ht="12">
      <c r="A27" s="32"/>
      <c r="B27" s="160"/>
      <c r="C27" s="162"/>
      <c r="D27" s="161"/>
      <c r="E27" s="33"/>
      <c r="F27" s="36"/>
      <c r="G27" s="35"/>
      <c r="H27" s="33"/>
      <c r="I27" s="37"/>
      <c r="J27" s="38"/>
      <c r="K27" s="169"/>
      <c r="L27" s="45"/>
      <c r="M27" s="5"/>
      <c r="N27" s="39"/>
    </row>
    <row r="28" spans="1:14" ht="12">
      <c r="A28" s="32" t="s">
        <v>166</v>
      </c>
      <c r="B28" s="160" t="s">
        <v>264</v>
      </c>
      <c r="C28" s="162">
        <v>0.00582650462962963</v>
      </c>
      <c r="D28" s="161" t="s">
        <v>103</v>
      </c>
      <c r="E28" s="33" t="s">
        <v>278</v>
      </c>
      <c r="F28" s="36">
        <v>0.00833287037037037</v>
      </c>
      <c r="G28" s="35" t="s">
        <v>103</v>
      </c>
      <c r="H28" s="33" t="s">
        <v>276</v>
      </c>
      <c r="I28" s="37">
        <v>0.0063734953703703705</v>
      </c>
      <c r="J28" s="38" t="s">
        <v>103</v>
      </c>
      <c r="K28" s="169" t="s">
        <v>133</v>
      </c>
      <c r="L28" s="45">
        <f>C28+F28+I28</f>
        <v>0.02053287037037037</v>
      </c>
      <c r="M28" s="5" t="s">
        <v>346</v>
      </c>
      <c r="N28" s="244" t="s">
        <v>337</v>
      </c>
    </row>
    <row r="29" spans="1:14" ht="12">
      <c r="A29" s="32"/>
      <c r="B29" s="160"/>
      <c r="C29" s="162"/>
      <c r="D29" s="161"/>
      <c r="E29" s="33"/>
      <c r="F29" s="36"/>
      <c r="G29" s="35"/>
      <c r="H29" s="33"/>
      <c r="I29" s="37"/>
      <c r="J29" s="38"/>
      <c r="K29" s="169"/>
      <c r="L29" s="45"/>
      <c r="M29" s="5"/>
      <c r="N29" s="39"/>
    </row>
    <row r="30" spans="1:14" ht="12">
      <c r="A30" s="32" t="s">
        <v>275</v>
      </c>
      <c r="B30" s="160" t="s">
        <v>301</v>
      </c>
      <c r="C30" s="162">
        <v>0.004858796296296296</v>
      </c>
      <c r="D30" s="161" t="s">
        <v>103</v>
      </c>
      <c r="E30" s="160" t="s">
        <v>276</v>
      </c>
      <c r="F30" s="162">
        <v>0.007011342592592593</v>
      </c>
      <c r="G30" s="161" t="s">
        <v>103</v>
      </c>
      <c r="H30" s="160" t="s">
        <v>301</v>
      </c>
      <c r="I30" s="162">
        <v>0.006968287037037037</v>
      </c>
      <c r="J30" s="144" t="s">
        <v>103</v>
      </c>
      <c r="K30" s="169" t="s">
        <v>133</v>
      </c>
      <c r="L30" s="45">
        <f>C30+F30+I30</f>
        <v>0.018838425925925925</v>
      </c>
      <c r="M30" s="5" t="s">
        <v>347</v>
      </c>
      <c r="N30" s="244" t="s">
        <v>348</v>
      </c>
    </row>
    <row r="31" spans="1:14" ht="12">
      <c r="A31" s="32"/>
      <c r="B31" s="160"/>
      <c r="C31" s="162"/>
      <c r="D31" s="161"/>
      <c r="E31" s="33"/>
      <c r="F31" s="36"/>
      <c r="G31" s="35"/>
      <c r="H31" s="33"/>
      <c r="I31" s="37"/>
      <c r="J31" s="38"/>
      <c r="K31" s="169"/>
      <c r="L31" s="45"/>
      <c r="M31" s="5"/>
      <c r="N31" s="39"/>
    </row>
    <row r="32" spans="1:14" ht="12">
      <c r="A32" s="32" t="s">
        <v>96</v>
      </c>
      <c r="B32" s="160" t="s">
        <v>286</v>
      </c>
      <c r="C32" s="162">
        <v>0.0038118055555555557</v>
      </c>
      <c r="D32" s="161" t="s">
        <v>103</v>
      </c>
      <c r="E32" s="33" t="s">
        <v>304</v>
      </c>
      <c r="F32" s="36">
        <v>0.00445474537037037</v>
      </c>
      <c r="G32" s="35" t="s">
        <v>103</v>
      </c>
      <c r="H32" s="160" t="s">
        <v>285</v>
      </c>
      <c r="I32" s="162">
        <v>0.004922222222222223</v>
      </c>
      <c r="J32" s="144" t="s">
        <v>103</v>
      </c>
      <c r="K32" s="169" t="s">
        <v>133</v>
      </c>
      <c r="L32" s="45">
        <f>C32+F32+I32</f>
        <v>0.013188773148148147</v>
      </c>
      <c r="M32" s="5" t="s">
        <v>105</v>
      </c>
      <c r="N32" s="244" t="s">
        <v>349</v>
      </c>
    </row>
    <row r="33" spans="1:14" ht="12">
      <c r="A33" s="32"/>
      <c r="B33" s="160"/>
      <c r="C33" s="162"/>
      <c r="D33" s="161"/>
      <c r="E33" s="33"/>
      <c r="F33" s="36"/>
      <c r="G33" s="35"/>
      <c r="H33" s="33"/>
      <c r="I33" s="37"/>
      <c r="J33" s="38"/>
      <c r="K33" s="169"/>
      <c r="L33" s="45"/>
      <c r="M33" s="5"/>
      <c r="N33" s="39"/>
    </row>
    <row r="34" spans="1:14" ht="12">
      <c r="A34" s="23" t="s">
        <v>170</v>
      </c>
      <c r="B34" s="160" t="s">
        <v>263</v>
      </c>
      <c r="C34" s="163">
        <v>0.0044465277777777775</v>
      </c>
      <c r="D34" s="161" t="s">
        <v>103</v>
      </c>
      <c r="E34" s="160" t="s">
        <v>263</v>
      </c>
      <c r="F34" s="164">
        <v>0.004573842592592592</v>
      </c>
      <c r="G34" s="161" t="s">
        <v>103</v>
      </c>
      <c r="H34" s="160" t="s">
        <v>263</v>
      </c>
      <c r="I34" s="163">
        <v>0.005400694444444444</v>
      </c>
      <c r="J34" s="144" t="s">
        <v>103</v>
      </c>
      <c r="K34" s="167" t="s">
        <v>133</v>
      </c>
      <c r="L34" s="45">
        <f>C34+F34+I34</f>
        <v>0.014421064814814814</v>
      </c>
      <c r="M34" s="5" t="s">
        <v>267</v>
      </c>
      <c r="N34" s="25">
        <v>36</v>
      </c>
    </row>
    <row r="35" spans="1:14" ht="12">
      <c r="A35" s="23"/>
      <c r="B35" s="160"/>
      <c r="C35" s="163"/>
      <c r="D35" s="161"/>
      <c r="E35" s="160"/>
      <c r="F35" s="164"/>
      <c r="G35" s="161"/>
      <c r="H35" s="160"/>
      <c r="I35" s="163"/>
      <c r="J35" s="144"/>
      <c r="K35" s="167"/>
      <c r="L35" s="45"/>
      <c r="M35" s="5"/>
      <c r="N35" s="25"/>
    </row>
    <row r="36" spans="1:14" ht="12">
      <c r="A36" s="23" t="s">
        <v>289</v>
      </c>
      <c r="B36" s="160" t="s">
        <v>287</v>
      </c>
      <c r="C36" s="163">
        <v>0.008242824074074074</v>
      </c>
      <c r="D36" s="161" t="s">
        <v>103</v>
      </c>
      <c r="E36" s="160" t="s">
        <v>295</v>
      </c>
      <c r="F36" s="164">
        <v>0.009100231481481482</v>
      </c>
      <c r="G36" s="161" t="s">
        <v>103</v>
      </c>
      <c r="H36" s="160" t="s">
        <v>307</v>
      </c>
      <c r="I36" s="163">
        <v>0.012916203703703706</v>
      </c>
      <c r="J36" s="144" t="s">
        <v>103</v>
      </c>
      <c r="K36" s="167" t="s">
        <v>133</v>
      </c>
      <c r="L36" s="45">
        <f>C36+F36+I36</f>
        <v>0.030259259259259264</v>
      </c>
      <c r="M36" s="5" t="s">
        <v>344</v>
      </c>
      <c r="N36" s="25">
        <v>71</v>
      </c>
    </row>
    <row r="37" spans="1:14" ht="12">
      <c r="A37" s="23"/>
      <c r="B37" s="160"/>
      <c r="C37" s="163"/>
      <c r="D37" s="161"/>
      <c r="E37" s="160"/>
      <c r="F37" s="164"/>
      <c r="G37" s="161"/>
      <c r="H37" s="160"/>
      <c r="I37" s="163"/>
      <c r="J37" s="144"/>
      <c r="K37" s="167"/>
      <c r="L37" s="45"/>
      <c r="M37" s="5"/>
      <c r="N37" s="25"/>
    </row>
    <row r="38" spans="1:14" ht="12">
      <c r="A38" s="23" t="s">
        <v>108</v>
      </c>
      <c r="B38" s="160" t="s">
        <v>285</v>
      </c>
      <c r="C38" s="163">
        <v>0.0048020833333333336</v>
      </c>
      <c r="D38" s="161" t="s">
        <v>103</v>
      </c>
      <c r="E38" s="160" t="s">
        <v>284</v>
      </c>
      <c r="F38" s="164">
        <v>0.00536724537037037</v>
      </c>
      <c r="G38" s="161" t="s">
        <v>103</v>
      </c>
      <c r="H38" s="160" t="s">
        <v>310</v>
      </c>
      <c r="I38" s="163">
        <v>0.006061921296296295</v>
      </c>
      <c r="J38" s="144" t="s">
        <v>103</v>
      </c>
      <c r="K38" s="167" t="s">
        <v>133</v>
      </c>
      <c r="L38" s="45">
        <f>C38+F38+I38</f>
        <v>0.01623125</v>
      </c>
      <c r="M38" s="5" t="s">
        <v>345</v>
      </c>
      <c r="N38" s="25">
        <v>65</v>
      </c>
    </row>
    <row r="39" spans="1:14" ht="12">
      <c r="A39" s="23"/>
      <c r="B39" s="160"/>
      <c r="C39" s="163"/>
      <c r="D39" s="161"/>
      <c r="E39" s="160"/>
      <c r="F39" s="164"/>
      <c r="G39" s="161"/>
      <c r="H39" s="160"/>
      <c r="I39" s="163"/>
      <c r="J39" s="144"/>
      <c r="K39" s="167"/>
      <c r="L39" s="45"/>
      <c r="M39" s="24"/>
      <c r="N39" s="25"/>
    </row>
    <row r="40" spans="1:14" ht="12">
      <c r="A40" s="239" t="s">
        <v>265</v>
      </c>
      <c r="B40" s="160" t="s">
        <v>304</v>
      </c>
      <c r="C40" s="162">
        <v>0.004621875</v>
      </c>
      <c r="D40" s="161" t="s">
        <v>103</v>
      </c>
      <c r="E40" s="252" t="s">
        <v>304</v>
      </c>
      <c r="F40" s="247">
        <v>0.005168055555555556</v>
      </c>
      <c r="G40" s="168" t="s">
        <v>103</v>
      </c>
      <c r="H40" s="160" t="s">
        <v>285</v>
      </c>
      <c r="I40" s="163">
        <v>0.005931597222222221</v>
      </c>
      <c r="J40" s="144" t="s">
        <v>103</v>
      </c>
      <c r="K40" s="167" t="s">
        <v>133</v>
      </c>
      <c r="L40" s="45">
        <f>C40+F40+I40</f>
        <v>0.015721527777777775</v>
      </c>
      <c r="M40" s="24">
        <v>296115</v>
      </c>
      <c r="N40" s="25">
        <v>57</v>
      </c>
    </row>
    <row r="41" spans="1:14" ht="12">
      <c r="A41" s="239"/>
      <c r="B41" s="160"/>
      <c r="C41" s="162"/>
      <c r="D41" s="161"/>
      <c r="E41" s="252"/>
      <c r="F41" s="247"/>
      <c r="G41" s="168"/>
      <c r="H41" s="160"/>
      <c r="I41" s="163"/>
      <c r="J41" s="144"/>
      <c r="K41" s="167"/>
      <c r="L41" s="45"/>
      <c r="M41" s="24"/>
      <c r="N41" s="25"/>
    </row>
    <row r="42" spans="1:14" ht="12">
      <c r="A42" s="239" t="s">
        <v>280</v>
      </c>
      <c r="B42" s="160" t="s">
        <v>287</v>
      </c>
      <c r="C42" s="162">
        <v>0.005489699074074074</v>
      </c>
      <c r="D42" s="161" t="s">
        <v>103</v>
      </c>
      <c r="E42" s="252" t="s">
        <v>278</v>
      </c>
      <c r="F42" s="247">
        <v>0.007563310185185186</v>
      </c>
      <c r="G42" s="168" t="s">
        <v>103</v>
      </c>
      <c r="H42" s="160" t="s">
        <v>278</v>
      </c>
      <c r="I42" s="163">
        <v>0.00796875</v>
      </c>
      <c r="J42" s="144" t="s">
        <v>103</v>
      </c>
      <c r="K42" s="167" t="s">
        <v>133</v>
      </c>
      <c r="L42" s="45">
        <f>C42+F42+I42</f>
        <v>0.02102175925925926</v>
      </c>
      <c r="M42" s="24">
        <v>789053</v>
      </c>
      <c r="N42" s="25">
        <v>57</v>
      </c>
    </row>
    <row r="43" spans="1:14" ht="12">
      <c r="A43" s="159"/>
      <c r="B43" s="160"/>
      <c r="C43" s="162"/>
      <c r="D43" s="161"/>
      <c r="E43" s="165"/>
      <c r="F43" s="247"/>
      <c r="G43" s="168"/>
      <c r="H43" s="160"/>
      <c r="I43" s="163"/>
      <c r="J43" s="144"/>
      <c r="K43" s="167"/>
      <c r="L43" s="45"/>
      <c r="M43" s="24"/>
      <c r="N43" s="25"/>
    </row>
    <row r="44" spans="1:14" ht="12">
      <c r="A44" s="32" t="s">
        <v>95</v>
      </c>
      <c r="B44" s="253" t="s">
        <v>309</v>
      </c>
      <c r="C44" s="34">
        <v>0.0044756944444444445</v>
      </c>
      <c r="D44" s="35" t="s">
        <v>140</v>
      </c>
      <c r="E44" s="252" t="s">
        <v>304</v>
      </c>
      <c r="F44" s="164">
        <v>0.00553923611111111</v>
      </c>
      <c r="G44" s="161" t="s">
        <v>103</v>
      </c>
      <c r="H44" s="160" t="s">
        <v>293</v>
      </c>
      <c r="I44" s="164">
        <v>0.006207175925925925</v>
      </c>
      <c r="J44" s="144" t="s">
        <v>103</v>
      </c>
      <c r="K44" s="169" t="s">
        <v>282</v>
      </c>
      <c r="L44" s="45">
        <f>C44+F44+I44</f>
        <v>0.01622210648148148</v>
      </c>
      <c r="M44" s="5" t="s">
        <v>266</v>
      </c>
      <c r="N44" s="244" t="s">
        <v>270</v>
      </c>
    </row>
    <row r="45" spans="1:14" ht="12">
      <c r="A45" s="32"/>
      <c r="B45" s="166"/>
      <c r="C45" s="34"/>
      <c r="D45" s="35"/>
      <c r="E45" s="160"/>
      <c r="F45" s="164"/>
      <c r="G45" s="161"/>
      <c r="H45" s="160"/>
      <c r="I45" s="164"/>
      <c r="J45" s="144"/>
      <c r="K45" s="169"/>
      <c r="L45" s="45"/>
      <c r="M45" s="5"/>
      <c r="N45" s="41"/>
    </row>
    <row r="46" spans="1:14" ht="12">
      <c r="A46" s="32" t="s">
        <v>135</v>
      </c>
      <c r="B46" s="160" t="s">
        <v>264</v>
      </c>
      <c r="C46" s="34">
        <v>0.0064141203703703695</v>
      </c>
      <c r="D46" s="35" t="s">
        <v>103</v>
      </c>
      <c r="E46" s="160" t="s">
        <v>278</v>
      </c>
      <c r="F46" s="164">
        <v>0.007588541666666667</v>
      </c>
      <c r="G46" s="161" t="s">
        <v>103</v>
      </c>
      <c r="H46" s="160" t="s">
        <v>278</v>
      </c>
      <c r="I46" s="164">
        <v>0.008272685185185185</v>
      </c>
      <c r="J46" s="144" t="s">
        <v>103</v>
      </c>
      <c r="K46" s="169" t="s">
        <v>133</v>
      </c>
      <c r="L46" s="45">
        <f>C46+F46+I46</f>
        <v>0.02227534722222222</v>
      </c>
      <c r="M46" s="242" t="s">
        <v>268</v>
      </c>
      <c r="N46" s="244" t="s">
        <v>269</v>
      </c>
    </row>
    <row r="47" spans="1:14" ht="12">
      <c r="A47" s="32"/>
      <c r="B47" s="160"/>
      <c r="C47" s="34"/>
      <c r="D47" s="35"/>
      <c r="E47" s="160"/>
      <c r="F47" s="164"/>
      <c r="G47" s="161"/>
      <c r="H47" s="160"/>
      <c r="I47" s="164"/>
      <c r="J47" s="144"/>
      <c r="K47" s="169"/>
      <c r="L47" s="45"/>
      <c r="M47" s="242"/>
      <c r="N47" s="244"/>
    </row>
    <row r="48" spans="1:14" ht="12">
      <c r="A48" s="238" t="s">
        <v>67</v>
      </c>
      <c r="B48" s="160" t="s">
        <v>279</v>
      </c>
      <c r="C48" s="162">
        <v>0.006468171296296296</v>
      </c>
      <c r="D48" s="161" t="s">
        <v>103</v>
      </c>
      <c r="E48" s="160" t="s">
        <v>263</v>
      </c>
      <c r="F48" s="164">
        <v>0.007794444444444444</v>
      </c>
      <c r="G48" s="161" t="s">
        <v>103</v>
      </c>
      <c r="H48" s="160" t="s">
        <v>283</v>
      </c>
      <c r="I48" s="163">
        <v>0.007216550925925925</v>
      </c>
      <c r="J48" s="144" t="s">
        <v>103</v>
      </c>
      <c r="K48" s="169" t="s">
        <v>133</v>
      </c>
      <c r="L48" s="45">
        <f>C48+F48+I48</f>
        <v>0.021479166666666664</v>
      </c>
      <c r="M48" s="44">
        <v>782292</v>
      </c>
      <c r="N48" s="244" t="s">
        <v>281</v>
      </c>
    </row>
    <row r="49" spans="1:14" ht="12">
      <c r="A49" s="158"/>
      <c r="B49" s="160"/>
      <c r="C49" s="162"/>
      <c r="D49" s="161"/>
      <c r="E49" s="160"/>
      <c r="F49" s="164"/>
      <c r="G49" s="161"/>
      <c r="H49" s="160"/>
      <c r="I49" s="163"/>
      <c r="J49" s="144"/>
      <c r="K49" s="169"/>
      <c r="L49" s="45"/>
      <c r="M49" s="44"/>
      <c r="N49" s="41"/>
    </row>
    <row r="50" spans="1:14" ht="12">
      <c r="A50" s="238" t="s">
        <v>94</v>
      </c>
      <c r="B50" s="160" t="s">
        <v>262</v>
      </c>
      <c r="C50" s="162">
        <v>0.005707638888888888</v>
      </c>
      <c r="D50" s="161" t="s">
        <v>103</v>
      </c>
      <c r="E50" s="160" t="s">
        <v>313</v>
      </c>
      <c r="F50" s="164">
        <v>0.005754976851851851</v>
      </c>
      <c r="G50" s="161" t="s">
        <v>103</v>
      </c>
      <c r="H50" s="160" t="s">
        <v>283</v>
      </c>
      <c r="I50" s="164">
        <v>0.005540625</v>
      </c>
      <c r="J50" s="161" t="s">
        <v>103</v>
      </c>
      <c r="K50" s="169" t="s">
        <v>133</v>
      </c>
      <c r="L50" s="45">
        <f>C50+F50+I50</f>
        <v>0.01700324074074074</v>
      </c>
      <c r="M50" s="44">
        <v>787763</v>
      </c>
      <c r="N50" s="41" t="s">
        <v>270</v>
      </c>
    </row>
    <row r="51" spans="1:14" ht="12">
      <c r="A51" s="158"/>
      <c r="B51" s="160"/>
      <c r="C51" s="162"/>
      <c r="D51" s="161"/>
      <c r="E51" s="160"/>
      <c r="F51" s="164"/>
      <c r="G51" s="161"/>
      <c r="H51" s="160"/>
      <c r="I51" s="163"/>
      <c r="J51" s="144"/>
      <c r="K51" s="169"/>
      <c r="L51" s="45"/>
      <c r="M51" s="44"/>
      <c r="N51" s="39"/>
    </row>
    <row r="52" spans="1:14" ht="12">
      <c r="A52" s="158"/>
      <c r="B52" s="160"/>
      <c r="C52" s="162"/>
      <c r="D52" s="161"/>
      <c r="E52" s="160"/>
      <c r="F52" s="164"/>
      <c r="G52" s="161"/>
      <c r="H52" s="160"/>
      <c r="I52" s="163"/>
      <c r="J52" s="144"/>
      <c r="K52" s="169"/>
      <c r="L52" s="45"/>
      <c r="M52" s="44"/>
      <c r="N52" s="41"/>
    </row>
    <row r="53" spans="1:14" ht="12">
      <c r="A53" s="158"/>
      <c r="B53" s="160"/>
      <c r="C53" s="162"/>
      <c r="D53" s="161"/>
      <c r="E53" s="160"/>
      <c r="F53" s="164"/>
      <c r="G53" s="161"/>
      <c r="H53" s="160"/>
      <c r="I53" s="163"/>
      <c r="J53" s="144"/>
      <c r="K53" s="169"/>
      <c r="L53" s="45"/>
      <c r="M53" s="3"/>
      <c r="N53" s="41"/>
    </row>
    <row r="54" spans="1:14" ht="12">
      <c r="A54" s="158"/>
      <c r="B54" s="160"/>
      <c r="C54" s="162"/>
      <c r="D54" s="161"/>
      <c r="E54" s="160"/>
      <c r="F54" s="164"/>
      <c r="G54" s="161"/>
      <c r="H54" s="160"/>
      <c r="I54" s="163"/>
      <c r="J54" s="144"/>
      <c r="K54" s="169"/>
      <c r="L54" s="45"/>
      <c r="M54" s="48"/>
      <c r="N54" s="39"/>
    </row>
    <row r="55" spans="1:14" ht="12">
      <c r="A55" s="32"/>
      <c r="B55" s="33"/>
      <c r="C55" s="34"/>
      <c r="D55" s="35"/>
      <c r="E55" s="46"/>
      <c r="F55" s="40"/>
      <c r="G55" s="169"/>
      <c r="H55" s="33"/>
      <c r="I55" s="36"/>
      <c r="J55" s="38"/>
      <c r="K55" s="169"/>
      <c r="L55" s="45"/>
      <c r="M55" s="5"/>
      <c r="N55" s="41"/>
    </row>
    <row r="56" spans="1:14" ht="12">
      <c r="A56" s="32"/>
      <c r="B56" s="33"/>
      <c r="C56" s="34"/>
      <c r="D56" s="35"/>
      <c r="E56" s="33"/>
      <c r="F56" s="37"/>
      <c r="G56" s="35"/>
      <c r="H56" s="33"/>
      <c r="I56" s="36"/>
      <c r="J56" s="38"/>
      <c r="K56" s="169"/>
      <c r="L56" s="45"/>
      <c r="M56" s="5"/>
      <c r="N56" s="39"/>
    </row>
    <row r="57" spans="2:14" ht="12">
      <c r="B57" s="47"/>
      <c r="C57" s="40"/>
      <c r="D57" s="39"/>
      <c r="E57" s="47"/>
      <c r="F57" s="40"/>
      <c r="G57" s="169"/>
      <c r="H57" s="42"/>
      <c r="I57" s="43"/>
      <c r="J57" s="38"/>
      <c r="K57" s="169"/>
      <c r="L57" s="45"/>
      <c r="M57" s="5"/>
      <c r="N57" s="41"/>
    </row>
    <row r="58" spans="2:12" ht="12">
      <c r="B58" s="5"/>
      <c r="C58" s="49"/>
      <c r="D58" s="5"/>
      <c r="E58" s="5"/>
      <c r="F58" s="49"/>
      <c r="G58" s="5"/>
      <c r="H58" s="5"/>
      <c r="I58" s="5"/>
      <c r="J58" s="5"/>
      <c r="K58" s="5"/>
      <c r="L58" s="5"/>
    </row>
    <row r="59" spans="1:12" ht="12">
      <c r="A59" t="s">
        <v>23</v>
      </c>
      <c r="B59" s="5"/>
      <c r="C59" s="49"/>
      <c r="D59" s="5"/>
      <c r="E59" s="5"/>
      <c r="F59" s="49"/>
      <c r="G59" s="5"/>
      <c r="H59" s="5"/>
      <c r="I59" s="5"/>
      <c r="J59" s="5"/>
      <c r="K59" s="5"/>
      <c r="L59" s="5"/>
    </row>
    <row r="60" spans="2:12" ht="12">
      <c r="B60" s="5"/>
      <c r="C60" s="5"/>
      <c r="D60" s="5"/>
      <c r="E60" s="5"/>
      <c r="F60" s="49"/>
      <c r="G60" s="5"/>
      <c r="H60" s="5"/>
      <c r="I60" s="5"/>
      <c r="J60" s="5"/>
      <c r="K60" s="5"/>
      <c r="L60" s="5"/>
    </row>
    <row r="61" spans="2:12" ht="12">
      <c r="B61" s="5"/>
      <c r="C61" s="5"/>
      <c r="D61" s="5"/>
      <c r="E61" s="5"/>
      <c r="F61" s="49"/>
      <c r="G61" s="5"/>
      <c r="H61" s="5"/>
      <c r="I61" s="5"/>
      <c r="J61" s="5"/>
      <c r="K61" s="5"/>
      <c r="L61" s="5"/>
    </row>
    <row r="62" spans="2:12" ht="12">
      <c r="B62" s="5"/>
      <c r="C62" s="5"/>
      <c r="D62" s="5"/>
      <c r="E62" s="5"/>
      <c r="F62" s="49"/>
      <c r="G62" s="5"/>
      <c r="H62" s="5"/>
      <c r="I62" s="5"/>
      <c r="J62" s="5"/>
      <c r="K62" s="5"/>
      <c r="L62" s="5"/>
    </row>
    <row r="63" spans="2:12" ht="12">
      <c r="B63" s="5"/>
      <c r="C63" s="5"/>
      <c r="D63" s="5"/>
      <c r="E63" s="5"/>
      <c r="F63" s="49"/>
      <c r="G63" s="5"/>
      <c r="H63" s="5"/>
      <c r="I63" s="5"/>
      <c r="J63" s="5"/>
      <c r="K63" s="5"/>
      <c r="L63" s="5"/>
    </row>
    <row r="64" spans="2:12" ht="12">
      <c r="B64" s="5"/>
      <c r="C64" s="5"/>
      <c r="D64" s="5"/>
      <c r="E64" s="5"/>
      <c r="F64" s="49"/>
      <c r="G64" s="5"/>
      <c r="H64" s="5"/>
      <c r="I64" s="5"/>
      <c r="J64" s="5"/>
      <c r="K64" s="5"/>
      <c r="L64" s="5"/>
    </row>
    <row r="65" spans="2:12" ht="12">
      <c r="B65" s="5"/>
      <c r="C65" s="5"/>
      <c r="D65" s="5"/>
      <c r="E65" s="5"/>
      <c r="F65" s="49"/>
      <c r="G65" s="5"/>
      <c r="H65" s="5"/>
      <c r="I65" s="5"/>
      <c r="J65" s="5"/>
      <c r="K65" s="5"/>
      <c r="L65" s="5"/>
    </row>
    <row r="66" spans="2:12" ht="12">
      <c r="B66" s="5"/>
      <c r="C66" s="5"/>
      <c r="D66" s="5"/>
      <c r="E66" s="5"/>
      <c r="F66" s="49"/>
      <c r="G66" s="5"/>
      <c r="H66" s="5"/>
      <c r="I66" s="5"/>
      <c r="J66" s="5"/>
      <c r="K66" s="5"/>
      <c r="L66" s="5"/>
    </row>
    <row r="67" spans="2:12" ht="12">
      <c r="B67" s="5"/>
      <c r="C67" s="5"/>
      <c r="D67" s="5"/>
      <c r="E67" s="5"/>
      <c r="F67" s="49"/>
      <c r="G67" s="5"/>
      <c r="H67" s="5"/>
      <c r="I67" s="5"/>
      <c r="J67" s="5"/>
      <c r="K67" s="5"/>
      <c r="L67" s="5"/>
    </row>
    <row r="68" spans="2:12" ht="12">
      <c r="B68" s="5"/>
      <c r="C68" s="5"/>
      <c r="D68" s="5"/>
      <c r="E68" s="5"/>
      <c r="F68" s="49"/>
      <c r="G68" s="5"/>
      <c r="H68" s="5"/>
      <c r="I68" s="5"/>
      <c r="J68" s="5"/>
      <c r="K68" s="5"/>
      <c r="L68" s="5"/>
    </row>
    <row r="69" spans="2:12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t="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sheetProtection/>
  <mergeCells count="7">
    <mergeCell ref="A1:N1"/>
    <mergeCell ref="A3:N3"/>
    <mergeCell ref="A7:N7"/>
    <mergeCell ref="B9:D9"/>
    <mergeCell ref="E9:G9"/>
    <mergeCell ref="H9:K9"/>
    <mergeCell ref="A5:N5"/>
  </mergeCells>
  <printOptions/>
  <pageMargins left="0.75" right="0.75" top="1" bottom="1" header="0.5" footer="0.5"/>
  <pageSetup horizontalDpi="360" verticalDpi="36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5">
      <selection activeCell="A31" sqref="A3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/>
      <c r="C10" s="176"/>
      <c r="D10" s="119"/>
      <c r="E10" s="120"/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0</v>
      </c>
      <c r="D15" s="125"/>
      <c r="E15" s="126">
        <f>SUM(E10:E14)</f>
        <v>0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0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114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257</v>
      </c>
      <c r="C10" s="176">
        <v>72021</v>
      </c>
      <c r="D10" s="119" t="s">
        <v>103</v>
      </c>
      <c r="E10" s="120">
        <v>3</v>
      </c>
      <c r="F10" s="118"/>
      <c r="G10" s="177"/>
      <c r="H10" s="119"/>
      <c r="I10" s="120"/>
      <c r="J10" s="118" t="s">
        <v>109</v>
      </c>
      <c r="K10" s="178">
        <v>80906</v>
      </c>
      <c r="L10" s="119" t="s">
        <v>103</v>
      </c>
      <c r="M10" s="120">
        <v>5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3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400</v>
      </c>
      <c r="L15" s="127"/>
      <c r="M15" s="126">
        <f>SUM(M10:M14)</f>
        <v>5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 t="s">
        <v>109</v>
      </c>
      <c r="C17" s="177">
        <v>144566</v>
      </c>
      <c r="D17" s="119" t="s">
        <v>103</v>
      </c>
      <c r="E17" s="120">
        <v>6</v>
      </c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800</v>
      </c>
      <c r="D22" s="131"/>
      <c r="E22" s="128">
        <f>SUM(E17:E21)</f>
        <v>6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14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1.6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A1" sqref="A1:E5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271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295</v>
      </c>
      <c r="C10" s="176">
        <v>83337</v>
      </c>
      <c r="D10" s="119" t="s">
        <v>103</v>
      </c>
      <c r="E10" s="120">
        <v>2</v>
      </c>
      <c r="F10" s="118" t="s">
        <v>295</v>
      </c>
      <c r="G10" s="176">
        <v>113516</v>
      </c>
      <c r="H10" s="119" t="s">
        <v>103</v>
      </c>
      <c r="I10" s="120">
        <v>2</v>
      </c>
      <c r="J10" s="118" t="s">
        <v>295</v>
      </c>
      <c r="K10" s="176">
        <v>94620</v>
      </c>
      <c r="L10" s="119" t="s">
        <v>103</v>
      </c>
      <c r="M10" s="120">
        <v>3</v>
      </c>
      <c r="N10" s="118"/>
      <c r="O10" s="178"/>
      <c r="P10" s="119"/>
      <c r="Q10" s="120"/>
      <c r="R10" s="118"/>
      <c r="S10" s="178"/>
      <c r="T10" s="119"/>
      <c r="U10" s="120"/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2</v>
      </c>
      <c r="F15" s="127"/>
      <c r="G15" s="124">
        <f>400*(COUNTA(G10:G14))</f>
        <v>400</v>
      </c>
      <c r="H15" s="127"/>
      <c r="I15" s="126">
        <f>SUM(I10:I14)</f>
        <v>2</v>
      </c>
      <c r="J15" s="127"/>
      <c r="K15" s="124">
        <f>400*(COUNTA(K10:K14))</f>
        <v>400</v>
      </c>
      <c r="L15" s="127"/>
      <c r="M15" s="126">
        <f>SUM(M10:M14)</f>
        <v>3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0</v>
      </c>
      <c r="T15" s="127"/>
      <c r="U15" s="128">
        <f>SUM(U10:U14)</f>
        <v>0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7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1.2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E11" sqref="E11"/>
    </sheetView>
  </sheetViews>
  <sheetFormatPr defaultColWidth="8.8515625" defaultRowHeight="12.75"/>
  <cols>
    <col min="1" max="2" width="8.8515625" style="113" customWidth="1"/>
    <col min="3" max="3" width="9.421875" style="113" customWidth="1"/>
    <col min="4" max="4" width="4.7109375" style="113" customWidth="1"/>
    <col min="5" max="5" width="9.140625" style="113" customWidth="1"/>
    <col min="6" max="6" width="8.8515625" style="113" customWidth="1"/>
    <col min="7" max="7" width="9.421875" style="113" customWidth="1"/>
    <col min="8" max="8" width="4.7109375" style="113" customWidth="1"/>
    <col min="9" max="10" width="8.8515625" style="113" customWidth="1"/>
    <col min="11" max="11" width="9.421875" style="113" customWidth="1"/>
    <col min="12" max="12" width="4.7109375" style="113" customWidth="1"/>
    <col min="13" max="14" width="8.8515625" style="113" customWidth="1"/>
    <col min="15" max="15" width="9.421875" style="113" customWidth="1"/>
    <col min="16" max="16" width="4.7109375" style="113" customWidth="1"/>
    <col min="17" max="17" width="8.8515625" style="113" customWidth="1"/>
    <col min="18" max="18" width="10.140625" style="113" bestFit="1" customWidth="1"/>
    <col min="19" max="19" width="9.421875" style="113" customWidth="1"/>
    <col min="20" max="20" width="4.421875" style="113" customWidth="1"/>
    <col min="21" max="21" width="9.140625" style="113" customWidth="1"/>
    <col min="22" max="22" width="3.7109375" style="113" customWidth="1"/>
    <col min="23" max="23" width="3.28125" style="113" customWidth="1"/>
    <col min="24" max="24" width="2.8515625" style="113" customWidth="1"/>
    <col min="25" max="25" width="3.421875" style="113" customWidth="1"/>
    <col min="26" max="26" width="3.00390625" style="113" customWidth="1"/>
    <col min="27" max="16384" width="8.8515625" style="113" customWidth="1"/>
  </cols>
  <sheetData>
    <row r="1" spans="1:20" ht="30.75" customHeight="1">
      <c r="A1" s="323"/>
      <c r="B1" s="323"/>
      <c r="C1" s="323"/>
      <c r="D1" s="323"/>
      <c r="E1" s="324"/>
      <c r="F1" s="112"/>
      <c r="G1" s="323" t="s">
        <v>63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112"/>
      <c r="S1" s="112"/>
      <c r="T1" s="112"/>
    </row>
    <row r="2" spans="1:21" ht="24.75" customHeight="1">
      <c r="A2" s="323"/>
      <c r="B2" s="323"/>
      <c r="C2" s="323"/>
      <c r="D2" s="323"/>
      <c r="E2" s="324"/>
      <c r="G2" s="114"/>
      <c r="H2" s="328" t="s">
        <v>165</v>
      </c>
      <c r="I2" s="329"/>
      <c r="J2" s="329"/>
      <c r="K2" s="329"/>
      <c r="L2" s="329"/>
      <c r="M2" s="329"/>
      <c r="N2" s="329"/>
      <c r="O2" s="329"/>
      <c r="P2" s="329"/>
      <c r="R2" s="330" t="s">
        <v>25</v>
      </c>
      <c r="S2" s="330"/>
      <c r="T2" s="330"/>
      <c r="U2" s="330"/>
    </row>
    <row r="3" spans="1:21" ht="24.75" customHeight="1">
      <c r="A3" s="323"/>
      <c r="B3" s="323"/>
      <c r="C3" s="323"/>
      <c r="D3" s="323"/>
      <c r="E3" s="324"/>
      <c r="G3" s="114"/>
      <c r="H3" s="329"/>
      <c r="I3" s="329"/>
      <c r="J3" s="329"/>
      <c r="K3" s="329"/>
      <c r="L3" s="329"/>
      <c r="M3" s="329"/>
      <c r="N3" s="329"/>
      <c r="O3" s="329"/>
      <c r="P3" s="329"/>
      <c r="Q3" s="115"/>
      <c r="R3" s="330"/>
      <c r="S3" s="330"/>
      <c r="T3" s="330"/>
      <c r="U3" s="330"/>
    </row>
    <row r="4" spans="1:20" ht="24.75" customHeight="1">
      <c r="A4" s="323"/>
      <c r="B4" s="323"/>
      <c r="C4" s="323"/>
      <c r="D4" s="323"/>
      <c r="E4" s="324"/>
      <c r="G4" s="116"/>
      <c r="H4" s="330" t="s">
        <v>60</v>
      </c>
      <c r="I4" s="331"/>
      <c r="J4" s="331"/>
      <c r="K4" s="331"/>
      <c r="L4" s="331"/>
      <c r="M4" s="331"/>
      <c r="N4" s="331"/>
      <c r="O4" s="331"/>
      <c r="P4" s="331"/>
      <c r="S4" s="332">
        <v>2015</v>
      </c>
      <c r="T4" s="332"/>
    </row>
    <row r="5" spans="1:5" ht="24.75" customHeight="1">
      <c r="A5" s="325"/>
      <c r="B5" s="325"/>
      <c r="C5" s="325"/>
      <c r="D5" s="325"/>
      <c r="E5" s="326"/>
    </row>
    <row r="6" spans="1:21" ht="12" customHeight="1">
      <c r="A6" s="313" t="s">
        <v>5</v>
      </c>
      <c r="B6" s="315" t="s">
        <v>16</v>
      </c>
      <c r="C6" s="316"/>
      <c r="D6" s="316"/>
      <c r="E6" s="317"/>
      <c r="F6" s="315" t="s">
        <v>17</v>
      </c>
      <c r="G6" s="316"/>
      <c r="H6" s="316"/>
      <c r="I6" s="317"/>
      <c r="J6" s="315" t="s">
        <v>26</v>
      </c>
      <c r="K6" s="316"/>
      <c r="L6" s="316"/>
      <c r="M6" s="317"/>
      <c r="N6" s="315" t="s">
        <v>27</v>
      </c>
      <c r="O6" s="316"/>
      <c r="P6" s="316"/>
      <c r="Q6" s="317"/>
      <c r="R6" s="315" t="s">
        <v>28</v>
      </c>
      <c r="S6" s="316"/>
      <c r="T6" s="316"/>
      <c r="U6" s="321"/>
    </row>
    <row r="7" spans="1:21" ht="12" customHeight="1">
      <c r="A7" s="314"/>
      <c r="B7" s="318"/>
      <c r="C7" s="319"/>
      <c r="D7" s="319"/>
      <c r="E7" s="320"/>
      <c r="F7" s="318"/>
      <c r="G7" s="319"/>
      <c r="H7" s="319"/>
      <c r="I7" s="320"/>
      <c r="J7" s="318"/>
      <c r="K7" s="319"/>
      <c r="L7" s="319"/>
      <c r="M7" s="320"/>
      <c r="N7" s="318"/>
      <c r="O7" s="319"/>
      <c r="P7" s="319"/>
      <c r="Q7" s="320"/>
      <c r="R7" s="318"/>
      <c r="S7" s="319"/>
      <c r="T7" s="319"/>
      <c r="U7" s="322"/>
    </row>
    <row r="8" spans="1:21" ht="12">
      <c r="A8" s="302" t="s">
        <v>29</v>
      </c>
      <c r="B8" s="301" t="s">
        <v>8</v>
      </c>
      <c r="C8" s="301" t="s">
        <v>9</v>
      </c>
      <c r="D8" s="301" t="s">
        <v>20</v>
      </c>
      <c r="E8" s="302" t="s">
        <v>2</v>
      </c>
      <c r="F8" s="301" t="s">
        <v>8</v>
      </c>
      <c r="G8" s="301" t="s">
        <v>9</v>
      </c>
      <c r="H8" s="301" t="s">
        <v>20</v>
      </c>
      <c r="I8" s="302" t="s">
        <v>2</v>
      </c>
      <c r="J8" s="301" t="s">
        <v>8</v>
      </c>
      <c r="K8" s="301" t="s">
        <v>9</v>
      </c>
      <c r="L8" s="301" t="s">
        <v>20</v>
      </c>
      <c r="M8" s="302" t="s">
        <v>2</v>
      </c>
      <c r="N8" s="301" t="s">
        <v>8</v>
      </c>
      <c r="O8" s="301" t="s">
        <v>9</v>
      </c>
      <c r="P8" s="301" t="s">
        <v>20</v>
      </c>
      <c r="Q8" s="302" t="s">
        <v>2</v>
      </c>
      <c r="R8" s="301" t="s">
        <v>8</v>
      </c>
      <c r="S8" s="301" t="s">
        <v>9</v>
      </c>
      <c r="T8" s="301" t="s">
        <v>20</v>
      </c>
      <c r="U8" s="302" t="s">
        <v>2</v>
      </c>
    </row>
    <row r="9" spans="1:21" ht="12">
      <c r="A9" s="303"/>
      <c r="B9" s="301"/>
      <c r="C9" s="301"/>
      <c r="D9" s="301"/>
      <c r="E9" s="303"/>
      <c r="F9" s="301"/>
      <c r="G9" s="301"/>
      <c r="H9" s="301"/>
      <c r="I9" s="303"/>
      <c r="J9" s="301"/>
      <c r="K9" s="301"/>
      <c r="L9" s="301"/>
      <c r="M9" s="303"/>
      <c r="N9" s="301"/>
      <c r="O9" s="301"/>
      <c r="P9" s="301"/>
      <c r="Q9" s="303"/>
      <c r="R9" s="301"/>
      <c r="S9" s="301"/>
      <c r="T9" s="301"/>
      <c r="U9" s="303"/>
    </row>
    <row r="10" spans="1:21" ht="21.75" customHeight="1">
      <c r="A10" s="117" t="s">
        <v>30</v>
      </c>
      <c r="B10" s="118" t="s">
        <v>324</v>
      </c>
      <c r="C10" s="176">
        <v>72306</v>
      </c>
      <c r="D10" s="119" t="s">
        <v>103</v>
      </c>
      <c r="E10" s="120">
        <v>5</v>
      </c>
      <c r="F10" s="118"/>
      <c r="G10" s="177"/>
      <c r="H10" s="119"/>
      <c r="I10" s="120"/>
      <c r="J10" s="118"/>
      <c r="K10" s="178"/>
      <c r="L10" s="119"/>
      <c r="M10" s="120"/>
      <c r="N10" s="118"/>
      <c r="O10" s="178"/>
      <c r="P10" s="119"/>
      <c r="Q10" s="120"/>
      <c r="R10" s="118" t="s">
        <v>167</v>
      </c>
      <c r="S10" s="178">
        <v>92224</v>
      </c>
      <c r="T10" s="119" t="s">
        <v>103</v>
      </c>
      <c r="U10" s="120">
        <v>3</v>
      </c>
    </row>
    <row r="11" spans="1:21" ht="21.75" customHeight="1">
      <c r="A11" s="117" t="s">
        <v>30</v>
      </c>
      <c r="B11" s="118"/>
      <c r="C11" s="176"/>
      <c r="D11" s="119"/>
      <c r="E11" s="120"/>
      <c r="F11" s="118"/>
      <c r="G11" s="177"/>
      <c r="H11" s="119"/>
      <c r="I11" s="120"/>
      <c r="J11" s="118"/>
      <c r="K11" s="178"/>
      <c r="L11" s="119"/>
      <c r="M11" s="120"/>
      <c r="N11" s="118"/>
      <c r="O11" s="178"/>
      <c r="P11" s="119"/>
      <c r="Q11" s="120"/>
      <c r="R11" s="118"/>
      <c r="S11" s="178"/>
      <c r="T11" s="119"/>
      <c r="U11" s="120"/>
    </row>
    <row r="12" spans="1:21" ht="21.75" customHeight="1">
      <c r="A12" s="117" t="s">
        <v>30</v>
      </c>
      <c r="B12" s="118"/>
      <c r="C12" s="176"/>
      <c r="D12" s="119"/>
      <c r="E12" s="120"/>
      <c r="F12" s="118"/>
      <c r="G12" s="177"/>
      <c r="H12" s="119"/>
      <c r="I12" s="120"/>
      <c r="J12" s="118"/>
      <c r="K12" s="178"/>
      <c r="L12" s="119"/>
      <c r="M12" s="120"/>
      <c r="N12" s="118"/>
      <c r="O12" s="178"/>
      <c r="P12" s="119"/>
      <c r="Q12" s="120"/>
      <c r="R12" s="118"/>
      <c r="S12" s="178"/>
      <c r="T12" s="119"/>
      <c r="U12" s="120"/>
    </row>
    <row r="13" spans="1:21" ht="21.75" customHeight="1">
      <c r="A13" s="117" t="s">
        <v>30</v>
      </c>
      <c r="B13" s="118"/>
      <c r="C13" s="176"/>
      <c r="D13" s="119"/>
      <c r="E13" s="120"/>
      <c r="F13" s="118"/>
      <c r="G13" s="177"/>
      <c r="H13" s="119"/>
      <c r="I13" s="120"/>
      <c r="J13" s="118"/>
      <c r="K13" s="178"/>
      <c r="L13" s="119"/>
      <c r="M13" s="120"/>
      <c r="N13" s="118"/>
      <c r="O13" s="178"/>
      <c r="P13" s="119"/>
      <c r="Q13" s="120"/>
      <c r="R13" s="118"/>
      <c r="S13" s="178"/>
      <c r="T13" s="119"/>
      <c r="U13" s="120"/>
    </row>
    <row r="14" spans="1:21" ht="21.75" customHeight="1">
      <c r="A14" s="117" t="s">
        <v>30</v>
      </c>
      <c r="B14" s="118"/>
      <c r="C14" s="176"/>
      <c r="D14" s="119"/>
      <c r="E14" s="120"/>
      <c r="F14" s="118"/>
      <c r="G14" s="177"/>
      <c r="H14" s="119"/>
      <c r="I14" s="120"/>
      <c r="J14" s="118"/>
      <c r="K14" s="178"/>
      <c r="L14" s="119"/>
      <c r="M14" s="120"/>
      <c r="N14" s="118"/>
      <c r="O14" s="178"/>
      <c r="P14" s="119"/>
      <c r="Q14" s="120"/>
      <c r="R14" s="118"/>
      <c r="S14" s="178"/>
      <c r="T14" s="119"/>
      <c r="U14" s="120"/>
    </row>
    <row r="15" spans="1:21" ht="21.75" customHeight="1">
      <c r="A15" s="122" t="s">
        <v>107</v>
      </c>
      <c r="B15" s="123"/>
      <c r="C15" s="124">
        <f>400*(COUNTA(C10:C14))</f>
        <v>400</v>
      </c>
      <c r="D15" s="125"/>
      <c r="E15" s="126">
        <f>SUM(E10:E14)</f>
        <v>5</v>
      </c>
      <c r="F15" s="127"/>
      <c r="G15" s="124">
        <f>400*(COUNTA(G10:G14))</f>
        <v>0</v>
      </c>
      <c r="H15" s="127"/>
      <c r="I15" s="126">
        <f>SUM(I10:I14)</f>
        <v>0</v>
      </c>
      <c r="J15" s="127"/>
      <c r="K15" s="124">
        <f>400*(COUNTA(K10:K14))</f>
        <v>0</v>
      </c>
      <c r="L15" s="127"/>
      <c r="M15" s="126">
        <f>SUM(M10:M14)</f>
        <v>0</v>
      </c>
      <c r="N15" s="127"/>
      <c r="O15" s="124">
        <f>400*(COUNTA(O10:O14))</f>
        <v>0</v>
      </c>
      <c r="P15" s="127"/>
      <c r="Q15" s="126">
        <f>SUM(Q10:Q14)</f>
        <v>0</v>
      </c>
      <c r="R15" s="127"/>
      <c r="S15" s="124">
        <f>400*(COUNTA(S10:S14))</f>
        <v>400</v>
      </c>
      <c r="T15" s="127"/>
      <c r="U15" s="128">
        <f>SUM(U10:U14)</f>
        <v>3</v>
      </c>
    </row>
    <row r="16" spans="1:20" ht="21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1" ht="21.75" customHeight="1">
      <c r="A17" s="129" t="s">
        <v>31</v>
      </c>
      <c r="B17" s="118"/>
      <c r="C17" s="177"/>
      <c r="D17" s="119"/>
      <c r="E17" s="120"/>
      <c r="F17" s="118"/>
      <c r="G17" s="177"/>
      <c r="H17" s="119"/>
      <c r="I17" s="120"/>
      <c r="J17" s="118"/>
      <c r="K17" s="177"/>
      <c r="L17" s="119"/>
      <c r="M17" s="120"/>
      <c r="N17" s="118"/>
      <c r="O17" s="177"/>
      <c r="P17" s="130"/>
      <c r="Q17" s="120"/>
      <c r="R17" s="118"/>
      <c r="S17" s="177"/>
      <c r="T17" s="130"/>
      <c r="U17" s="120"/>
    </row>
    <row r="18" spans="1:21" ht="21.75" customHeight="1">
      <c r="A18" s="129" t="s">
        <v>31</v>
      </c>
      <c r="B18" s="118"/>
      <c r="C18" s="177"/>
      <c r="D18" s="119"/>
      <c r="E18" s="120"/>
      <c r="F18" s="118"/>
      <c r="G18" s="177"/>
      <c r="H18" s="119"/>
      <c r="I18" s="120"/>
      <c r="J18" s="118"/>
      <c r="K18" s="177"/>
      <c r="L18" s="119"/>
      <c r="M18" s="120"/>
      <c r="N18" s="118"/>
      <c r="O18" s="177"/>
      <c r="P18" s="119"/>
      <c r="Q18" s="120"/>
      <c r="R18" s="118"/>
      <c r="S18" s="177"/>
      <c r="T18" s="119"/>
      <c r="U18" s="120"/>
    </row>
    <row r="19" spans="1:21" ht="21.75" customHeight="1">
      <c r="A19" s="129" t="s">
        <v>31</v>
      </c>
      <c r="B19" s="118"/>
      <c r="C19" s="177"/>
      <c r="D19" s="119"/>
      <c r="E19" s="120"/>
      <c r="F19" s="118"/>
      <c r="G19" s="177"/>
      <c r="H19" s="119"/>
      <c r="I19" s="120"/>
      <c r="J19" s="118"/>
      <c r="K19" s="177"/>
      <c r="L19" s="119"/>
      <c r="M19" s="120"/>
      <c r="N19" s="118"/>
      <c r="O19" s="177"/>
      <c r="P19" s="119"/>
      <c r="Q19" s="120"/>
      <c r="R19" s="118"/>
      <c r="S19" s="177"/>
      <c r="T19" s="119"/>
      <c r="U19" s="120"/>
    </row>
    <row r="20" spans="1:21" ht="21.75" customHeight="1">
      <c r="A20" s="129" t="s">
        <v>31</v>
      </c>
      <c r="B20" s="118"/>
      <c r="C20" s="177"/>
      <c r="D20" s="119"/>
      <c r="E20" s="120"/>
      <c r="F20" s="118"/>
      <c r="G20" s="177"/>
      <c r="H20" s="119"/>
      <c r="I20" s="120"/>
      <c r="J20" s="118"/>
      <c r="K20" s="177"/>
      <c r="L20" s="119"/>
      <c r="M20" s="120"/>
      <c r="N20" s="118"/>
      <c r="O20" s="177"/>
      <c r="P20" s="119"/>
      <c r="Q20" s="120"/>
      <c r="R20" s="118"/>
      <c r="S20" s="177"/>
      <c r="T20" s="119"/>
      <c r="U20" s="120"/>
    </row>
    <row r="21" spans="1:21" ht="21.75" customHeight="1">
      <c r="A21" s="129" t="s">
        <v>31</v>
      </c>
      <c r="B21" s="118"/>
      <c r="C21" s="177"/>
      <c r="D21" s="119"/>
      <c r="E21" s="120"/>
      <c r="F21" s="118"/>
      <c r="G21" s="177"/>
      <c r="H21" s="119"/>
      <c r="I21" s="120"/>
      <c r="J21" s="118"/>
      <c r="K21" s="177"/>
      <c r="L21" s="119"/>
      <c r="M21" s="120"/>
      <c r="N21" s="118"/>
      <c r="O21" s="177"/>
      <c r="P21" s="119"/>
      <c r="Q21" s="120"/>
      <c r="R21" s="118"/>
      <c r="S21" s="177"/>
      <c r="T21" s="119"/>
      <c r="U21" s="120"/>
    </row>
    <row r="22" spans="1:21" ht="21.75" customHeight="1">
      <c r="A22" s="122" t="s">
        <v>107</v>
      </c>
      <c r="B22" s="131"/>
      <c r="C22" s="124">
        <f>800*(COUNTA(C17:C21))</f>
        <v>0</v>
      </c>
      <c r="D22" s="131"/>
      <c r="E22" s="128">
        <f>SUM(E17:E21)</f>
        <v>0</v>
      </c>
      <c r="F22" s="131"/>
      <c r="G22" s="124">
        <f>800*(COUNTA(G17:G21))</f>
        <v>0</v>
      </c>
      <c r="H22" s="131"/>
      <c r="I22" s="128">
        <f>SUM(I17:I21)</f>
        <v>0</v>
      </c>
      <c r="J22" s="131"/>
      <c r="K22" s="124">
        <f>800*(COUNTA(K17:K21))</f>
        <v>0</v>
      </c>
      <c r="L22" s="131"/>
      <c r="M22" s="128">
        <f>SUM(M17:M21)</f>
        <v>0</v>
      </c>
      <c r="N22" s="131"/>
      <c r="O22" s="124">
        <f>800*(COUNTA(O17:O21))</f>
        <v>0</v>
      </c>
      <c r="P22" s="131"/>
      <c r="Q22" s="128">
        <f>SUM(Q17:Q21)</f>
        <v>0</v>
      </c>
      <c r="R22" s="131"/>
      <c r="S22" s="124">
        <f>800*(COUNTA(S17:S21))</f>
        <v>0</v>
      </c>
      <c r="T22" s="131"/>
      <c r="U22" s="128">
        <f>SUM(U17:U21)</f>
        <v>0</v>
      </c>
    </row>
    <row r="23" ht="18.75" customHeight="1">
      <c r="A23" s="132"/>
    </row>
    <row r="24" spans="18:20" ht="18.75" customHeight="1">
      <c r="R24" s="306" t="s">
        <v>5</v>
      </c>
      <c r="S24" s="306"/>
      <c r="T24" s="307"/>
    </row>
    <row r="25" spans="1:20" ht="24" customHeight="1">
      <c r="A25" s="133" t="s">
        <v>5</v>
      </c>
      <c r="B25" s="308" t="s">
        <v>16</v>
      </c>
      <c r="C25" s="309"/>
      <c r="D25" s="309"/>
      <c r="E25" s="310"/>
      <c r="F25" s="308" t="s">
        <v>17</v>
      </c>
      <c r="G25" s="311"/>
      <c r="H25" s="309"/>
      <c r="I25" s="310"/>
      <c r="J25" s="308" t="s">
        <v>26</v>
      </c>
      <c r="K25" s="311"/>
      <c r="L25" s="309"/>
      <c r="M25" s="310"/>
      <c r="N25" s="134"/>
      <c r="O25" s="291" t="s">
        <v>32</v>
      </c>
      <c r="P25" s="312"/>
      <c r="Q25" s="312"/>
      <c r="R25" s="135">
        <f>SUM(E15+I15+M15+Q15+U15+E22+I22+M22+Q22+U22+E31+I31+M31)</f>
        <v>8</v>
      </c>
      <c r="S25" s="136"/>
      <c r="T25" s="135" t="s">
        <v>5</v>
      </c>
    </row>
    <row r="26" spans="1:20" ht="24" customHeight="1">
      <c r="A26" s="129" t="s">
        <v>29</v>
      </c>
      <c r="B26" s="117" t="s">
        <v>8</v>
      </c>
      <c r="C26" s="117" t="s">
        <v>33</v>
      </c>
      <c r="D26" s="117" t="s">
        <v>20</v>
      </c>
      <c r="E26" s="117" t="s">
        <v>2</v>
      </c>
      <c r="F26" s="117" t="s">
        <v>8</v>
      </c>
      <c r="G26" s="117" t="s">
        <v>33</v>
      </c>
      <c r="H26" s="117" t="s">
        <v>20</v>
      </c>
      <c r="I26" s="117" t="s">
        <v>2</v>
      </c>
      <c r="J26" s="117" t="s">
        <v>8</v>
      </c>
      <c r="K26" s="117" t="s">
        <v>33</v>
      </c>
      <c r="L26" s="117" t="s">
        <v>20</v>
      </c>
      <c r="M26" s="137" t="s">
        <v>2</v>
      </c>
      <c r="N26" s="138"/>
      <c r="O26" s="291" t="s">
        <v>34</v>
      </c>
      <c r="P26" s="292"/>
      <c r="Q26" s="292"/>
      <c r="R26" s="139">
        <f>SUM((C15+G15+K15+O15+S15+C22+G22+K22+O22+S22+C31+G31+K31)/1000)</f>
        <v>0.8</v>
      </c>
      <c r="S26" s="140"/>
      <c r="T26" s="139" t="s">
        <v>5</v>
      </c>
    </row>
    <row r="27" spans="1:20" ht="21.75" customHeight="1">
      <c r="A27" s="117" t="s">
        <v>35</v>
      </c>
      <c r="B27" s="118"/>
      <c r="C27" s="178"/>
      <c r="D27" s="141"/>
      <c r="E27" s="120"/>
      <c r="F27" s="118"/>
      <c r="G27" s="178"/>
      <c r="H27" s="121"/>
      <c r="I27" s="120"/>
      <c r="J27" s="118"/>
      <c r="K27" s="178"/>
      <c r="L27" s="118"/>
      <c r="M27" s="120"/>
      <c r="N27" s="143"/>
      <c r="O27" s="292"/>
      <c r="P27" s="292"/>
      <c r="Q27" s="292"/>
      <c r="R27" s="144" t="s">
        <v>3</v>
      </c>
      <c r="S27" s="136"/>
      <c r="T27" s="145"/>
    </row>
    <row r="28" spans="1:20" ht="21.75" customHeight="1">
      <c r="A28" s="117" t="s">
        <v>36</v>
      </c>
      <c r="B28" s="118"/>
      <c r="C28" s="146"/>
      <c r="D28" s="141"/>
      <c r="E28" s="120"/>
      <c r="F28" s="118"/>
      <c r="G28" s="146"/>
      <c r="H28" s="146"/>
      <c r="I28" s="120"/>
      <c r="J28" s="118"/>
      <c r="K28" s="146"/>
      <c r="L28" s="118"/>
      <c r="M28" s="120"/>
      <c r="N28" s="147"/>
      <c r="O28" s="148"/>
      <c r="P28" s="149"/>
      <c r="Q28" s="149"/>
      <c r="R28" s="293"/>
      <c r="S28" s="294"/>
      <c r="T28" s="150"/>
    </row>
    <row r="29" spans="1:21" ht="21.75" customHeight="1">
      <c r="A29" s="117" t="s">
        <v>37</v>
      </c>
      <c r="B29" s="118"/>
      <c r="C29" s="146"/>
      <c r="D29" s="142"/>
      <c r="E29" s="120"/>
      <c r="F29" s="118"/>
      <c r="G29" s="146"/>
      <c r="H29" s="146"/>
      <c r="I29" s="120"/>
      <c r="J29" s="118"/>
      <c r="K29" s="146"/>
      <c r="L29" s="118"/>
      <c r="M29" s="120"/>
      <c r="N29" s="147"/>
      <c r="S29" s="295" t="s">
        <v>5</v>
      </c>
      <c r="T29" s="296"/>
      <c r="U29" s="297"/>
    </row>
    <row r="30" spans="1:21" ht="21.75" customHeight="1">
      <c r="A30" s="117" t="s">
        <v>39</v>
      </c>
      <c r="B30" s="118"/>
      <c r="C30" s="146"/>
      <c r="D30" s="142"/>
      <c r="E30" s="120"/>
      <c r="F30" s="118"/>
      <c r="G30" s="146"/>
      <c r="H30" s="146"/>
      <c r="I30" s="120"/>
      <c r="J30" s="118"/>
      <c r="K30" s="146"/>
      <c r="L30" s="118"/>
      <c r="M30" s="120"/>
      <c r="N30" s="147"/>
      <c r="R30" s="150"/>
      <c r="S30" s="295" t="s">
        <v>38</v>
      </c>
      <c r="T30" s="296"/>
      <c r="U30" s="297"/>
    </row>
    <row r="31" spans="1:21" ht="21.75" customHeight="1">
      <c r="A31" s="122" t="s">
        <v>107</v>
      </c>
      <c r="B31" s="118"/>
      <c r="C31" s="124">
        <f>SUM(C30+C29+C28+(IF(COUNTBLANK(C27),0,1500)))</f>
        <v>0</v>
      </c>
      <c r="D31" s="141"/>
      <c r="E31" s="151">
        <f>SUM(E27:E30)</f>
        <v>0</v>
      </c>
      <c r="F31" s="120"/>
      <c r="G31" s="124">
        <f>SUM(G30+G29+G28+(IF(COUNTBLANK(G27),0,1500)))</f>
        <v>0</v>
      </c>
      <c r="H31" s="124"/>
      <c r="I31" s="151">
        <f>SUM(I27:I30)</f>
        <v>0</v>
      </c>
      <c r="J31" s="141"/>
      <c r="K31" s="124">
        <f>SUM(K30+K29+K28+(IF(COUNTBLANK(K27),0,1500)))</f>
        <v>0</v>
      </c>
      <c r="L31" s="118"/>
      <c r="M31" s="151">
        <f>SUM(M27:M30)</f>
        <v>0</v>
      </c>
      <c r="N31" s="152"/>
      <c r="S31" s="295" t="s">
        <v>5</v>
      </c>
      <c r="T31" s="296"/>
      <c r="U31" s="297"/>
    </row>
    <row r="32" spans="18:20" ht="12">
      <c r="R32" s="298"/>
      <c r="S32" s="299"/>
      <c r="T32" s="300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Caroline Makin</cp:lastModifiedBy>
  <cp:lastPrinted>2015-11-03T03:12:29Z</cp:lastPrinted>
  <dcterms:created xsi:type="dcterms:W3CDTF">2013-09-12T06:24:29Z</dcterms:created>
  <dcterms:modified xsi:type="dcterms:W3CDTF">2016-01-05T10:53:04Z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