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worksheets/sheet49.xml" ContentType="application/vnd.openxmlformats-officedocument.spreadsheetml.worksheet+xml"/>
  <Override PartName="/xl/drawings/drawing47.xml" ContentType="application/vnd.openxmlformats-officedocument.drawing+xml"/>
  <Override PartName="/xl/worksheets/sheet50.xml" ContentType="application/vnd.openxmlformats-officedocument.spreadsheetml.worksheet+xml"/>
  <Override PartName="/xl/drawings/drawing48.xml" ContentType="application/vnd.openxmlformats-officedocument.drawing+xml"/>
  <Override PartName="/xl/worksheets/sheet51.xml" ContentType="application/vnd.openxmlformats-officedocument.spreadsheetml.worksheet+xml"/>
  <Override PartName="/xl/drawings/drawing49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60" yWindow="300" windowWidth="21080" windowHeight="9940" activeTab="0"/>
  </bookViews>
  <sheets>
    <sheet name="Totals" sheetId="1" r:id="rId1"/>
    <sheet name="2003-2012 Summary" sheetId="2" r:id="rId2"/>
    <sheet name="Master sheet" sheetId="3" r:id="rId3"/>
    <sheet name="Alexander C" sheetId="4" r:id="rId4"/>
    <sheet name="Bale D" sheetId="5" r:id="rId5"/>
    <sheet name="Blomeley J" sheetId="6" r:id="rId6"/>
    <sheet name="Boyce T" sheetId="7" r:id="rId7"/>
    <sheet name="Brereton B" sheetId="8" r:id="rId8"/>
    <sheet name="Britten A" sheetId="9" r:id="rId9"/>
    <sheet name="Burgess K" sheetId="10" r:id="rId10"/>
    <sheet name="Burgess Katrina" sheetId="11" r:id="rId11"/>
    <sheet name="Byron A" sheetId="12" r:id="rId12"/>
    <sheet name="Cass L" sheetId="13" r:id="rId13"/>
    <sheet name="Coggins M" sheetId="14" r:id="rId14"/>
    <sheet name="Dando N" sheetId="15" r:id="rId15"/>
    <sheet name="Day B" sheetId="16" r:id="rId16"/>
    <sheet name="Dietrich R" sheetId="17" r:id="rId17"/>
    <sheet name="Droop J" sheetId="18" r:id="rId18"/>
    <sheet name="Duus A" sheetId="19" r:id="rId19"/>
    <sheet name="Falkenau A" sheetId="20" r:id="rId20"/>
    <sheet name="Gourley G" sheetId="21" r:id="rId21"/>
    <sheet name="Gribble D" sheetId="22" r:id="rId22"/>
    <sheet name="Hampton I" sheetId="23" r:id="rId23"/>
    <sheet name="Hickey L" sheetId="24" r:id="rId24"/>
    <sheet name="Hitchman P" sheetId="25" r:id="rId25"/>
    <sheet name="Hughes E" sheetId="26" r:id="rId26"/>
    <sheet name="Johns D" sheetId="27" r:id="rId27"/>
    <sheet name="Kaye C" sheetId="28" r:id="rId28"/>
    <sheet name="Leydon K" sheetId="29" r:id="rId29"/>
    <sheet name="Lindsay J" sheetId="30" r:id="rId30"/>
    <sheet name="Maguire N" sheetId="31" r:id="rId31"/>
    <sheet name="Makin C" sheetId="32" r:id="rId32"/>
    <sheet name="Martin N" sheetId="33" r:id="rId33"/>
    <sheet name="McGowan A" sheetId="34" r:id="rId34"/>
    <sheet name="McGowan L" sheetId="35" r:id="rId35"/>
    <sheet name="McGregor G" sheetId="36" r:id="rId36"/>
    <sheet name="McRae J" sheetId="37" r:id="rId37"/>
    <sheet name="Morris H" sheetId="38" r:id="rId38"/>
    <sheet name="Munday P" sheetId="39" r:id="rId39"/>
    <sheet name="OBrien M" sheetId="40" r:id="rId40"/>
    <sheet name="Olsthoorn T" sheetId="41" r:id="rId41"/>
    <sheet name="Palmer A" sheetId="42" r:id="rId42"/>
    <sheet name="Quinn P" sheetId="43" r:id="rId43"/>
    <sheet name="Raymond M" sheetId="44" r:id="rId44"/>
    <sheet name="Reid A" sheetId="45" r:id="rId45"/>
    <sheet name="Rohan P" sheetId="46" r:id="rId46"/>
    <sheet name="Smyth A" sheetId="47" r:id="rId47"/>
    <sheet name="Stutsel G" sheetId="48" r:id="rId48"/>
    <sheet name="Teunissen A" sheetId="49" r:id="rId49"/>
    <sheet name="Tweedie M" sheetId="50" r:id="rId50"/>
    <sheet name="Waddleton J" sheetId="51" r:id="rId51"/>
    <sheet name="3000m" sheetId="52" r:id="rId52"/>
    <sheet name="5000m" sheetId="53" r:id="rId53"/>
    <sheet name="Bunbury 2011" sheetId="54" r:id="rId54"/>
    <sheet name="Bunbury 2012" sheetId="55" r:id="rId55"/>
    <sheet name="Sheet1" sheetId="56" r:id="rId56"/>
    <sheet name="Sheet2" sheetId="57" r:id="rId57"/>
    <sheet name="Sheet3" sheetId="58" r:id="rId58"/>
  </sheets>
  <definedNames/>
  <calcPr fullCalcOnLoad="1"/>
</workbook>
</file>

<file path=xl/sharedStrings.xml><?xml version="1.0" encoding="utf-8"?>
<sst xmlns="http://schemas.openxmlformats.org/spreadsheetml/2006/main" count="6410" uniqueCount="379">
  <si>
    <t>Click on a name to go to that person's page</t>
  </si>
  <si>
    <t>Memb No</t>
  </si>
  <si>
    <t>Age Group</t>
  </si>
  <si>
    <t>Name</t>
  </si>
  <si>
    <t>Points</t>
  </si>
  <si>
    <t>km</t>
  </si>
  <si>
    <t>P</t>
  </si>
  <si>
    <t>55-59</t>
  </si>
  <si>
    <t>Alexander, Catherine</t>
  </si>
  <si>
    <t>35-39</t>
  </si>
  <si>
    <t>Bale, David</t>
  </si>
  <si>
    <t>30-34</t>
  </si>
  <si>
    <t>Blomeley, Jill</t>
  </si>
  <si>
    <t>Boyce, Tom</t>
  </si>
  <si>
    <t>40-44</t>
  </si>
  <si>
    <t>Britten, Annette</t>
  </si>
  <si>
    <t>50-54</t>
  </si>
  <si>
    <t>Cass, Leisa</t>
  </si>
  <si>
    <t>Coggins, Mandy</t>
  </si>
  <si>
    <t>Dando, Nick</t>
  </si>
  <si>
    <t>60-64</t>
  </si>
  <si>
    <t>Day, Brenda</t>
  </si>
  <si>
    <t>Droop, Jeanette</t>
  </si>
  <si>
    <t>Duus, Alan</t>
  </si>
  <si>
    <t>Gourley, Greg</t>
  </si>
  <si>
    <t>Gribble, David</t>
  </si>
  <si>
    <t>65-69</t>
  </si>
  <si>
    <t>Hampton, Ian</t>
  </si>
  <si>
    <t>Hitchman, Paul</t>
  </si>
  <si>
    <t>Hughes, Emma</t>
  </si>
  <si>
    <t>Kaye, Cecelia</t>
  </si>
  <si>
    <t>Leydon, Kristen</t>
  </si>
  <si>
    <t>70-74</t>
  </si>
  <si>
    <t>Lindsay, Jane</t>
  </si>
  <si>
    <t>Maguire, Nina</t>
  </si>
  <si>
    <t>Makin, Caroline</t>
  </si>
  <si>
    <t>Martin, Nicolee</t>
  </si>
  <si>
    <t>McGowan, Atsuko</t>
  </si>
  <si>
    <t>McGowan, Luke</t>
  </si>
  <si>
    <t>McRae, Jon</t>
  </si>
  <si>
    <t>Munday, Pam</t>
  </si>
  <si>
    <t>Raymond, Mark</t>
  </si>
  <si>
    <t>Reid, Ann</t>
  </si>
  <si>
    <t>Rohan, Pauline</t>
  </si>
  <si>
    <t>Smyth, Anne</t>
  </si>
  <si>
    <t>Teunissen, Andrea</t>
  </si>
  <si>
    <t>Tweedie, Marianne</t>
  </si>
  <si>
    <t xml:space="preserve"> </t>
  </si>
  <si>
    <t>Waddleton, Jane</t>
  </si>
  <si>
    <t>Total points/distance</t>
  </si>
  <si>
    <t>Year</t>
  </si>
  <si>
    <t>Champion Club</t>
  </si>
  <si>
    <t>Average Points</t>
  </si>
  <si>
    <r>
      <t xml:space="preserve">Participation </t>
    </r>
    <r>
      <rPr>
        <sz val="16"/>
        <rFont val="Arial"/>
        <family val="2"/>
      </rPr>
      <t xml:space="preserve"> </t>
    </r>
    <r>
      <rPr>
        <b/>
        <sz val="16"/>
        <color indexed="14"/>
        <rFont val="Arial"/>
        <family val="2"/>
      </rPr>
      <t>***</t>
    </r>
  </si>
  <si>
    <t>Total</t>
  </si>
  <si>
    <t>National Placing</t>
  </si>
  <si>
    <t>NSW Placing</t>
  </si>
  <si>
    <t>Total Points</t>
  </si>
  <si>
    <t>Points per Member</t>
  </si>
  <si>
    <t>Number of Members</t>
  </si>
  <si>
    <t>Number of Participants</t>
  </si>
  <si>
    <t>Participation Rate (%)</t>
  </si>
  <si>
    <t>Distance Swum  (Km)</t>
  </si>
  <si>
    <t>-</t>
  </si>
  <si>
    <t>2007**</t>
  </si>
  <si>
    <t>**</t>
  </si>
  <si>
    <t>These are the correct totals for 2007; next line is official results, where 45 points were "lost".</t>
  </si>
  <si>
    <t>***</t>
  </si>
  <si>
    <t xml:space="preserve">A participant is a swimmer who has accrued some points.  </t>
  </si>
  <si>
    <t xml:space="preserve">             Tuggeranong Masters Swimming</t>
  </si>
  <si>
    <t>Award Year</t>
  </si>
  <si>
    <t>endurance 1000 swims</t>
  </si>
  <si>
    <t>Freestyle</t>
  </si>
  <si>
    <t>Breaststroke</t>
  </si>
  <si>
    <t>Backstroke</t>
  </si>
  <si>
    <t>Butterfly</t>
  </si>
  <si>
    <t>Individual Medley</t>
  </si>
  <si>
    <t>Event</t>
  </si>
  <si>
    <t>Date</t>
  </si>
  <si>
    <t>Time</t>
  </si>
  <si>
    <t>S/L</t>
  </si>
  <si>
    <t>400m</t>
  </si>
  <si>
    <t>Distance</t>
  </si>
  <si>
    <t>800m</t>
  </si>
  <si>
    <t>Time/Dist</t>
  </si>
  <si>
    <t>Total Distance</t>
  </si>
  <si>
    <t>1500m</t>
  </si>
  <si>
    <t>30 min</t>
  </si>
  <si>
    <t>45 min</t>
  </si>
  <si>
    <t>Endurance 1000 Recorder</t>
  </si>
  <si>
    <t>60 min</t>
  </si>
  <si>
    <t xml:space="preserve">   Club President</t>
  </si>
  <si>
    <t>Catherine Alexander</t>
  </si>
  <si>
    <t>SC</t>
  </si>
  <si>
    <t>LC</t>
  </si>
  <si>
    <t>20 Feb</t>
  </si>
  <si>
    <t>David Bale</t>
  </si>
  <si>
    <t>jill blomeley</t>
  </si>
  <si>
    <t>tom boyce</t>
  </si>
  <si>
    <t>Annette britten</t>
  </si>
  <si>
    <t>leisa Cass</t>
  </si>
  <si>
    <t>mandy Coggins</t>
  </si>
  <si>
    <t>nick dando</t>
  </si>
  <si>
    <t>Brenda Day</t>
  </si>
  <si>
    <t>jeanette droop</t>
  </si>
  <si>
    <t>alan duus</t>
  </si>
  <si>
    <t>greg gourley</t>
  </si>
  <si>
    <t>david gribble</t>
  </si>
  <si>
    <t>ian Hampton</t>
  </si>
  <si>
    <t>paul hitchman</t>
  </si>
  <si>
    <t>emma hughes</t>
  </si>
  <si>
    <t>Cecelia kaye</t>
  </si>
  <si>
    <t>kristen leydon</t>
  </si>
  <si>
    <t>Jane Lindsay</t>
  </si>
  <si>
    <t>nina maguire</t>
  </si>
  <si>
    <t>Caroline Makin</t>
  </si>
  <si>
    <t>nicolee martin</t>
  </si>
  <si>
    <t>atsuko mcgowan</t>
  </si>
  <si>
    <t>luke mcgowan</t>
  </si>
  <si>
    <t>jon mcrae</t>
  </si>
  <si>
    <t>Pam Munday</t>
  </si>
  <si>
    <t>mark raymond</t>
  </si>
  <si>
    <t>Ann Reid</t>
  </si>
  <si>
    <t>Pauline Rohan</t>
  </si>
  <si>
    <t>Anne Smyth</t>
  </si>
  <si>
    <t>Andrea Teunissen</t>
  </si>
  <si>
    <t>marianne tweedie</t>
  </si>
  <si>
    <t>jane waddleton</t>
  </si>
  <si>
    <t>Stroke</t>
  </si>
  <si>
    <t>SC/LC</t>
  </si>
  <si>
    <t>Split</t>
  </si>
  <si>
    <t>FR</t>
  </si>
  <si>
    <t>Jeanette Droop</t>
  </si>
  <si>
    <t>Jon McRae</t>
  </si>
  <si>
    <t>Number</t>
  </si>
  <si>
    <t>Total Time</t>
  </si>
  <si>
    <t>Sex</t>
  </si>
  <si>
    <t>Age</t>
  </si>
  <si>
    <t>Paid</t>
  </si>
  <si>
    <t>Last year</t>
  </si>
  <si>
    <t>F</t>
  </si>
  <si>
    <t>Y</t>
  </si>
  <si>
    <t>M</t>
  </si>
  <si>
    <t>Annette Britten</t>
  </si>
  <si>
    <t>Leisa Cass</t>
  </si>
  <si>
    <t>Mandy Coggins</t>
  </si>
  <si>
    <t>Y- J</t>
  </si>
  <si>
    <t>Nick Dando</t>
  </si>
  <si>
    <t>Fly</t>
  </si>
  <si>
    <t>Y - J</t>
  </si>
  <si>
    <t>Cecelia Kaye</t>
  </si>
  <si>
    <t>Kristen Leydon</t>
  </si>
  <si>
    <t>Phillippa Rickard</t>
  </si>
  <si>
    <t>1 Jan</t>
  </si>
  <si>
    <t>5 Jan</t>
  </si>
  <si>
    <t>12 Jan</t>
  </si>
  <si>
    <t>19 Jan</t>
  </si>
  <si>
    <t>8 Jan</t>
  </si>
  <si>
    <t>15 Jan</t>
  </si>
  <si>
    <t>22 Jan</t>
  </si>
  <si>
    <t>18 Jan</t>
  </si>
  <si>
    <t>liz hickey</t>
  </si>
  <si>
    <t>Hickey, Liz</t>
  </si>
  <si>
    <t>26 Jan</t>
  </si>
  <si>
    <t>24 Jan</t>
  </si>
  <si>
    <t>2 Feb</t>
  </si>
  <si>
    <t>29 Jan</t>
  </si>
  <si>
    <t>31 Jan</t>
  </si>
  <si>
    <t>15 Feb</t>
  </si>
  <si>
    <t>5 Feb</t>
  </si>
  <si>
    <t>9 Feb</t>
  </si>
  <si>
    <t>16 Feb</t>
  </si>
  <si>
    <t>12 Feb</t>
  </si>
  <si>
    <t>3 Feb</t>
  </si>
  <si>
    <t>26 Feb</t>
  </si>
  <si>
    <t>22 Feb</t>
  </si>
  <si>
    <t>63:00.92</t>
  </si>
  <si>
    <t>23 Feb</t>
  </si>
  <si>
    <t>17 Feb</t>
  </si>
  <si>
    <t>21 Feb</t>
  </si>
  <si>
    <t>24 Feb</t>
  </si>
  <si>
    <t>2 Mar</t>
  </si>
  <si>
    <t>9 Mar</t>
  </si>
  <si>
    <t>16 Mar</t>
  </si>
  <si>
    <t>10 Mar</t>
  </si>
  <si>
    <t>13 Mar</t>
  </si>
  <si>
    <t>3 Mar</t>
  </si>
  <si>
    <t>7 Mar</t>
  </si>
  <si>
    <t>26 Mar</t>
  </si>
  <si>
    <t>27 Feb</t>
  </si>
  <si>
    <t>Greg Gourley</t>
  </si>
  <si>
    <t>48:00.38</t>
  </si>
  <si>
    <t>81:12.24</t>
  </si>
  <si>
    <t>roger dietrich</t>
  </si>
  <si>
    <t>Dietrich, Roger</t>
  </si>
  <si>
    <t>Stutsel, Gary</t>
  </si>
  <si>
    <t>Gary stutsel</t>
  </si>
  <si>
    <t>10 Feb</t>
  </si>
  <si>
    <t>15 Mar</t>
  </si>
  <si>
    <t>4 Feb</t>
  </si>
  <si>
    <t>5 Mar</t>
  </si>
  <si>
    <t>2 Jan</t>
  </si>
  <si>
    <t>6 Jan</t>
  </si>
  <si>
    <t>18 Feb</t>
  </si>
  <si>
    <t>19 Mar</t>
  </si>
  <si>
    <t>30 Mar</t>
  </si>
  <si>
    <t>marshall o'brien</t>
  </si>
  <si>
    <t>O'Brien, Marshall</t>
  </si>
  <si>
    <t>deborah johns</t>
  </si>
  <si>
    <t>Johns, Deborah</t>
  </si>
  <si>
    <t>6 Apr</t>
  </si>
  <si>
    <t>2 Apr</t>
  </si>
  <si>
    <t>9 Apr</t>
  </si>
  <si>
    <t>13 Apr</t>
  </si>
  <si>
    <t>12 Apr</t>
  </si>
  <si>
    <t>23 Apr</t>
  </si>
  <si>
    <t>20 Apr</t>
  </si>
  <si>
    <t>17 Apr</t>
  </si>
  <si>
    <t>16 Apr</t>
  </si>
  <si>
    <t>30 Apr</t>
  </si>
  <si>
    <t>27 Apr</t>
  </si>
  <si>
    <t>28 Feb</t>
  </si>
  <si>
    <t>29 Apr</t>
  </si>
  <si>
    <t>kade burgess</t>
  </si>
  <si>
    <t>Burgess, Kade</t>
  </si>
  <si>
    <t>7 May</t>
  </si>
  <si>
    <t>26 Apr</t>
  </si>
  <si>
    <t>annette byron</t>
  </si>
  <si>
    <t>Byron, Annette</t>
  </si>
  <si>
    <t>Katrina Burgess</t>
  </si>
  <si>
    <t>Burgess, Katrina</t>
  </si>
  <si>
    <t>4 May</t>
  </si>
  <si>
    <t>6 May</t>
  </si>
  <si>
    <t>1 May</t>
  </si>
  <si>
    <t>5 May</t>
  </si>
  <si>
    <t>VIKINGS ENDURANCE 1000 POINTS AND DISTANCE SUMMARY 2013</t>
  </si>
  <si>
    <t>18 Apr</t>
  </si>
  <si>
    <t>14 May</t>
  </si>
  <si>
    <t>18 May</t>
  </si>
  <si>
    <t>16 May</t>
  </si>
  <si>
    <t>10 May</t>
  </si>
  <si>
    <t>25 May</t>
  </si>
  <si>
    <t>11 May</t>
  </si>
  <si>
    <t>21 May</t>
  </si>
  <si>
    <t>57:33.56</t>
  </si>
  <si>
    <t>28 May</t>
  </si>
  <si>
    <t>3000 Metre Swims 2013</t>
  </si>
  <si>
    <t>5000m swims 2013</t>
  </si>
  <si>
    <t>1 June</t>
  </si>
  <si>
    <t>30 May</t>
  </si>
  <si>
    <t>TUGGERANONG AEROBIC SWIMS 2003-2012</t>
  </si>
  <si>
    <t>5 Apr</t>
  </si>
  <si>
    <t>17 May</t>
  </si>
  <si>
    <t>24 Apr</t>
  </si>
  <si>
    <t>7 Apr</t>
  </si>
  <si>
    <t>24 May</t>
  </si>
  <si>
    <t>23 May</t>
  </si>
  <si>
    <t>4 Jun</t>
  </si>
  <si>
    <t>25 Jun</t>
  </si>
  <si>
    <t>8 Jun</t>
  </si>
  <si>
    <t>2 Jul</t>
  </si>
  <si>
    <t>18 Jun</t>
  </si>
  <si>
    <t>6 Jul</t>
  </si>
  <si>
    <t>9 Jul</t>
  </si>
  <si>
    <t>11 Jun</t>
  </si>
  <si>
    <t>29 Jun</t>
  </si>
  <si>
    <t>15 Jun</t>
  </si>
  <si>
    <t>1 Jun</t>
  </si>
  <si>
    <t>22 Jun</t>
  </si>
  <si>
    <t>petrina quinn</t>
  </si>
  <si>
    <t>Quinn, Petrina</t>
  </si>
  <si>
    <t>16 Jun</t>
  </si>
  <si>
    <t>13 Jun</t>
  </si>
  <si>
    <t>20 Jun</t>
  </si>
  <si>
    <t>27 Jun</t>
  </si>
  <si>
    <t>alix palmer</t>
  </si>
  <si>
    <t>Palmer, Alix</t>
  </si>
  <si>
    <t>6 Jun</t>
  </si>
  <si>
    <t>13 Jul</t>
  </si>
  <si>
    <t>5 Jun</t>
  </si>
  <si>
    <t>16 Jul</t>
  </si>
  <si>
    <t>20 Jul</t>
  </si>
  <si>
    <t>26 Jul</t>
  </si>
  <si>
    <t>27 Jul</t>
  </si>
  <si>
    <t>23 Jul</t>
  </si>
  <si>
    <t>15 Jul</t>
  </si>
  <si>
    <t>30 Jul</t>
  </si>
  <si>
    <t>3 Aug</t>
  </si>
  <si>
    <t>28 Jul</t>
  </si>
  <si>
    <t>17 Aug</t>
  </si>
  <si>
    <t>6 Aug</t>
  </si>
  <si>
    <t>10 Aug</t>
  </si>
  <si>
    <t>13 Aug</t>
  </si>
  <si>
    <t>20 Aug</t>
  </si>
  <si>
    <t>24 Aug</t>
  </si>
  <si>
    <t>27 Aug</t>
  </si>
  <si>
    <t>2 Aug</t>
  </si>
  <si>
    <t>5 Aug</t>
  </si>
  <si>
    <t>31 Aug</t>
  </si>
  <si>
    <t>3 Sep</t>
  </si>
  <si>
    <t>7 Sep</t>
  </si>
  <si>
    <t>helen morris</t>
  </si>
  <si>
    <t>Morris, Helen</t>
  </si>
  <si>
    <t>11 Sep</t>
  </si>
  <si>
    <t>10 Sep</t>
  </si>
  <si>
    <t xml:space="preserve">8 Sep </t>
  </si>
  <si>
    <t>8 Sep</t>
  </si>
  <si>
    <t>18 Sep</t>
  </si>
  <si>
    <t>21 Sep</t>
  </si>
  <si>
    <t>24 Sep</t>
  </si>
  <si>
    <t>14 Sep</t>
  </si>
  <si>
    <t>28 Sep</t>
  </si>
  <si>
    <t>30 Jun</t>
  </si>
  <si>
    <t>15 Sep</t>
  </si>
  <si>
    <t>tara olsthoorn</t>
  </si>
  <si>
    <t>Olsthoorn, Tara</t>
  </si>
  <si>
    <t>30 Sep</t>
  </si>
  <si>
    <t>1 Oct</t>
  </si>
  <si>
    <t>5 Oct</t>
  </si>
  <si>
    <t>BA</t>
  </si>
  <si>
    <t>64:51.59</t>
  </si>
  <si>
    <t>48:36.16</t>
  </si>
  <si>
    <t>51:00.00</t>
  </si>
  <si>
    <t>6 July</t>
  </si>
  <si>
    <t>8 Oct</t>
  </si>
  <si>
    <t>12 Oct</t>
  </si>
  <si>
    <t>59:20.72</t>
  </si>
  <si>
    <t>4 Oct</t>
  </si>
  <si>
    <t>6 Oct</t>
  </si>
  <si>
    <t>22 Oct</t>
  </si>
  <si>
    <t>15 Oct</t>
  </si>
  <si>
    <t>1:01.59.46</t>
  </si>
  <si>
    <t>5 Nov</t>
  </si>
  <si>
    <t>28 Oct</t>
  </si>
  <si>
    <t>2 Nov</t>
  </si>
  <si>
    <t>BR</t>
  </si>
  <si>
    <t>26 Oct</t>
  </si>
  <si>
    <t>23 Oct</t>
  </si>
  <si>
    <t>29 Oct</t>
  </si>
  <si>
    <t>25 Oct</t>
  </si>
  <si>
    <t>60:44.22</t>
  </si>
  <si>
    <t>12 Nov</t>
  </si>
  <si>
    <t>1 Nov</t>
  </si>
  <si>
    <t>9 Nov</t>
  </si>
  <si>
    <t xml:space="preserve">12 Nov </t>
  </si>
  <si>
    <t>14 Jun</t>
  </si>
  <si>
    <t>4 Jul</t>
  </si>
  <si>
    <t>5 Jul</t>
  </si>
  <si>
    <t>23 Aug</t>
  </si>
  <si>
    <t>27 Oct</t>
  </si>
  <si>
    <t>8 Nov</t>
  </si>
  <si>
    <t>15 Nov</t>
  </si>
  <si>
    <t>19 Nov</t>
  </si>
  <si>
    <t>16 Nov</t>
  </si>
  <si>
    <t>26 Nov</t>
  </si>
  <si>
    <t>23 Nov</t>
  </si>
  <si>
    <t>22 Nov</t>
  </si>
  <si>
    <t>30 Nov</t>
  </si>
  <si>
    <t>10 Dec</t>
  </si>
  <si>
    <t>3 Dec</t>
  </si>
  <si>
    <t>7 Dec</t>
  </si>
  <si>
    <t>6 Dec</t>
  </si>
  <si>
    <t>17 Dec</t>
  </si>
  <si>
    <t>14 Dec</t>
  </si>
  <si>
    <t>ben brereton</t>
  </si>
  <si>
    <t>Brereton, Ben</t>
  </si>
  <si>
    <t>gavan mcgregor</t>
  </si>
  <si>
    <t>McGregor, Gavan</t>
  </si>
  <si>
    <t>andreas falkenau</t>
  </si>
  <si>
    <t>Falkenau, Andreas</t>
  </si>
  <si>
    <t>17 Nov</t>
  </si>
  <si>
    <t xml:space="preserve">7 Dec </t>
  </si>
  <si>
    <t>22 Dec</t>
  </si>
  <si>
    <t>54:05.83</t>
  </si>
  <si>
    <t>52:01.19</t>
  </si>
  <si>
    <t>51:30.02</t>
  </si>
  <si>
    <t>58:50.66</t>
  </si>
  <si>
    <t>27 Dec</t>
  </si>
  <si>
    <t>Updated 31 Dec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</si>
</sst>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#,##0.000"/>
    <numFmt numFmtId="166" formatCode="mm:ss.00"/>
    <numFmt numFmtId="167" formatCode="[$-409]h:mm:ss\ AM/PM"/>
    <numFmt numFmtId="168" formatCode="[$-C09]dddd\,\ d\ mmmm\ yyyy"/>
    <numFmt numFmtId="169" formatCode="mm:ss.0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1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6"/>
      <color indexed="11"/>
      <name val="Arial"/>
      <family val="2"/>
    </font>
    <font>
      <sz val="14"/>
      <color indexed="11"/>
      <name val="Arial"/>
      <family val="2"/>
    </font>
    <font>
      <sz val="18"/>
      <name val="Algerian"/>
      <family val="5"/>
    </font>
    <font>
      <sz val="18"/>
      <color indexed="10"/>
      <name val="Algerian"/>
      <family val="5"/>
    </font>
    <font>
      <sz val="16"/>
      <name val="Algerian"/>
      <family val="5"/>
    </font>
    <font>
      <sz val="16"/>
      <color indexed="10"/>
      <name val="Algerian"/>
      <family val="5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57" applyAlignment="1">
      <alignment/>
      <protection/>
    </xf>
    <xf numFmtId="1" fontId="3" fillId="0" borderId="0" xfId="57" applyNumberFormat="1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2" fillId="0" borderId="0" xfId="57">
      <alignment/>
      <protection/>
    </xf>
    <xf numFmtId="49" fontId="2" fillId="0" borderId="0" xfId="57" applyNumberFormat="1" applyBorder="1">
      <alignment/>
      <protection/>
    </xf>
    <xf numFmtId="49" fontId="2" fillId="0" borderId="0" xfId="57" applyNumberFormat="1" applyBorder="1" applyAlignment="1">
      <alignment horizontal="center"/>
      <protection/>
    </xf>
    <xf numFmtId="0" fontId="2" fillId="0" borderId="0" xfId="57" applyBorder="1">
      <alignment/>
      <protection/>
    </xf>
    <xf numFmtId="0" fontId="7" fillId="0" borderId="0" xfId="57" applyFont="1" applyFill="1" applyAlignment="1">
      <alignment horizontal="left"/>
      <protection/>
    </xf>
    <xf numFmtId="0" fontId="7" fillId="0" borderId="0" xfId="57" applyFont="1" applyFill="1" applyAlignment="1">
      <alignment horizontal="center"/>
      <protection/>
    </xf>
    <xf numFmtId="49" fontId="2" fillId="0" borderId="0" xfId="57" applyNumberFormat="1">
      <alignment/>
      <protection/>
    </xf>
    <xf numFmtId="49" fontId="2" fillId="0" borderId="0" xfId="57" applyNumberFormat="1" applyAlignment="1">
      <alignment horizontal="center"/>
      <protection/>
    </xf>
    <xf numFmtId="0" fontId="2" fillId="0" borderId="0" xfId="57" applyAlignment="1">
      <alignment horizontal="center"/>
      <protection/>
    </xf>
    <xf numFmtId="0" fontId="8" fillId="0" borderId="0" xfId="57" applyFont="1" applyAlignment="1">
      <alignment horizontal="right"/>
      <protection/>
    </xf>
    <xf numFmtId="0" fontId="9" fillId="0" borderId="0" xfId="57" applyFont="1" applyFill="1" applyAlignment="1">
      <alignment horizontal="center" vertical="center" wrapText="1"/>
      <protection/>
    </xf>
    <xf numFmtId="0" fontId="9" fillId="0" borderId="0" xfId="57" applyFont="1" applyFill="1">
      <alignment/>
      <protection/>
    </xf>
    <xf numFmtId="0" fontId="10" fillId="0" borderId="0" xfId="57" applyFont="1" applyAlignment="1">
      <alignment horizontal="right"/>
      <protection/>
    </xf>
    <xf numFmtId="0" fontId="2" fillId="0" borderId="0" xfId="57" applyNumberFormat="1">
      <alignment/>
      <protection/>
    </xf>
    <xf numFmtId="0" fontId="11" fillId="0" borderId="0" xfId="53" applyAlignment="1" applyProtection="1">
      <alignment/>
      <protection/>
    </xf>
    <xf numFmtId="1" fontId="2" fillId="0" borderId="0" xfId="57" applyNumberFormat="1">
      <alignment/>
      <protection/>
    </xf>
    <xf numFmtId="164" fontId="2" fillId="0" borderId="0" xfId="57" applyNumberFormat="1">
      <alignment/>
      <protection/>
    </xf>
    <xf numFmtId="0" fontId="8" fillId="0" borderId="0" xfId="57" applyFont="1">
      <alignment/>
      <protection/>
    </xf>
    <xf numFmtId="164" fontId="2" fillId="0" borderId="0" xfId="57" applyNumberFormat="1" applyAlignment="1">
      <alignment horizontal="center"/>
      <protection/>
    </xf>
    <xf numFmtId="0" fontId="11" fillId="0" borderId="0" xfId="53" applyFont="1" applyAlignment="1" applyProtection="1">
      <alignment/>
      <protection/>
    </xf>
    <xf numFmtId="1" fontId="2" fillId="0" borderId="0" xfId="57" applyNumberFormat="1" applyAlignment="1">
      <alignment horizontal="center"/>
      <protection/>
    </xf>
    <xf numFmtId="0" fontId="12" fillId="0" borderId="0" xfId="57" applyFont="1">
      <alignment/>
      <protection/>
    </xf>
    <xf numFmtId="164" fontId="2" fillId="0" borderId="0" xfId="57" applyNumberFormat="1" quotePrefix="1">
      <alignment/>
      <protection/>
    </xf>
    <xf numFmtId="0" fontId="11" fillId="0" borderId="0" xfId="53" applyAlignment="1" applyProtection="1" quotePrefix="1">
      <alignment/>
      <protection/>
    </xf>
    <xf numFmtId="1" fontId="2" fillId="0" borderId="0" xfId="57" applyNumberFormat="1" quotePrefix="1">
      <alignment/>
      <protection/>
    </xf>
    <xf numFmtId="165" fontId="2" fillId="0" borderId="0" xfId="57" applyNumberFormat="1">
      <alignment/>
      <protection/>
    </xf>
    <xf numFmtId="0" fontId="2" fillId="0" borderId="10" xfId="57" applyBorder="1" applyAlignment="1">
      <alignment horizontal="center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2" fillId="0" borderId="11" xfId="57" applyBorder="1" applyAlignment="1">
      <alignment horizontal="center" vertical="center" wrapText="1"/>
      <protection/>
    </xf>
    <xf numFmtId="0" fontId="2" fillId="0" borderId="12" xfId="57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2" fillId="0" borderId="14" xfId="57" applyBorder="1" applyAlignment="1">
      <alignment horizontal="center" vertical="top" wrapText="1"/>
      <protection/>
    </xf>
    <xf numFmtId="0" fontId="15" fillId="0" borderId="15" xfId="57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2" fillId="0" borderId="16" xfId="57" applyBorder="1" applyAlignment="1">
      <alignment horizontal="center"/>
      <protection/>
    </xf>
    <xf numFmtId="0" fontId="2" fillId="0" borderId="17" xfId="57" applyBorder="1" applyAlignment="1">
      <alignment horizontal="center"/>
      <protection/>
    </xf>
    <xf numFmtId="0" fontId="2" fillId="0" borderId="18" xfId="57" applyBorder="1" applyAlignment="1">
      <alignment horizontal="center"/>
      <protection/>
    </xf>
    <xf numFmtId="2" fontId="2" fillId="0" borderId="18" xfId="57" applyNumberFormat="1" applyBorder="1" applyAlignment="1">
      <alignment horizontal="center"/>
      <protection/>
    </xf>
    <xf numFmtId="0" fontId="16" fillId="0" borderId="19" xfId="57" applyFont="1" applyBorder="1" applyAlignment="1">
      <alignment horizontal="center"/>
      <protection/>
    </xf>
    <xf numFmtId="0" fontId="2" fillId="0" borderId="20" xfId="57" applyBorder="1">
      <alignment/>
      <protection/>
    </xf>
    <xf numFmtId="0" fontId="2" fillId="0" borderId="20" xfId="57" applyBorder="1" applyAlignment="1">
      <alignment horizontal="center"/>
      <protection/>
    </xf>
    <xf numFmtId="0" fontId="2" fillId="0" borderId="15" xfId="57" applyBorder="1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2" fontId="2" fillId="0" borderId="0" xfId="57" applyNumberFormat="1" applyBorder="1" applyAlignment="1">
      <alignment horizontal="center"/>
      <protection/>
    </xf>
    <xf numFmtId="0" fontId="16" fillId="0" borderId="16" xfId="57" applyFont="1" applyBorder="1" applyAlignment="1">
      <alignment horizontal="center"/>
      <protection/>
    </xf>
    <xf numFmtId="0" fontId="2" fillId="0" borderId="0" xfId="57" applyFill="1" applyBorder="1" applyAlignment="1">
      <alignment horizontal="center"/>
      <protection/>
    </xf>
    <xf numFmtId="0" fontId="17" fillId="0" borderId="20" xfId="57" applyFont="1" applyBorder="1" applyAlignment="1">
      <alignment horizontal="center"/>
      <protection/>
    </xf>
    <xf numFmtId="0" fontId="17" fillId="0" borderId="15" xfId="57" applyFont="1" applyBorder="1" applyAlignment="1">
      <alignment horizontal="center"/>
      <protection/>
    </xf>
    <xf numFmtId="0" fontId="17" fillId="0" borderId="0" xfId="57" applyFont="1" applyBorder="1" applyAlignment="1">
      <alignment horizontal="center"/>
      <protection/>
    </xf>
    <xf numFmtId="0" fontId="17" fillId="0" borderId="16" xfId="57" applyFont="1" applyBorder="1" applyAlignment="1">
      <alignment horizontal="center"/>
      <protection/>
    </xf>
    <xf numFmtId="0" fontId="17" fillId="0" borderId="0" xfId="57" applyFont="1" applyFill="1" applyBorder="1" applyAlignment="1">
      <alignment horizontal="center"/>
      <protection/>
    </xf>
    <xf numFmtId="2" fontId="17" fillId="0" borderId="0" xfId="57" applyNumberFormat="1" applyFont="1" applyBorder="1" applyAlignment="1">
      <alignment horizontal="center"/>
      <protection/>
    </xf>
    <xf numFmtId="49" fontId="17" fillId="0" borderId="16" xfId="57" applyNumberFormat="1" applyFont="1" applyBorder="1" applyAlignment="1">
      <alignment horizontal="center"/>
      <protection/>
    </xf>
    <xf numFmtId="0" fontId="13" fillId="0" borderId="20" xfId="57" applyFont="1" applyBorder="1">
      <alignment/>
      <protection/>
    </xf>
    <xf numFmtId="0" fontId="10" fillId="0" borderId="0" xfId="57" applyFont="1" applyBorder="1" applyAlignment="1">
      <alignment horizontal="center"/>
      <protection/>
    </xf>
    <xf numFmtId="49" fontId="10" fillId="0" borderId="16" xfId="57" applyNumberFormat="1" applyFont="1" applyBorder="1" applyAlignment="1">
      <alignment horizontal="center"/>
      <protection/>
    </xf>
    <xf numFmtId="1" fontId="2" fillId="0" borderId="16" xfId="57" applyNumberFormat="1" applyBorder="1" applyAlignment="1">
      <alignment horizontal="center"/>
      <protection/>
    </xf>
    <xf numFmtId="0" fontId="15" fillId="0" borderId="0" xfId="57" applyNumberFormat="1" applyFont="1" applyBorder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2" fontId="2" fillId="0" borderId="16" xfId="57" applyNumberFormat="1" applyFont="1" applyBorder="1" applyAlignment="1">
      <alignment horizontal="center"/>
      <protection/>
    </xf>
    <xf numFmtId="0" fontId="2" fillId="0" borderId="15" xfId="57" applyFont="1" applyBorder="1" applyAlignment="1">
      <alignment horizontal="center"/>
      <protection/>
    </xf>
    <xf numFmtId="1" fontId="2" fillId="0" borderId="0" xfId="57" applyNumberFormat="1" applyFont="1" applyFill="1" applyBorder="1" applyAlignment="1">
      <alignment horizontal="center"/>
      <protection/>
    </xf>
    <xf numFmtId="2" fontId="2" fillId="0" borderId="0" xfId="57" applyNumberFormat="1" applyFont="1" applyBorder="1" applyAlignment="1">
      <alignment horizontal="center"/>
      <protection/>
    </xf>
    <xf numFmtId="0" fontId="10" fillId="0" borderId="16" xfId="57" applyNumberFormat="1" applyFont="1" applyBorder="1" applyAlignment="1">
      <alignment horizontal="center"/>
      <protection/>
    </xf>
    <xf numFmtId="2" fontId="2" fillId="0" borderId="20" xfId="57" applyNumberFormat="1" applyBorder="1" applyAlignment="1">
      <alignment horizontal="center"/>
      <protection/>
    </xf>
    <xf numFmtId="0" fontId="12" fillId="0" borderId="0" xfId="57" applyFont="1" applyAlignment="1">
      <alignment horizontal="right"/>
      <protection/>
    </xf>
    <xf numFmtId="0" fontId="18" fillId="0" borderId="0" xfId="57" applyFont="1">
      <alignment/>
      <protection/>
    </xf>
    <xf numFmtId="0" fontId="15" fillId="0" borderId="0" xfId="57" applyFont="1" applyBorder="1" applyAlignment="1">
      <alignment horizontal="center"/>
      <protection/>
    </xf>
    <xf numFmtId="2" fontId="2" fillId="0" borderId="16" xfId="57" applyNumberFormat="1" applyBorder="1" applyAlignment="1">
      <alignment horizontal="center"/>
      <protection/>
    </xf>
    <xf numFmtId="4" fontId="2" fillId="0" borderId="20" xfId="57" applyNumberFormat="1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9" fillId="0" borderId="15" xfId="57" applyFont="1" applyBorder="1" applyAlignment="1">
      <alignment horizontal="center"/>
      <protection/>
    </xf>
    <xf numFmtId="0" fontId="2" fillId="0" borderId="16" xfId="57" applyNumberFormat="1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49" fontId="2" fillId="0" borderId="16" xfId="57" applyNumberForma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" fillId="0" borderId="14" xfId="57" applyBorder="1">
      <alignment/>
      <protection/>
    </xf>
    <xf numFmtId="0" fontId="2" fillId="0" borderId="21" xfId="57" applyBorder="1">
      <alignment/>
      <protection/>
    </xf>
    <xf numFmtId="0" fontId="2" fillId="0" borderId="22" xfId="57" applyBorder="1">
      <alignment/>
      <protection/>
    </xf>
    <xf numFmtId="0" fontId="2" fillId="0" borderId="23" xfId="57" applyBorder="1">
      <alignment/>
      <protection/>
    </xf>
    <xf numFmtId="49" fontId="2" fillId="0" borderId="23" xfId="57" applyNumberFormat="1" applyBorder="1">
      <alignment/>
      <protection/>
    </xf>
    <xf numFmtId="0" fontId="13" fillId="0" borderId="14" xfId="57" applyFont="1" applyBorder="1">
      <alignment/>
      <protection/>
    </xf>
    <xf numFmtId="0" fontId="20" fillId="0" borderId="0" xfId="57" applyFont="1">
      <alignment/>
      <protection/>
    </xf>
    <xf numFmtId="0" fontId="19" fillId="0" borderId="0" xfId="57" applyFont="1">
      <alignment/>
      <protection/>
    </xf>
    <xf numFmtId="0" fontId="14" fillId="0" borderId="0" xfId="57" applyFont="1">
      <alignment/>
      <protection/>
    </xf>
    <xf numFmtId="0" fontId="21" fillId="0" borderId="0" xfId="57" applyFont="1">
      <alignment/>
      <protection/>
    </xf>
    <xf numFmtId="2" fontId="2" fillId="0" borderId="0" xfId="57" applyNumberFormat="1">
      <alignment/>
      <protection/>
    </xf>
    <xf numFmtId="0" fontId="2" fillId="0" borderId="0" xfId="57" applyAlignment="1">
      <alignment horizontal="center" vertical="center"/>
      <protection/>
    </xf>
    <xf numFmtId="0" fontId="22" fillId="0" borderId="0" xfId="57" applyFont="1" applyAlignment="1">
      <alignment horizontal="left" vertical="center"/>
      <protection/>
    </xf>
    <xf numFmtId="0" fontId="25" fillId="0" borderId="0" xfId="57" applyFont="1" applyAlignment="1">
      <alignment horizontal="center" vertical="center"/>
      <protection/>
    </xf>
    <xf numFmtId="0" fontId="2" fillId="0" borderId="0" xfId="57" applyBorder="1" applyAlignment="1">
      <alignment horizontal="center" vertical="center"/>
      <protection/>
    </xf>
    <xf numFmtId="0" fontId="18" fillId="0" borderId="24" xfId="57" applyFont="1" applyBorder="1" applyAlignment="1">
      <alignment horizontal="center" vertical="center" wrapText="1"/>
      <protection/>
    </xf>
    <xf numFmtId="49" fontId="2" fillId="0" borderId="24" xfId="57" applyNumberFormat="1" applyFont="1" applyBorder="1" applyAlignment="1">
      <alignment horizontal="center" vertical="center" wrapText="1"/>
      <protection/>
    </xf>
    <xf numFmtId="166" fontId="2" fillId="0" borderId="24" xfId="57" applyNumberFormat="1" applyFont="1" applyFill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 wrapText="1"/>
      <protection/>
    </xf>
    <xf numFmtId="166" fontId="2" fillId="0" borderId="24" xfId="57" applyNumberFormat="1" applyFont="1" applyBorder="1" applyAlignment="1">
      <alignment horizontal="center" vertical="center" wrapText="1"/>
      <protection/>
    </xf>
    <xf numFmtId="0" fontId="18" fillId="0" borderId="25" xfId="57" applyFont="1" applyBorder="1" applyAlignment="1">
      <alignment horizontal="center" vertical="center" wrapText="1"/>
      <protection/>
    </xf>
    <xf numFmtId="1" fontId="2" fillId="0" borderId="24" xfId="57" applyNumberFormat="1" applyFont="1" applyBorder="1" applyAlignment="1">
      <alignment vertical="center" wrapText="1"/>
      <protection/>
    </xf>
    <xf numFmtId="1" fontId="2" fillId="0" borderId="24" xfId="57" applyNumberFormat="1" applyFont="1" applyBorder="1" applyAlignment="1">
      <alignment horizontal="center" vertical="center" wrapText="1"/>
      <protection/>
    </xf>
    <xf numFmtId="1" fontId="2" fillId="0" borderId="26" xfId="57" applyNumberFormat="1" applyFont="1" applyBorder="1" applyAlignment="1">
      <alignment horizontal="left" vertical="center" wrapText="1"/>
      <protection/>
    </xf>
    <xf numFmtId="1" fontId="2" fillId="0" borderId="24" xfId="57" applyNumberFormat="1" applyFont="1" applyFill="1" applyBorder="1" applyAlignment="1">
      <alignment horizontal="center" vertical="center"/>
      <protection/>
    </xf>
    <xf numFmtId="1" fontId="2" fillId="0" borderId="27" xfId="57" applyNumberFormat="1" applyFont="1" applyBorder="1" applyAlignment="1">
      <alignment vertical="center" wrapText="1"/>
      <protection/>
    </xf>
    <xf numFmtId="0" fontId="2" fillId="0" borderId="24" xfId="57" applyFont="1" applyBorder="1">
      <alignment/>
      <protection/>
    </xf>
    <xf numFmtId="1" fontId="2" fillId="0" borderId="25" xfId="57" applyNumberFormat="1" applyFont="1" applyBorder="1" applyAlignment="1">
      <alignment vertical="center" wrapText="1"/>
      <protection/>
    </xf>
    <xf numFmtId="0" fontId="2" fillId="0" borderId="0" xfId="57" applyFont="1" applyBorder="1" applyAlignment="1">
      <alignment vertical="center"/>
      <protection/>
    </xf>
    <xf numFmtId="0" fontId="18" fillId="0" borderId="28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 wrapText="1"/>
      <protection/>
    </xf>
    <xf numFmtId="1" fontId="2" fillId="0" borderId="24" xfId="57" applyNumberFormat="1" applyFont="1" applyBorder="1" applyAlignment="1">
      <alignment horizontal="left" vertical="center" wrapText="1"/>
      <protection/>
    </xf>
    <xf numFmtId="0" fontId="28" fillId="0" borderId="0" xfId="57" applyFont="1">
      <alignment/>
      <protection/>
    </xf>
    <xf numFmtId="0" fontId="2" fillId="0" borderId="0" xfId="57" applyBorder="1" applyAlignment="1">
      <alignment wrapText="1"/>
      <protection/>
    </xf>
    <xf numFmtId="0" fontId="28" fillId="0" borderId="24" xfId="57" applyFont="1" applyBorder="1" applyAlignment="1">
      <alignment horizontal="center" wrapText="1"/>
      <protection/>
    </xf>
    <xf numFmtId="0" fontId="18" fillId="0" borderId="0" xfId="57" applyFont="1" applyBorder="1" applyAlignment="1">
      <alignment horizontal="center" vertical="center" wrapText="1"/>
      <protection/>
    </xf>
    <xf numFmtId="0" fontId="27" fillId="0" borderId="24" xfId="57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" fontId="2" fillId="0" borderId="0" xfId="57" applyNumberFormat="1" applyFont="1" applyBorder="1" applyAlignment="1">
      <alignment horizontal="center" vertical="center" wrapText="1"/>
      <protection/>
    </xf>
    <xf numFmtId="0" fontId="28" fillId="0" borderId="0" xfId="57" applyFont="1" applyAlignment="1">
      <alignment horizontal="center" vertical="top" wrapText="1"/>
      <protection/>
    </xf>
    <xf numFmtId="3" fontId="2" fillId="0" borderId="24" xfId="57" applyNumberFormat="1" applyFont="1" applyBorder="1" applyAlignment="1">
      <alignment horizontal="center" vertical="center" wrapText="1"/>
      <protection/>
    </xf>
    <xf numFmtId="3" fontId="2" fillId="0" borderId="0" xfId="57" applyNumberFormat="1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wrapText="1"/>
      <protection/>
    </xf>
    <xf numFmtId="1" fontId="2" fillId="0" borderId="24" xfId="57" applyNumberFormat="1" applyFont="1" applyFill="1" applyBorder="1" applyAlignment="1">
      <alignment horizontal="center"/>
      <protection/>
    </xf>
    <xf numFmtId="3" fontId="2" fillId="0" borderId="24" xfId="57" applyNumberFormat="1" applyFont="1" applyFill="1" applyBorder="1" applyAlignment="1">
      <alignment horizontal="center"/>
      <protection/>
    </xf>
    <xf numFmtId="3" fontId="2" fillId="0" borderId="0" xfId="57" applyNumberFormat="1" applyFont="1" applyFill="1" applyBorder="1" applyAlignment="1">
      <alignment horizontal="center"/>
      <protection/>
    </xf>
    <xf numFmtId="0" fontId="2" fillId="0" borderId="24" xfId="57" applyNumberFormat="1" applyFont="1" applyBorder="1" applyAlignment="1">
      <alignment horizontal="center" vertical="center" wrapText="1"/>
      <protection/>
    </xf>
    <xf numFmtId="49" fontId="2" fillId="0" borderId="24" xfId="57" applyNumberFormat="1" applyBorder="1" applyAlignment="1">
      <alignment horizontal="center"/>
      <protection/>
    </xf>
    <xf numFmtId="49" fontId="2" fillId="0" borderId="24" xfId="57" applyNumberFormat="1" applyBorder="1">
      <alignment/>
      <protection/>
    </xf>
    <xf numFmtId="166" fontId="68" fillId="0" borderId="24" xfId="57" applyNumberFormat="1" applyFont="1" applyBorder="1" applyAlignment="1">
      <alignment horizontal="center" vertical="center" wrapText="1"/>
      <protection/>
    </xf>
    <xf numFmtId="166" fontId="68" fillId="0" borderId="24" xfId="57" applyNumberFormat="1" applyFont="1" applyFill="1" applyBorder="1" applyAlignment="1">
      <alignment horizontal="center" vertical="center"/>
      <protection/>
    </xf>
    <xf numFmtId="1" fontId="2" fillId="0" borderId="24" xfId="57" applyNumberFormat="1" applyFont="1" applyBorder="1" applyAlignment="1">
      <alignment horizontal="center" wrapText="1"/>
      <protection/>
    </xf>
    <xf numFmtId="0" fontId="69" fillId="0" borderId="0" xfId="57" applyFont="1">
      <alignment/>
      <protection/>
    </xf>
    <xf numFmtId="0" fontId="31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49" fontId="6" fillId="0" borderId="0" xfId="57" applyNumberFormat="1" applyFont="1" applyAlignment="1">
      <alignment horizontal="center"/>
      <protection/>
    </xf>
    <xf numFmtId="49" fontId="6" fillId="0" borderId="0" xfId="57" applyNumberFormat="1" applyFont="1" applyAlignment="1">
      <alignment horizontal="center" vertical="center"/>
      <protection/>
    </xf>
    <xf numFmtId="49" fontId="2" fillId="0" borderId="0" xfId="57" applyNumberFormat="1" applyAlignment="1">
      <alignment horizontal="center" vertical="center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center" vertical="center"/>
      <protection/>
    </xf>
    <xf numFmtId="0" fontId="2" fillId="0" borderId="0" xfId="57" applyAlignment="1">
      <alignment horizontal="left"/>
      <protection/>
    </xf>
    <xf numFmtId="0" fontId="3" fillId="0" borderId="0" xfId="57" applyFont="1">
      <alignment/>
      <protection/>
    </xf>
    <xf numFmtId="166" fontId="2" fillId="0" borderId="0" xfId="57" applyNumberFormat="1">
      <alignment/>
      <protection/>
    </xf>
    <xf numFmtId="166" fontId="69" fillId="0" borderId="24" xfId="57" applyNumberFormat="1" applyFont="1" applyFill="1" applyBorder="1" applyAlignment="1">
      <alignment horizontal="center" vertical="center"/>
      <protection/>
    </xf>
    <xf numFmtId="0" fontId="69" fillId="0" borderId="24" xfId="57" applyFont="1" applyBorder="1" applyAlignment="1">
      <alignment horizontal="center" vertical="center" wrapText="1"/>
      <protection/>
    </xf>
    <xf numFmtId="49" fontId="69" fillId="0" borderId="24" xfId="57" applyNumberFormat="1" applyFont="1" applyBorder="1" applyAlignment="1">
      <alignment horizontal="center" vertical="center" wrapText="1"/>
      <protection/>
    </xf>
    <xf numFmtId="166" fontId="69" fillId="0" borderId="24" xfId="57" applyNumberFormat="1" applyFont="1" applyBorder="1" applyAlignment="1">
      <alignment horizontal="center" vertical="center" wrapText="1"/>
      <protection/>
    </xf>
    <xf numFmtId="49" fontId="70" fillId="0" borderId="24" xfId="57" applyNumberFormat="1" applyFont="1" applyBorder="1" applyAlignment="1">
      <alignment horizontal="center" vertical="center" wrapText="1"/>
      <protection/>
    </xf>
    <xf numFmtId="166" fontId="70" fillId="0" borderId="24" xfId="57" applyNumberFormat="1" applyFont="1" applyBorder="1" applyAlignment="1">
      <alignment horizontal="center" vertical="center" wrapText="1"/>
      <protection/>
    </xf>
    <xf numFmtId="0" fontId="70" fillId="0" borderId="24" xfId="57" applyFont="1" applyBorder="1" applyAlignment="1">
      <alignment horizontal="center" vertical="center" wrapText="1"/>
      <protection/>
    </xf>
    <xf numFmtId="166" fontId="70" fillId="0" borderId="24" xfId="57" applyNumberFormat="1" applyFont="1" applyFill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 wrapText="1"/>
      <protection/>
    </xf>
    <xf numFmtId="49" fontId="2" fillId="0" borderId="24" xfId="57" applyNumberFormat="1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 wrapText="1"/>
      <protection/>
    </xf>
    <xf numFmtId="0" fontId="69" fillId="0" borderId="28" xfId="57" applyFont="1" applyBorder="1" applyAlignment="1">
      <alignment horizontal="center" vertical="center" wrapText="1"/>
      <protection/>
    </xf>
    <xf numFmtId="3" fontId="2" fillId="0" borderId="24" xfId="57" applyNumberFormat="1" applyFont="1" applyBorder="1" applyAlignment="1">
      <alignment horizontal="center" vertical="center" wrapText="1"/>
      <protection/>
    </xf>
    <xf numFmtId="0" fontId="2" fillId="0" borderId="24" xfId="57" applyNumberFormat="1" applyFont="1" applyBorder="1" applyAlignment="1">
      <alignment horizontal="center" vertical="center" wrapText="1"/>
      <protection/>
    </xf>
    <xf numFmtId="166" fontId="2" fillId="0" borderId="24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center" vertical="center"/>
      <protection/>
    </xf>
    <xf numFmtId="166" fontId="2" fillId="0" borderId="24" xfId="57" applyNumberFormat="1" applyFont="1" applyBorder="1" applyAlignment="1">
      <alignment horizontal="center" vertical="center" wrapText="1"/>
      <protection/>
    </xf>
    <xf numFmtId="169" fontId="2" fillId="0" borderId="24" xfId="57" applyNumberFormat="1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49" fontId="4" fillId="0" borderId="0" xfId="57" applyNumberFormat="1" applyFont="1" applyBorder="1" applyAlignment="1">
      <alignment horizontal="left"/>
      <protection/>
    </xf>
    <xf numFmtId="49" fontId="5" fillId="0" borderId="0" xfId="57" applyNumberFormat="1" applyFont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2" fillId="0" borderId="10" xfId="57" applyBorder="1" applyAlignment="1">
      <alignment horizontal="center" vertical="center"/>
      <protection/>
    </xf>
    <xf numFmtId="0" fontId="2" fillId="0" borderId="14" xfId="57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2" xfId="57" applyBorder="1" applyAlignment="1">
      <alignment horizontal="center" vertical="center"/>
      <protection/>
    </xf>
    <xf numFmtId="0" fontId="2" fillId="0" borderId="13" xfId="57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 wrapText="1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 wrapText="1"/>
      <protection/>
    </xf>
    <xf numFmtId="164" fontId="2" fillId="0" borderId="0" xfId="57" applyNumberFormat="1" applyFont="1" applyBorder="1" applyAlignment="1">
      <alignment horizontal="center" wrapText="1"/>
      <protection/>
    </xf>
    <xf numFmtId="0" fontId="29" fillId="0" borderId="0" xfId="57" applyFont="1" applyBorder="1" applyAlignment="1">
      <alignment horizontal="left" wrapText="1"/>
      <protection/>
    </xf>
    <xf numFmtId="0" fontId="2" fillId="0" borderId="0" xfId="57" applyBorder="1" applyAlignment="1">
      <alignment horizontal="left" wrapText="1"/>
      <protection/>
    </xf>
    <xf numFmtId="0" fontId="29" fillId="0" borderId="0" xfId="57" applyFont="1" applyBorder="1" applyAlignment="1">
      <alignment horizontal="right" wrapText="1"/>
      <protection/>
    </xf>
    <xf numFmtId="0" fontId="2" fillId="0" borderId="0" xfId="57" applyBorder="1" applyAlignment="1">
      <alignment horizontal="right" wrapText="1"/>
      <protection/>
    </xf>
    <xf numFmtId="0" fontId="26" fillId="0" borderId="29" xfId="57" applyFont="1" applyBorder="1" applyAlignment="1">
      <alignment horizontal="left" wrapText="1"/>
      <protection/>
    </xf>
    <xf numFmtId="0" fontId="26" fillId="0" borderId="30" xfId="57" applyFont="1" applyBorder="1" applyAlignment="1">
      <alignment horizontal="left" wrapText="1"/>
      <protection/>
    </xf>
    <xf numFmtId="0" fontId="2" fillId="0" borderId="31" xfId="57" applyBorder="1" applyAlignment="1">
      <alignment wrapText="1"/>
      <protection/>
    </xf>
    <xf numFmtId="0" fontId="27" fillId="0" borderId="24" xfId="57" applyFont="1" applyBorder="1" applyAlignment="1">
      <alignment horizontal="center" vertical="center" wrapText="1"/>
      <protection/>
    </xf>
    <xf numFmtId="0" fontId="27" fillId="0" borderId="25" xfId="57" applyFont="1" applyBorder="1" applyAlignment="1">
      <alignment horizontal="center" vertical="center" wrapText="1"/>
      <protection/>
    </xf>
    <xf numFmtId="0" fontId="27" fillId="0" borderId="28" xfId="57" applyFont="1" applyBorder="1" applyAlignment="1">
      <alignment horizontal="center" vertical="center" wrapText="1"/>
      <protection/>
    </xf>
    <xf numFmtId="0" fontId="28" fillId="0" borderId="32" xfId="57" applyFont="1" applyBorder="1" applyAlignment="1">
      <alignment horizontal="center" vertical="center" wrapText="1"/>
      <protection/>
    </xf>
    <xf numFmtId="0" fontId="2" fillId="0" borderId="32" xfId="57" applyFont="1" applyBorder="1" applyAlignment="1">
      <alignment vertical="center"/>
      <protection/>
    </xf>
    <xf numFmtId="0" fontId="2" fillId="0" borderId="33" xfId="57" applyFont="1" applyBorder="1" applyAlignment="1">
      <alignment vertical="center"/>
      <protection/>
    </xf>
    <xf numFmtId="0" fontId="28" fillId="0" borderId="0" xfId="57" applyFont="1" applyBorder="1" applyAlignment="1">
      <alignment horizontal="center" wrapText="1"/>
      <protection/>
    </xf>
    <xf numFmtId="0" fontId="2" fillId="0" borderId="0" xfId="57" applyBorder="1" applyAlignment="1">
      <alignment wrapText="1"/>
      <protection/>
    </xf>
    <xf numFmtId="0" fontId="18" fillId="0" borderId="34" xfId="57" applyFont="1" applyBorder="1" applyAlignment="1">
      <alignment horizontal="center" vertical="center" wrapText="1"/>
      <protection/>
    </xf>
    <xf numFmtId="0" fontId="18" fillId="0" borderId="32" xfId="57" applyFont="1" applyBorder="1" applyAlignment="1">
      <alignment horizontal="center" vertical="center" wrapText="1"/>
      <protection/>
    </xf>
    <xf numFmtId="0" fontId="18" fillId="0" borderId="35" xfId="57" applyFont="1" applyBorder="1" applyAlignment="1">
      <alignment horizontal="center" vertical="center" wrapText="1"/>
      <protection/>
    </xf>
    <xf numFmtId="1" fontId="2" fillId="0" borderId="0" xfId="57" applyNumberFormat="1" applyFont="1" applyBorder="1" applyAlignment="1">
      <alignment horizontal="center" vertical="center" wrapText="1"/>
      <protection/>
    </xf>
    <xf numFmtId="0" fontId="26" fillId="0" borderId="25" xfId="57" applyFont="1" applyBorder="1" applyAlignment="1">
      <alignment horizontal="center" wrapText="1"/>
      <protection/>
    </xf>
    <xf numFmtId="0" fontId="26" fillId="0" borderId="28" xfId="57" applyFont="1" applyBorder="1" applyAlignment="1">
      <alignment horizontal="center" wrapText="1"/>
      <protection/>
    </xf>
    <xf numFmtId="0" fontId="18" fillId="0" borderId="26" xfId="57" applyFont="1" applyBorder="1" applyAlignment="1">
      <alignment horizontal="center" vertical="center" wrapText="1"/>
      <protection/>
    </xf>
    <xf numFmtId="0" fontId="18" fillId="0" borderId="36" xfId="57" applyFont="1" applyBorder="1" applyAlignment="1">
      <alignment horizontal="center" vertical="center" wrapText="1"/>
      <protection/>
    </xf>
    <xf numFmtId="0" fontId="18" fillId="0" borderId="27" xfId="57" applyFont="1" applyBorder="1" applyAlignment="1">
      <alignment horizontal="center" vertical="center" wrapText="1"/>
      <protection/>
    </xf>
    <xf numFmtId="0" fontId="18" fillId="0" borderId="37" xfId="57" applyFont="1" applyBorder="1" applyAlignment="1">
      <alignment horizontal="center" vertical="center" wrapText="1"/>
      <protection/>
    </xf>
    <xf numFmtId="0" fontId="18" fillId="0" borderId="33" xfId="57" applyFont="1" applyBorder="1" applyAlignment="1">
      <alignment horizontal="center" vertical="center" wrapText="1"/>
      <protection/>
    </xf>
    <xf numFmtId="0" fontId="18" fillId="0" borderId="38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/>
      <protection/>
    </xf>
    <xf numFmtId="0" fontId="2" fillId="0" borderId="0" xfId="57" applyAlignment="1">
      <alignment horizontal="center" vertical="center"/>
      <protection/>
    </xf>
    <xf numFmtId="0" fontId="2" fillId="0" borderId="33" xfId="57" applyBorder="1" applyAlignment="1">
      <alignment horizontal="center" vertical="center"/>
      <protection/>
    </xf>
    <xf numFmtId="0" fontId="22" fillId="0" borderId="0" xfId="57" applyFont="1" applyAlignment="1">
      <alignment horizontal="left" vertical="center"/>
      <protection/>
    </xf>
    <xf numFmtId="0" fontId="23" fillId="0" borderId="0" xfId="57" applyFont="1" applyAlignment="1">
      <alignment horizontal="center" vertical="center"/>
      <protection/>
    </xf>
    <xf numFmtId="0" fontId="24" fillId="0" borderId="0" xfId="57" applyFont="1" applyAlignment="1">
      <alignment horizontal="center" vertical="center"/>
      <protection/>
    </xf>
    <xf numFmtId="0" fontId="25" fillId="0" borderId="0" xfId="57" applyFont="1" applyAlignment="1">
      <alignment horizontal="center" vertical="center"/>
      <protection/>
    </xf>
    <xf numFmtId="0" fontId="30" fillId="0" borderId="0" xfId="57" applyFont="1" applyAlignment="1">
      <alignment horizontal="center" vertical="center"/>
      <protection/>
    </xf>
    <xf numFmtId="0" fontId="2" fillId="0" borderId="0" xfId="57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66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466725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447675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276225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200025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L4" sqref="L4"/>
    </sheetView>
  </sheetViews>
  <sheetFormatPr defaultColWidth="9.140625" defaultRowHeight="15"/>
  <cols>
    <col min="1" max="1" width="9.140625" style="4" customWidth="1"/>
    <col min="2" max="2" width="9.28125" style="10" customWidth="1"/>
    <col min="3" max="3" width="10.00390625" style="11" customWidth="1"/>
    <col min="4" max="4" width="19.7109375" style="4" customWidth="1"/>
    <col min="5" max="5" width="7.28125" style="4" customWidth="1"/>
    <col min="6" max="6" width="9.140625" style="4" customWidth="1"/>
    <col min="7" max="7" width="2.7109375" style="4" hidden="1" customWidth="1"/>
    <col min="8" max="8" width="10.140625" style="4" customWidth="1"/>
    <col min="9" max="9" width="9.140625" style="4" customWidth="1"/>
    <col min="10" max="10" width="2.7109375" style="4" hidden="1" customWidth="1"/>
    <col min="11" max="11" width="2.8515625" style="4" customWidth="1"/>
    <col min="12" max="13" width="15.8515625" style="4" customWidth="1"/>
    <col min="14" max="14" width="7.00390625" style="4" customWidth="1"/>
    <col min="15" max="16" width="9.140625" style="4" customWidth="1"/>
    <col min="17" max="17" width="2.8515625" style="4" hidden="1" customWidth="1"/>
    <col min="18" max="18" width="9.28125" style="4" customWidth="1"/>
    <col min="19" max="16384" width="9.140625" style="4" customWidth="1"/>
  </cols>
  <sheetData>
    <row r="1" spans="2:17" ht="21" customHeight="1">
      <c r="B1" s="165" t="s">
        <v>235</v>
      </c>
      <c r="C1" s="166"/>
      <c r="D1" s="166"/>
      <c r="E1" s="166"/>
      <c r="F1" s="166"/>
      <c r="G1" s="166"/>
      <c r="H1" s="166"/>
      <c r="I1" s="166"/>
      <c r="J1" s="166"/>
      <c r="K1" s="1"/>
      <c r="L1" s="2"/>
      <c r="M1" s="166" t="s">
        <v>378</v>
      </c>
      <c r="N1" s="166"/>
      <c r="O1" s="3"/>
      <c r="P1" s="1"/>
      <c r="Q1" s="1"/>
    </row>
    <row r="2" spans="2:12" ht="12.7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2:12" ht="12.75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5" spans="2:6" ht="16.5" customHeight="1">
      <c r="B5" s="168" t="s">
        <v>0</v>
      </c>
      <c r="C5" s="169"/>
      <c r="D5" s="169"/>
      <c r="E5" s="169"/>
      <c r="F5" s="169"/>
    </row>
    <row r="6" spans="2:18" ht="12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8"/>
      <c r="N6" s="9"/>
      <c r="P6" s="7"/>
      <c r="Q6" s="7"/>
      <c r="R6" s="7"/>
    </row>
    <row r="7" spans="2:12" ht="12.75" customHeight="1">
      <c r="B7" s="10" t="s">
        <v>1</v>
      </c>
      <c r="C7" s="11" t="s">
        <v>2</v>
      </c>
      <c r="D7" s="4" t="s">
        <v>3</v>
      </c>
      <c r="E7" s="12" t="s">
        <v>4</v>
      </c>
      <c r="F7" s="12" t="s">
        <v>5</v>
      </c>
      <c r="H7" s="13"/>
      <c r="J7" s="4" t="s">
        <v>6</v>
      </c>
      <c r="K7" s="12" t="s">
        <v>6</v>
      </c>
      <c r="L7" s="14"/>
    </row>
    <row r="8" spans="13:14" ht="12">
      <c r="M8" s="15"/>
      <c r="N8" s="16"/>
    </row>
    <row r="9" spans="2:11" ht="12.75" customHeight="1">
      <c r="B9" s="17">
        <v>406795</v>
      </c>
      <c r="C9" s="11" t="s">
        <v>7</v>
      </c>
      <c r="D9" s="18" t="s">
        <v>8</v>
      </c>
      <c r="E9" s="19">
        <f>'Alexander C'!T27</f>
        <v>930</v>
      </c>
      <c r="F9" s="20">
        <f>'Alexander C'!T28</f>
        <v>46.8</v>
      </c>
      <c r="H9" s="21"/>
      <c r="K9" s="4">
        <f aca="true" t="shared" si="0" ref="K9:K51">IF((E9&gt;0),1,0)</f>
        <v>1</v>
      </c>
    </row>
    <row r="10" spans="2:14" ht="12">
      <c r="B10" s="17">
        <v>783385</v>
      </c>
      <c r="C10" s="11" t="s">
        <v>9</v>
      </c>
      <c r="D10" s="18" t="s">
        <v>10</v>
      </c>
      <c r="E10" s="19">
        <f>'Bale D'!T27</f>
        <v>575</v>
      </c>
      <c r="F10" s="20">
        <f>'Bale D'!T28</f>
        <v>33.7</v>
      </c>
      <c r="H10" s="21"/>
      <c r="K10" s="4">
        <f t="shared" si="0"/>
        <v>1</v>
      </c>
      <c r="N10" s="22"/>
    </row>
    <row r="11" spans="2:14" ht="12">
      <c r="B11" s="17">
        <v>781850</v>
      </c>
      <c r="C11" s="11" t="s">
        <v>11</v>
      </c>
      <c r="D11" s="18" t="s">
        <v>12</v>
      </c>
      <c r="E11" s="19">
        <f>'Blomeley J'!T27</f>
        <v>58</v>
      </c>
      <c r="F11" s="20">
        <f>'Blomeley J'!T28</f>
        <v>3.9</v>
      </c>
      <c r="H11" s="21"/>
      <c r="K11" s="4">
        <f t="shared" si="0"/>
        <v>1</v>
      </c>
      <c r="N11" s="22"/>
    </row>
    <row r="12" spans="2:14" ht="12">
      <c r="B12" s="17"/>
      <c r="D12" s="18" t="s">
        <v>13</v>
      </c>
      <c r="E12" s="19">
        <f>'Boyce T'!T27</f>
        <v>20</v>
      </c>
      <c r="F12" s="20">
        <f>'Boyce T'!T28</f>
        <v>1.6</v>
      </c>
      <c r="H12" s="21"/>
      <c r="K12" s="4">
        <f t="shared" si="0"/>
        <v>1</v>
      </c>
      <c r="N12" s="22"/>
    </row>
    <row r="13" spans="2:14" ht="12">
      <c r="B13" s="17"/>
      <c r="D13" s="18" t="s">
        <v>365</v>
      </c>
      <c r="E13" s="19">
        <f>'Brereton B'!T27</f>
        <v>5</v>
      </c>
      <c r="F13" s="20">
        <f>'Brereton B'!T28</f>
        <v>0.4</v>
      </c>
      <c r="H13" s="21"/>
      <c r="K13" s="4">
        <f t="shared" si="0"/>
        <v>1</v>
      </c>
      <c r="N13" s="22"/>
    </row>
    <row r="14" spans="2:14" ht="12">
      <c r="B14" s="17">
        <v>406927</v>
      </c>
      <c r="C14" s="11" t="s">
        <v>14</v>
      </c>
      <c r="D14" s="18" t="s">
        <v>15</v>
      </c>
      <c r="E14" s="19">
        <f>'Britten A'!T27</f>
        <v>35</v>
      </c>
      <c r="F14" s="20">
        <f>'Britten A'!T28</f>
        <v>2.8</v>
      </c>
      <c r="H14" s="21"/>
      <c r="K14" s="4">
        <f t="shared" si="0"/>
        <v>1</v>
      </c>
      <c r="N14" s="22"/>
    </row>
    <row r="15" spans="2:14" ht="12">
      <c r="B15" s="17"/>
      <c r="D15" s="18" t="s">
        <v>224</v>
      </c>
      <c r="E15" s="19">
        <f>'Burgess K'!T27</f>
        <v>220</v>
      </c>
      <c r="F15" s="20">
        <f>'Burgess K'!T28</f>
        <v>11.45</v>
      </c>
      <c r="H15" s="21"/>
      <c r="K15" s="4">
        <f t="shared" si="0"/>
        <v>1</v>
      </c>
      <c r="N15" s="22"/>
    </row>
    <row r="16" spans="2:14" ht="12">
      <c r="B16" s="17"/>
      <c r="D16" s="18" t="s">
        <v>230</v>
      </c>
      <c r="E16" s="19">
        <f>'Burgess Katrina'!T27</f>
        <v>1005</v>
      </c>
      <c r="F16" s="20">
        <f>'Burgess Katrina'!T28</f>
        <v>57.025</v>
      </c>
      <c r="H16" s="21"/>
      <c r="K16" s="4">
        <f t="shared" si="0"/>
        <v>1</v>
      </c>
      <c r="N16" s="22"/>
    </row>
    <row r="17" spans="2:14" ht="12">
      <c r="B17" s="17"/>
      <c r="D17" s="18" t="s">
        <v>228</v>
      </c>
      <c r="E17" s="19">
        <f>'Byron A'!T27</f>
        <v>6</v>
      </c>
      <c r="F17" s="20">
        <f>'Byron A'!T28</f>
        <v>1.2</v>
      </c>
      <c r="H17" s="21"/>
      <c r="K17" s="4">
        <f t="shared" si="0"/>
        <v>1</v>
      </c>
      <c r="N17" s="22"/>
    </row>
    <row r="18" spans="2:14" ht="12">
      <c r="B18" s="17">
        <v>406820</v>
      </c>
      <c r="C18" s="11" t="s">
        <v>16</v>
      </c>
      <c r="D18" s="23" t="s">
        <v>17</v>
      </c>
      <c r="E18" s="19">
        <f>'Cass L'!T27</f>
        <v>230</v>
      </c>
      <c r="F18" s="20">
        <f>'Cass L'!T28</f>
        <v>14.975</v>
      </c>
      <c r="H18" s="21"/>
      <c r="K18" s="4">
        <f t="shared" si="0"/>
        <v>1</v>
      </c>
      <c r="N18" s="22"/>
    </row>
    <row r="19" spans="2:14" ht="12">
      <c r="B19" s="17">
        <v>406801</v>
      </c>
      <c r="C19" s="11" t="s">
        <v>16</v>
      </c>
      <c r="D19" s="18" t="s">
        <v>18</v>
      </c>
      <c r="E19" s="19">
        <f>'Coggins M'!T27</f>
        <v>15</v>
      </c>
      <c r="F19" s="20">
        <f>'Coggins M'!T28</f>
        <v>1.2</v>
      </c>
      <c r="H19" s="21"/>
      <c r="K19" s="4">
        <f t="shared" si="0"/>
        <v>1</v>
      </c>
      <c r="N19" s="22"/>
    </row>
    <row r="20" spans="2:14" ht="12">
      <c r="B20" s="17">
        <v>785729</v>
      </c>
      <c r="C20" s="11" t="s">
        <v>11</v>
      </c>
      <c r="D20" s="18" t="s">
        <v>19</v>
      </c>
      <c r="E20" s="19">
        <f>'Dando N'!T27</f>
        <v>60</v>
      </c>
      <c r="F20" s="20">
        <f>'Dando N'!T28</f>
        <v>3.425</v>
      </c>
      <c r="H20" s="21"/>
      <c r="K20" s="4">
        <f t="shared" si="0"/>
        <v>1</v>
      </c>
      <c r="N20" s="22"/>
    </row>
    <row r="21" spans="2:19" ht="12">
      <c r="B21" s="17">
        <v>406796</v>
      </c>
      <c r="C21" s="11" t="s">
        <v>20</v>
      </c>
      <c r="D21" s="18" t="s">
        <v>21</v>
      </c>
      <c r="E21" s="19">
        <f>'Day B'!T27</f>
        <v>1005</v>
      </c>
      <c r="F21" s="20">
        <f>'Day B'!T28</f>
        <v>52.375</v>
      </c>
      <c r="G21" s="24">
        <f>IF((E21)&gt;0,1,0)</f>
        <v>1</v>
      </c>
      <c r="H21" s="21"/>
      <c r="J21" s="4">
        <f>IF((E21)&gt;0,1,0)</f>
        <v>1</v>
      </c>
      <c r="K21" s="4">
        <f t="shared" si="0"/>
        <v>1</v>
      </c>
      <c r="N21" s="22"/>
      <c r="Q21" s="4">
        <f>IF((K21&gt;0),1,0)</f>
        <v>1</v>
      </c>
      <c r="S21" s="22"/>
    </row>
    <row r="22" spans="2:19" ht="12">
      <c r="B22" s="17"/>
      <c r="D22" s="18" t="s">
        <v>194</v>
      </c>
      <c r="E22" s="19">
        <f>'Dietrich R'!T27</f>
        <v>69</v>
      </c>
      <c r="F22" s="20">
        <f>'Dietrich R'!T28</f>
        <v>6.7</v>
      </c>
      <c r="G22" s="24"/>
      <c r="H22" s="21"/>
      <c r="K22" s="4">
        <f t="shared" si="0"/>
        <v>1</v>
      </c>
      <c r="N22" s="22"/>
      <c r="S22" s="22"/>
    </row>
    <row r="23" spans="2:19" ht="12">
      <c r="B23" s="17">
        <v>406713</v>
      </c>
      <c r="C23" s="11" t="s">
        <v>16</v>
      </c>
      <c r="D23" s="18" t="s">
        <v>22</v>
      </c>
      <c r="E23" s="19">
        <f>'Droop J'!T27</f>
        <v>580</v>
      </c>
      <c r="F23" s="20">
        <f>'Droop J'!T28</f>
        <v>30.725</v>
      </c>
      <c r="G23" s="24"/>
      <c r="H23" s="21"/>
      <c r="K23" s="4">
        <f t="shared" si="0"/>
        <v>1</v>
      </c>
      <c r="N23" s="22"/>
      <c r="P23" s="25"/>
      <c r="S23" s="22"/>
    </row>
    <row r="24" spans="2:19" ht="12">
      <c r="B24" s="17"/>
      <c r="D24" s="18" t="s">
        <v>23</v>
      </c>
      <c r="E24" s="19">
        <f>'Duus A'!T27</f>
        <v>703</v>
      </c>
      <c r="F24" s="20">
        <f>'Duus A'!T28</f>
        <v>40.05</v>
      </c>
      <c r="G24" s="24"/>
      <c r="H24" s="21"/>
      <c r="K24" s="4">
        <f t="shared" si="0"/>
        <v>1</v>
      </c>
      <c r="N24" s="22"/>
      <c r="P24" s="25"/>
      <c r="S24" s="22"/>
    </row>
    <row r="25" spans="2:19" ht="12">
      <c r="B25" s="17"/>
      <c r="D25" s="18" t="s">
        <v>369</v>
      </c>
      <c r="E25" s="19">
        <f>'Falkenau A'!T27</f>
        <v>55</v>
      </c>
      <c r="F25" s="20">
        <f>'Falkenau A'!T28</f>
        <v>2.3</v>
      </c>
      <c r="G25" s="24"/>
      <c r="H25" s="21"/>
      <c r="K25" s="4">
        <f t="shared" si="0"/>
        <v>1</v>
      </c>
      <c r="N25" s="22"/>
      <c r="P25" s="25"/>
      <c r="S25" s="22"/>
    </row>
    <row r="26" spans="2:19" ht="12">
      <c r="B26" s="17">
        <v>406878</v>
      </c>
      <c r="C26" s="11" t="s">
        <v>14</v>
      </c>
      <c r="D26" s="18" t="s">
        <v>24</v>
      </c>
      <c r="E26" s="19">
        <f>'Gourley G'!T27</f>
        <v>265</v>
      </c>
      <c r="F26" s="20">
        <f>'Gourley G'!T28</f>
        <v>12.175</v>
      </c>
      <c r="G26" s="24"/>
      <c r="H26" s="21"/>
      <c r="K26" s="4">
        <f t="shared" si="0"/>
        <v>1</v>
      </c>
      <c r="N26" s="22"/>
      <c r="S26" s="22"/>
    </row>
    <row r="27" spans="2:19" ht="12">
      <c r="B27" s="17">
        <v>785667</v>
      </c>
      <c r="C27" s="11" t="s">
        <v>20</v>
      </c>
      <c r="D27" s="18" t="s">
        <v>25</v>
      </c>
      <c r="E27" s="19">
        <f>'Gribble D'!T27</f>
        <v>76</v>
      </c>
      <c r="F27" s="26">
        <f>'Gribble D'!T28</f>
        <v>7.2</v>
      </c>
      <c r="G27" s="24"/>
      <c r="H27" s="21"/>
      <c r="K27" s="4">
        <f t="shared" si="0"/>
        <v>1</v>
      </c>
      <c r="N27" s="22"/>
      <c r="S27" s="22"/>
    </row>
    <row r="28" spans="2:19" ht="12">
      <c r="B28" s="17">
        <v>406767</v>
      </c>
      <c r="C28" s="11" t="s">
        <v>26</v>
      </c>
      <c r="D28" s="18" t="s">
        <v>27</v>
      </c>
      <c r="E28" s="19">
        <f>'Hampton I'!T27</f>
        <v>55</v>
      </c>
      <c r="F28" s="20">
        <f>'Hampton I'!T28</f>
        <v>2.7</v>
      </c>
      <c r="G28" s="24"/>
      <c r="H28" s="21"/>
      <c r="K28" s="4">
        <f t="shared" si="0"/>
        <v>1</v>
      </c>
      <c r="N28" s="22"/>
      <c r="S28" s="22"/>
    </row>
    <row r="29" spans="2:19" ht="12">
      <c r="B29" s="17"/>
      <c r="D29" s="18" t="s">
        <v>162</v>
      </c>
      <c r="E29" s="19">
        <f>'Hickey L'!T27</f>
        <v>10</v>
      </c>
      <c r="F29" s="20">
        <f>'Hickey L'!T28</f>
        <v>0.8</v>
      </c>
      <c r="G29" s="24"/>
      <c r="H29" s="21"/>
      <c r="K29" s="4">
        <f t="shared" si="0"/>
        <v>1</v>
      </c>
      <c r="N29" s="22"/>
      <c r="S29" s="22"/>
    </row>
    <row r="30" spans="2:19" ht="12">
      <c r="B30" s="17">
        <v>785950</v>
      </c>
      <c r="C30" s="11" t="s">
        <v>14</v>
      </c>
      <c r="D30" s="18" t="s">
        <v>28</v>
      </c>
      <c r="E30" s="19">
        <f>'Hitchman P'!T27</f>
        <v>40</v>
      </c>
      <c r="F30" s="20">
        <f>'Hitchman P'!T28</f>
        <v>3.2</v>
      </c>
      <c r="G30" s="24"/>
      <c r="H30" s="21"/>
      <c r="K30" s="4">
        <f t="shared" si="0"/>
        <v>1</v>
      </c>
      <c r="N30" s="22"/>
      <c r="S30" s="22"/>
    </row>
    <row r="31" spans="3:19" ht="12">
      <c r="C31" s="11" t="s">
        <v>11</v>
      </c>
      <c r="D31" s="18" t="s">
        <v>29</v>
      </c>
      <c r="E31" s="19">
        <f>'Hughes E'!T27</f>
        <v>6</v>
      </c>
      <c r="F31" s="20">
        <f>'Hughes E'!T28</f>
        <v>0.8</v>
      </c>
      <c r="G31" s="24"/>
      <c r="H31" s="21"/>
      <c r="K31" s="4">
        <f t="shared" si="0"/>
        <v>1</v>
      </c>
      <c r="N31" s="22"/>
      <c r="S31" s="22"/>
    </row>
    <row r="32" spans="4:19" ht="12">
      <c r="D32" s="27" t="s">
        <v>209</v>
      </c>
      <c r="E32" s="28">
        <f>'Johns D'!T27</f>
        <v>3</v>
      </c>
      <c r="F32" s="20">
        <f>'Johns D'!T28</f>
        <v>0.4</v>
      </c>
      <c r="G32" s="24"/>
      <c r="H32" s="21"/>
      <c r="K32" s="4">
        <f t="shared" si="0"/>
        <v>1</v>
      </c>
      <c r="N32" s="22"/>
      <c r="S32" s="22"/>
    </row>
    <row r="33" spans="2:19" ht="12">
      <c r="B33" s="17">
        <v>781851</v>
      </c>
      <c r="C33" s="11" t="s">
        <v>20</v>
      </c>
      <c r="D33" s="18" t="s">
        <v>30</v>
      </c>
      <c r="E33" s="19">
        <f>'Kaye C'!T27</f>
        <v>930</v>
      </c>
      <c r="F33" s="20">
        <f>'Kaye C'!T28</f>
        <v>45.8</v>
      </c>
      <c r="G33" s="24"/>
      <c r="H33" s="21"/>
      <c r="K33" s="4">
        <f t="shared" si="0"/>
        <v>1</v>
      </c>
      <c r="N33" s="22"/>
      <c r="S33" s="22"/>
    </row>
    <row r="34" spans="2:19" ht="12">
      <c r="B34" s="17">
        <v>785429</v>
      </c>
      <c r="C34" s="11" t="s">
        <v>14</v>
      </c>
      <c r="D34" s="18" t="s">
        <v>31</v>
      </c>
      <c r="E34" s="19">
        <f>'Leydon K'!T27</f>
        <v>52</v>
      </c>
      <c r="F34" s="20">
        <f>'Leydon K'!T28</f>
        <v>6.4</v>
      </c>
      <c r="G34" s="24"/>
      <c r="H34" s="21"/>
      <c r="K34" s="4">
        <f t="shared" si="0"/>
        <v>1</v>
      </c>
      <c r="N34" s="22"/>
      <c r="S34" s="22"/>
    </row>
    <row r="35" spans="2:17" ht="12">
      <c r="B35" s="17">
        <v>406903</v>
      </c>
      <c r="C35" s="11" t="s">
        <v>32</v>
      </c>
      <c r="D35" s="18" t="s">
        <v>33</v>
      </c>
      <c r="E35" s="19">
        <f>'Lindsay J'!T27</f>
        <v>557</v>
      </c>
      <c r="F35" s="20">
        <f>'Lindsay J'!T28</f>
        <v>31.65</v>
      </c>
      <c r="G35" s="24">
        <f>IF((E35)&gt;0,1,0)</f>
        <v>1</v>
      </c>
      <c r="H35" s="21"/>
      <c r="J35" s="4">
        <f>IF((E35)&gt;0,1,0)</f>
        <v>1</v>
      </c>
      <c r="K35" s="4">
        <f t="shared" si="0"/>
        <v>1</v>
      </c>
      <c r="N35" s="12"/>
      <c r="Q35" s="4">
        <f>IF((K35&gt;0),1,0)</f>
        <v>1</v>
      </c>
    </row>
    <row r="36" spans="2:14" ht="12">
      <c r="B36" s="17"/>
      <c r="D36" s="18" t="s">
        <v>34</v>
      </c>
      <c r="E36" s="19">
        <f>'Maguire N'!T27</f>
        <v>3</v>
      </c>
      <c r="F36" s="20">
        <f>'Maguire N'!T28</f>
        <v>0.4</v>
      </c>
      <c r="G36" s="24"/>
      <c r="H36" s="21"/>
      <c r="K36" s="4">
        <f t="shared" si="0"/>
        <v>1</v>
      </c>
      <c r="N36" s="12"/>
    </row>
    <row r="37" spans="2:14" ht="12">
      <c r="B37" s="17">
        <v>783586</v>
      </c>
      <c r="C37" s="11" t="s">
        <v>14</v>
      </c>
      <c r="D37" s="18" t="s">
        <v>35</v>
      </c>
      <c r="E37" s="19">
        <f>'Makin C'!T27</f>
        <v>335</v>
      </c>
      <c r="F37" s="20">
        <f>'Makin C'!T28</f>
        <v>22.675</v>
      </c>
      <c r="G37" s="24"/>
      <c r="H37" s="21"/>
      <c r="K37" s="4">
        <f t="shared" si="0"/>
        <v>1</v>
      </c>
      <c r="M37" s="10"/>
      <c r="N37" s="24"/>
    </row>
    <row r="38" spans="2:14" ht="12">
      <c r="B38" s="17"/>
      <c r="D38" s="27" t="s">
        <v>36</v>
      </c>
      <c r="E38" s="19">
        <f>'Martin N'!T27</f>
        <v>50</v>
      </c>
      <c r="F38" s="20">
        <f>'Martin N'!T28</f>
        <v>4</v>
      </c>
      <c r="G38" s="24"/>
      <c r="H38" s="21"/>
      <c r="K38" s="4">
        <f t="shared" si="0"/>
        <v>1</v>
      </c>
      <c r="M38" s="10"/>
      <c r="N38" s="24"/>
    </row>
    <row r="39" spans="1:14" ht="12">
      <c r="A39" s="27"/>
      <c r="C39" s="11" t="s">
        <v>11</v>
      </c>
      <c r="D39" s="18" t="s">
        <v>37</v>
      </c>
      <c r="E39" s="19">
        <f>'McGowan A'!T27</f>
        <v>250</v>
      </c>
      <c r="F39" s="20">
        <f>'McGowan A'!T28</f>
        <v>18.3</v>
      </c>
      <c r="G39" s="24"/>
      <c r="H39" s="21"/>
      <c r="K39" s="4">
        <f t="shared" si="0"/>
        <v>1</v>
      </c>
      <c r="M39" s="10"/>
      <c r="N39" s="24"/>
    </row>
    <row r="40" spans="3:14" ht="12">
      <c r="C40" s="11" t="s">
        <v>14</v>
      </c>
      <c r="D40" s="18" t="s">
        <v>38</v>
      </c>
      <c r="E40" s="19">
        <f>'McGowan L'!T27</f>
        <v>27</v>
      </c>
      <c r="F40" s="20">
        <f>'McGowan L'!T28</f>
        <v>2.8</v>
      </c>
      <c r="G40" s="24"/>
      <c r="H40" s="21"/>
      <c r="K40" s="4">
        <f t="shared" si="0"/>
        <v>1</v>
      </c>
      <c r="M40" s="10"/>
      <c r="N40" s="24"/>
    </row>
    <row r="41" spans="4:14" ht="12">
      <c r="D41" s="18" t="s">
        <v>367</v>
      </c>
      <c r="E41" s="19">
        <f>'McGregor G'!T27</f>
        <v>2</v>
      </c>
      <c r="F41" s="20">
        <f>'McGregor G'!T28</f>
        <v>0.4</v>
      </c>
      <c r="G41" s="24"/>
      <c r="H41" s="21"/>
      <c r="K41" s="4">
        <f t="shared" si="0"/>
        <v>1</v>
      </c>
      <c r="M41" s="10"/>
      <c r="N41" s="24"/>
    </row>
    <row r="42" spans="2:14" ht="12">
      <c r="B42" s="17">
        <v>436749</v>
      </c>
      <c r="C42" s="11" t="s">
        <v>20</v>
      </c>
      <c r="D42" s="18" t="s">
        <v>39</v>
      </c>
      <c r="E42" s="19">
        <f>'McRae J'!T27</f>
        <v>1005</v>
      </c>
      <c r="F42" s="20">
        <f>'McRae J'!T28</f>
        <v>53.375</v>
      </c>
      <c r="G42" s="24"/>
      <c r="H42" s="21"/>
      <c r="K42" s="4">
        <f t="shared" si="0"/>
        <v>1</v>
      </c>
      <c r="M42" s="10"/>
      <c r="N42" s="24"/>
    </row>
    <row r="43" spans="2:14" ht="12">
      <c r="B43" s="17"/>
      <c r="D43" s="18" t="s">
        <v>302</v>
      </c>
      <c r="E43" s="19">
        <f>'Morris H'!T27</f>
        <v>21</v>
      </c>
      <c r="F43" s="20">
        <f>'Morris H'!T28</f>
        <v>3.2</v>
      </c>
      <c r="G43" s="24"/>
      <c r="H43" s="21"/>
      <c r="K43" s="4">
        <f t="shared" si="0"/>
        <v>1</v>
      </c>
      <c r="M43" s="10"/>
      <c r="N43" s="24"/>
    </row>
    <row r="44" spans="2:14" ht="12">
      <c r="B44" s="17">
        <v>781852</v>
      </c>
      <c r="C44" s="11" t="s">
        <v>20</v>
      </c>
      <c r="D44" s="18" t="s">
        <v>40</v>
      </c>
      <c r="E44" s="19">
        <f>'Munday P'!T27</f>
        <v>1005</v>
      </c>
      <c r="F44" s="20">
        <f>'Munday P'!T28</f>
        <v>54.275</v>
      </c>
      <c r="H44" s="21"/>
      <c r="K44" s="4">
        <f t="shared" si="0"/>
        <v>1</v>
      </c>
      <c r="M44" s="10"/>
      <c r="N44" s="24"/>
    </row>
    <row r="45" spans="2:14" ht="12">
      <c r="B45" s="17"/>
      <c r="D45" s="18" t="s">
        <v>207</v>
      </c>
      <c r="E45" s="19">
        <f>'OBrien M'!T27</f>
        <v>20</v>
      </c>
      <c r="F45" s="20">
        <f>'OBrien M'!T28</f>
        <v>1.6</v>
      </c>
      <c r="H45" s="21"/>
      <c r="K45" s="4">
        <f t="shared" si="0"/>
        <v>1</v>
      </c>
      <c r="M45" s="10"/>
      <c r="N45" s="24"/>
    </row>
    <row r="46" spans="2:14" ht="12">
      <c r="B46" s="17"/>
      <c r="D46" s="18" t="s">
        <v>315</v>
      </c>
      <c r="E46" s="19">
        <f>'Olsthoorn T'!T27</f>
        <v>75</v>
      </c>
      <c r="F46" s="20">
        <f>'Olsthoorn T'!T28</f>
        <v>4.3</v>
      </c>
      <c r="H46" s="21"/>
      <c r="K46" s="4">
        <f t="shared" si="0"/>
        <v>1</v>
      </c>
      <c r="M46" s="10"/>
      <c r="N46" s="24"/>
    </row>
    <row r="47" spans="2:14" ht="12">
      <c r="B47" s="17"/>
      <c r="D47" s="18" t="s">
        <v>276</v>
      </c>
      <c r="E47" s="19">
        <f>'Palmer A'!T27</f>
        <v>11</v>
      </c>
      <c r="F47" s="20">
        <f>'Palmer A'!T28</f>
        <v>1.2</v>
      </c>
      <c r="H47" s="21"/>
      <c r="K47" s="4">
        <f t="shared" si="0"/>
        <v>1</v>
      </c>
      <c r="M47" s="10"/>
      <c r="N47" s="24"/>
    </row>
    <row r="48" spans="2:14" ht="12">
      <c r="B48" s="17"/>
      <c r="D48" s="18" t="s">
        <v>270</v>
      </c>
      <c r="E48" s="19">
        <f>'Quinn P'!T27</f>
        <v>212</v>
      </c>
      <c r="F48" s="20">
        <f>'Quinn P'!T28</f>
        <v>12.4</v>
      </c>
      <c r="H48" s="21"/>
      <c r="K48" s="4">
        <f t="shared" si="0"/>
        <v>1</v>
      </c>
      <c r="M48" s="10"/>
      <c r="N48" s="24"/>
    </row>
    <row r="49" spans="2:14" ht="12">
      <c r="B49" s="17">
        <v>785810</v>
      </c>
      <c r="C49" s="11" t="s">
        <v>14</v>
      </c>
      <c r="D49" s="18" t="s">
        <v>41</v>
      </c>
      <c r="E49" s="19">
        <f>'Raymond M'!T27</f>
        <v>40</v>
      </c>
      <c r="F49" s="20">
        <f>'Raymond M'!T28</f>
        <v>1.925</v>
      </c>
      <c r="H49" s="21"/>
      <c r="K49" s="4">
        <f t="shared" si="0"/>
        <v>1</v>
      </c>
      <c r="M49" s="10"/>
      <c r="N49" s="24"/>
    </row>
    <row r="50" spans="2:14" ht="12">
      <c r="B50" s="17">
        <v>406792</v>
      </c>
      <c r="C50" s="11" t="s">
        <v>16</v>
      </c>
      <c r="D50" s="18" t="s">
        <v>42</v>
      </c>
      <c r="E50" s="19">
        <f>'Reid A'!T27</f>
        <v>1005</v>
      </c>
      <c r="F50" s="20">
        <f>'Reid A'!T28</f>
        <v>53.75</v>
      </c>
      <c r="G50" s="24"/>
      <c r="H50" s="21"/>
      <c r="J50" s="4">
        <f>IF((E50)&gt;0,1,0)</f>
        <v>1</v>
      </c>
      <c r="K50" s="4">
        <f t="shared" si="0"/>
        <v>1</v>
      </c>
      <c r="M50" s="10"/>
      <c r="N50" s="24"/>
    </row>
    <row r="51" spans="2:14" ht="12">
      <c r="B51" s="17">
        <v>406703</v>
      </c>
      <c r="C51" s="11" t="s">
        <v>20</v>
      </c>
      <c r="D51" s="18" t="s">
        <v>43</v>
      </c>
      <c r="E51" s="19">
        <f>'Rohan P'!T27</f>
        <v>19</v>
      </c>
      <c r="F51" s="20">
        <f>'Rohan P'!$T$28</f>
        <v>2</v>
      </c>
      <c r="G51" s="24"/>
      <c r="H51" s="21"/>
      <c r="K51" s="4">
        <f t="shared" si="0"/>
        <v>1</v>
      </c>
      <c r="M51" s="10"/>
      <c r="N51" s="24"/>
    </row>
    <row r="52" spans="2:14" ht="12">
      <c r="B52" s="17">
        <v>782463</v>
      </c>
      <c r="C52" s="11" t="s">
        <v>16</v>
      </c>
      <c r="D52" s="18" t="s">
        <v>44</v>
      </c>
      <c r="E52" s="19">
        <f>'Smyth A'!$T$27</f>
        <v>380</v>
      </c>
      <c r="F52" s="20">
        <f>'Smyth A'!$T$28</f>
        <v>22.75</v>
      </c>
      <c r="G52" s="24"/>
      <c r="H52" s="21"/>
      <c r="K52" s="4">
        <f>IF((E52&gt;0),1,0)</f>
        <v>1</v>
      </c>
      <c r="M52" s="10"/>
      <c r="N52" s="24"/>
    </row>
    <row r="53" spans="2:14" ht="12">
      <c r="B53" s="17"/>
      <c r="D53" s="18" t="s">
        <v>195</v>
      </c>
      <c r="E53" s="19">
        <f>'Stutsel G'!T27</f>
        <v>950</v>
      </c>
      <c r="F53" s="20">
        <f>'Stutsel G'!T28</f>
        <v>48.325</v>
      </c>
      <c r="G53" s="24"/>
      <c r="H53" s="21"/>
      <c r="K53" s="4">
        <f>IF((E53&gt;0),1,0)</f>
        <v>1</v>
      </c>
      <c r="M53" s="10"/>
      <c r="N53" s="24"/>
    </row>
    <row r="54" spans="2:14" ht="12">
      <c r="B54" s="17">
        <v>782292</v>
      </c>
      <c r="C54" s="11" t="s">
        <v>16</v>
      </c>
      <c r="D54" s="18" t="s">
        <v>45</v>
      </c>
      <c r="E54" s="19">
        <f>'Teunissen A'!T27</f>
        <v>772</v>
      </c>
      <c r="F54" s="20">
        <f>'Teunissen A'!T28</f>
        <v>49.8</v>
      </c>
      <c r="G54" s="24"/>
      <c r="H54" s="21"/>
      <c r="K54" s="4">
        <f>IF((E54&gt;0),1,0)</f>
        <v>1</v>
      </c>
      <c r="M54" s="10"/>
      <c r="N54" s="24"/>
    </row>
    <row r="55" spans="2:14" ht="12">
      <c r="B55" s="17"/>
      <c r="D55" s="18" t="s">
        <v>46</v>
      </c>
      <c r="E55" s="19">
        <f>'Tweedie M'!T27</f>
        <v>360</v>
      </c>
      <c r="F55" s="20">
        <f>'Tweedie M'!T28</f>
        <v>22.875</v>
      </c>
      <c r="G55" s="24"/>
      <c r="H55" s="21"/>
      <c r="K55" s="4">
        <f>IF((E55&gt;0),1,0)</f>
        <v>1</v>
      </c>
      <c r="M55" s="10"/>
      <c r="N55" s="24"/>
    </row>
    <row r="56" spans="1:19" ht="12">
      <c r="A56" s="4" t="s">
        <v>47</v>
      </c>
      <c r="D56" s="18" t="s">
        <v>48</v>
      </c>
      <c r="E56" s="19">
        <f>'Waddleton J'!T27</f>
        <v>306</v>
      </c>
      <c r="F56" s="20">
        <f>'Waddleton J'!T28</f>
        <v>14.8</v>
      </c>
      <c r="G56" s="24"/>
      <c r="H56" s="21"/>
      <c r="K56" s="4">
        <f>IF((E56&gt;0),1,0)</f>
        <v>1</v>
      </c>
      <c r="M56" s="10"/>
      <c r="N56" s="24"/>
      <c r="R56" s="10"/>
      <c r="S56" s="12"/>
    </row>
    <row r="57" spans="4:19" ht="12">
      <c r="D57" s="18"/>
      <c r="E57" s="19"/>
      <c r="G57" s="24"/>
      <c r="H57" s="21"/>
      <c r="M57" s="10"/>
      <c r="N57" s="24"/>
      <c r="R57" s="10"/>
      <c r="S57" s="12"/>
    </row>
    <row r="58" spans="1:17" ht="12">
      <c r="A58" s="4" t="s">
        <v>47</v>
      </c>
      <c r="B58" s="10" t="s">
        <v>47</v>
      </c>
      <c r="D58" s="4" t="s">
        <v>49</v>
      </c>
      <c r="E58" s="19">
        <f>SUM(E9:E56)</f>
        <v>14413</v>
      </c>
      <c r="F58" s="29">
        <f>SUM(F9:F56)</f>
        <v>816.8999999999999</v>
      </c>
      <c r="G58" s="19">
        <f>SUM(G21:G56)</f>
        <v>2</v>
      </c>
      <c r="H58" s="21"/>
      <c r="J58" s="4">
        <f>SUM(J21:J56)</f>
        <v>3</v>
      </c>
      <c r="K58" s="4">
        <f>SUM(K9:K56)</f>
        <v>48</v>
      </c>
      <c r="O58" s="10"/>
      <c r="Q58" s="4">
        <f>SUM(Q21:Q56)</f>
        <v>2</v>
      </c>
    </row>
    <row r="59" spans="1:15" ht="12">
      <c r="A59" s="4" t="s">
        <v>47</v>
      </c>
      <c r="O59" s="10"/>
    </row>
    <row r="60" spans="1:15" ht="12">
      <c r="A60" s="4" t="s">
        <v>47</v>
      </c>
      <c r="B60" s="10" t="s">
        <v>47</v>
      </c>
      <c r="M60" s="10"/>
      <c r="N60" s="11"/>
      <c r="O60" s="10"/>
    </row>
    <row r="61" spans="2:15" ht="12">
      <c r="B61" s="10" t="s">
        <v>47</v>
      </c>
      <c r="M61" s="10"/>
      <c r="N61" s="11"/>
      <c r="O61" s="10"/>
    </row>
    <row r="62" spans="13:15" ht="12">
      <c r="M62" s="10"/>
      <c r="N62" s="11"/>
      <c r="O62" s="10"/>
    </row>
    <row r="63" spans="13:15" ht="12">
      <c r="M63" s="10"/>
      <c r="N63" s="11"/>
      <c r="O63" s="10"/>
    </row>
    <row r="64" spans="13:15" ht="12">
      <c r="M64" s="10"/>
      <c r="N64" s="11"/>
      <c r="O64" s="10"/>
    </row>
    <row r="65" spans="13:15" ht="12">
      <c r="M65" s="10"/>
      <c r="N65" s="11"/>
      <c r="O65" s="10"/>
    </row>
    <row r="66" spans="13:15" ht="12">
      <c r="M66" s="10"/>
      <c r="N66" s="11"/>
      <c r="O66" s="10"/>
    </row>
    <row r="67" spans="13:15" ht="12">
      <c r="M67" s="10"/>
      <c r="N67" s="11"/>
      <c r="O67" s="10"/>
    </row>
  </sheetData>
  <sheetProtection/>
  <mergeCells count="5">
    <mergeCell ref="B1:J1"/>
    <mergeCell ref="M1:N1"/>
    <mergeCell ref="B2:L2"/>
    <mergeCell ref="B3:L3"/>
    <mergeCell ref="B5:F5"/>
  </mergeCells>
  <hyperlinks>
    <hyperlink ref="D21" location="'Day B'!A1" display="Day, Brenda"/>
    <hyperlink ref="D35" location="'Lindsay J'!A1" display="Lindsay, Jane"/>
    <hyperlink ref="D50" location="'Reid A'!A1" display="Reid, Ann"/>
    <hyperlink ref="D33" location="'Kaye C'!A1" display="Kaye, Cecelia"/>
    <hyperlink ref="D9" location="'Alexander C'!A1" display="Alexander, Catherine"/>
    <hyperlink ref="D51" location="'Rohan P'!A1" display="Rohan, Pauline"/>
    <hyperlink ref="D44" location="'Munday P'!A1" display="Munday, Pam"/>
    <hyperlink ref="D10" location="'Bale D'!A1" display="Bale, David"/>
    <hyperlink ref="D37" location="'Makin C'!A1" display="Makin, Caroline"/>
    <hyperlink ref="D52" location="'Smyth A'!F2" display="Smyth, Anne"/>
    <hyperlink ref="D19" location="'Coggins M'!A1" display="Coggins, Mandy"/>
    <hyperlink ref="D23" location="'Droop J'!A1" display="Droop, Jeanette"/>
    <hyperlink ref="D34" location="'Leydon K'!A1" display="Leydon, Kristen"/>
    <hyperlink ref="D18" location="'Cass L'!A1" display="Cass, Leisa"/>
    <hyperlink ref="D20" location="'Dando N'!A1" display="Dando, Nick"/>
    <hyperlink ref="D11" location="'Blomeley J'!A1" display="Blomeley, Jill"/>
    <hyperlink ref="D54" location="'Teunissen A'!A1" display="Teunissen, Andrea"/>
    <hyperlink ref="D14" location="'Britten A'!A1" display="Britten, Annette"/>
    <hyperlink ref="D26" location="'Gourley G'!A1" display="Gourley, Greg"/>
    <hyperlink ref="D28" location="'Hampton I'!A1" display="Hampton, Ian"/>
    <hyperlink ref="D30" location="'Hitchman P'!A1" display="Hitchman, Paul"/>
    <hyperlink ref="D49" location="'Raymond M'!A1" display="Raymond, Mark"/>
    <hyperlink ref="D27" location="'Gribble D'!A1" display="Gribble, David"/>
    <hyperlink ref="D42" location="'McRae J'!A1" display="McRae, Jon"/>
    <hyperlink ref="D39" location="'McGowan A'!A1" display="McGowan, Atsuko"/>
    <hyperlink ref="D31" location="'Hughes E'!A1" display="Hughes, Emma"/>
    <hyperlink ref="D24" location="'Duus A'!A1" display="Duus, Alan"/>
    <hyperlink ref="D36" location="'Maguire N'!A1" display="Maguire, Nina"/>
    <hyperlink ref="D38" location="'Martin N'!A1" display="Martin, Nicolee"/>
    <hyperlink ref="D12" location="'Boyce T'!A1" display="Boyce, Tom"/>
    <hyperlink ref="D56" location="'Waddleton J'!A1" display="Waddleton, Jane"/>
    <hyperlink ref="D55" location="'Tweedie M'!A1" display="Tweedie, Marianne"/>
    <hyperlink ref="D29" location="'Hickey L'!A1" display="Hickey, Liz"/>
    <hyperlink ref="D22" location="'Dietrich R'!A1" display="Dietrich, Roger"/>
    <hyperlink ref="D53" location="'Stutsel G'!A1" display="Stutsel, Gary"/>
    <hyperlink ref="D45" location="'OBrien M'!A1" display="O'Brien, Marshall"/>
    <hyperlink ref="D32" location="'Johns D'!A1" display="Johns, Deborah"/>
    <hyperlink ref="D15" location="'Burgess K'!A1" display="Burgess, kade"/>
    <hyperlink ref="D17" location="'Byron A'!A1" display="Byron, Annette"/>
    <hyperlink ref="D16" location="'Burgess Katrina'!A1" display="Burgess, Katrina"/>
    <hyperlink ref="D48" location="'Quinn P'!A1" display="Quinn, Petria"/>
    <hyperlink ref="D47" location="'Palmer A'!A1" display="Palmer, Alix"/>
    <hyperlink ref="D43" location="'Morris H'!A1" display="Morris, Helen"/>
    <hyperlink ref="D46" location="'Olsthoorn T'!A1" display="Olsthoorn, Tara"/>
    <hyperlink ref="D13" location="'Brereton B'!A1" display="Brereton, Ben"/>
    <hyperlink ref="D41" location="'McGregor G'!A1" display="McGregor, Gavan"/>
    <hyperlink ref="D25" location="'Falkenau A'!A1" display="Falkenau, Andreas"/>
  </hyperlinks>
  <printOptions/>
  <pageMargins left="0.7480314960629921" right="0.7480314960629921" top="0.4724409448818898" bottom="0.4724409448818898" header="0.3937007874015748" footer="0.3937007874015748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F11" sqref="F11:I11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223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/>
      <c r="C10" s="99"/>
      <c r="D10" s="100"/>
      <c r="E10" s="100"/>
      <c r="F10" s="155" t="s">
        <v>220</v>
      </c>
      <c r="G10" s="99">
        <v>0.004432638888888889</v>
      </c>
      <c r="H10" s="154" t="s">
        <v>93</v>
      </c>
      <c r="I10" s="100">
        <v>5</v>
      </c>
      <c r="J10" s="155" t="s">
        <v>259</v>
      </c>
      <c r="K10" s="101">
        <v>0.003641898148148148</v>
      </c>
      <c r="L10" s="154" t="s">
        <v>93</v>
      </c>
      <c r="M10" s="100">
        <v>5</v>
      </c>
      <c r="N10" s="98"/>
      <c r="O10" s="101"/>
      <c r="P10" s="100"/>
      <c r="Q10" s="100"/>
      <c r="R10" s="155" t="s">
        <v>236</v>
      </c>
      <c r="S10" s="101">
        <v>0.003821296296296296</v>
      </c>
      <c r="T10" s="154" t="s">
        <v>94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148" t="s">
        <v>360</v>
      </c>
      <c r="G11" s="146">
        <v>0.0044309027777777775</v>
      </c>
      <c r="H11" s="147" t="s">
        <v>94</v>
      </c>
      <c r="I11" s="147">
        <v>5</v>
      </c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3">
        <f>SUM(E10:E14)</f>
        <v>0</v>
      </c>
      <c r="F15" s="103" t="s">
        <v>47</v>
      </c>
      <c r="G15" s="104"/>
      <c r="H15" s="103"/>
      <c r="I15" s="104">
        <f>SUM(I10:I14)</f>
        <v>10</v>
      </c>
      <c r="J15" s="103" t="s">
        <v>47</v>
      </c>
      <c r="K15" s="104"/>
      <c r="L15" s="103"/>
      <c r="M15" s="104">
        <f>SUM(M10:M14)</f>
        <v>5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0</v>
      </c>
      <c r="D16" s="107"/>
      <c r="E16" s="108"/>
      <c r="F16" s="105"/>
      <c r="G16" s="106">
        <f>400*(COUNTA(G10:G14))</f>
        <v>800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220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11.45</v>
      </c>
      <c r="U28" s="179"/>
      <c r="V28" s="4" t="s">
        <v>5</v>
      </c>
    </row>
    <row r="29" spans="1:21" ht="16.5" customHeight="1">
      <c r="A29" s="118" t="s">
        <v>86</v>
      </c>
      <c r="B29" s="148" t="s">
        <v>360</v>
      </c>
      <c r="C29" s="149">
        <v>0.014184837962962963</v>
      </c>
      <c r="D29" s="147" t="s">
        <v>94</v>
      </c>
      <c r="E29" s="147">
        <v>40</v>
      </c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259</v>
      </c>
      <c r="C30" s="104">
        <v>2150</v>
      </c>
      <c r="D30" s="154" t="s">
        <v>93</v>
      </c>
      <c r="E30" s="100">
        <v>40</v>
      </c>
      <c r="F30" s="98"/>
      <c r="G30" s="104"/>
      <c r="H30" s="123"/>
      <c r="I30" s="123"/>
      <c r="J30" s="155" t="s">
        <v>220</v>
      </c>
      <c r="K30" s="104">
        <v>2100</v>
      </c>
      <c r="L30" s="155" t="s">
        <v>93</v>
      </c>
      <c r="M30" s="15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155" t="s">
        <v>332</v>
      </c>
      <c r="K32" s="104">
        <v>4100</v>
      </c>
      <c r="L32" s="155" t="s">
        <v>93</v>
      </c>
      <c r="M32" s="15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3650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6200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8">
      <selection activeCell="G14" sqref="G14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229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48" t="s">
        <v>271</v>
      </c>
      <c r="C10" s="146">
        <v>0.004112847222222223</v>
      </c>
      <c r="D10" s="147" t="s">
        <v>93</v>
      </c>
      <c r="E10" s="147">
        <v>5</v>
      </c>
      <c r="F10" s="155" t="s">
        <v>220</v>
      </c>
      <c r="G10" s="99">
        <v>0.005295138888888888</v>
      </c>
      <c r="H10" s="154" t="s">
        <v>93</v>
      </c>
      <c r="I10" s="100">
        <v>5</v>
      </c>
      <c r="J10" s="155" t="s">
        <v>257</v>
      </c>
      <c r="K10" s="101">
        <v>0.004797685185185185</v>
      </c>
      <c r="L10" s="154" t="s">
        <v>93</v>
      </c>
      <c r="M10" s="100">
        <v>5</v>
      </c>
      <c r="N10" s="155" t="s">
        <v>260</v>
      </c>
      <c r="O10" s="101">
        <v>0.005282870370370371</v>
      </c>
      <c r="P10" s="154" t="s">
        <v>93</v>
      </c>
      <c r="Q10" s="100">
        <v>5</v>
      </c>
      <c r="R10" s="155" t="s">
        <v>231</v>
      </c>
      <c r="S10" s="101">
        <v>0.004825462962962963</v>
      </c>
      <c r="T10" s="154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155" t="s">
        <v>291</v>
      </c>
      <c r="C11" s="99">
        <v>0.004073726851851852</v>
      </c>
      <c r="D11" s="154" t="s">
        <v>93</v>
      </c>
      <c r="E11" s="100">
        <v>5</v>
      </c>
      <c r="F11" s="155" t="s">
        <v>265</v>
      </c>
      <c r="G11" s="99">
        <v>0.005303125</v>
      </c>
      <c r="H11" s="154" t="s">
        <v>93</v>
      </c>
      <c r="I11" s="100">
        <v>5</v>
      </c>
      <c r="J11" s="155" t="s">
        <v>278</v>
      </c>
      <c r="K11" s="101">
        <v>0.0047158564814814815</v>
      </c>
      <c r="L11" s="154" t="s">
        <v>93</v>
      </c>
      <c r="M11" s="100">
        <v>5</v>
      </c>
      <c r="N11" s="155" t="s">
        <v>291</v>
      </c>
      <c r="O11" s="101">
        <v>0.005016666666666667</v>
      </c>
      <c r="P11" s="154" t="s">
        <v>93</v>
      </c>
      <c r="Q11" s="100">
        <v>5</v>
      </c>
      <c r="R11" s="148" t="s">
        <v>236</v>
      </c>
      <c r="S11" s="149">
        <v>0.004915046296296297</v>
      </c>
      <c r="T11" s="147" t="s">
        <v>94</v>
      </c>
      <c r="U11" s="147">
        <v>5</v>
      </c>
    </row>
    <row r="12" spans="1:21" ht="16.5" customHeight="1">
      <c r="A12" s="97" t="s">
        <v>81</v>
      </c>
      <c r="B12" s="155" t="s">
        <v>311</v>
      </c>
      <c r="C12" s="99">
        <v>0.00413611111111111</v>
      </c>
      <c r="D12" s="154" t="s">
        <v>93</v>
      </c>
      <c r="E12" s="100">
        <v>5</v>
      </c>
      <c r="F12" s="155" t="s">
        <v>291</v>
      </c>
      <c r="G12" s="99">
        <v>0.0053296296296296295</v>
      </c>
      <c r="H12" s="154" t="s">
        <v>93</v>
      </c>
      <c r="I12" s="100">
        <v>5</v>
      </c>
      <c r="J12" s="155" t="s">
        <v>291</v>
      </c>
      <c r="K12" s="101">
        <v>0.004667939814814815</v>
      </c>
      <c r="L12" s="154" t="s">
        <v>93</v>
      </c>
      <c r="M12" s="100">
        <v>5</v>
      </c>
      <c r="N12" s="155" t="s">
        <v>311</v>
      </c>
      <c r="O12" s="101">
        <v>0.005203240740740741</v>
      </c>
      <c r="P12" s="154" t="s">
        <v>93</v>
      </c>
      <c r="Q12" s="100">
        <v>5</v>
      </c>
      <c r="R12" s="155" t="s">
        <v>261</v>
      </c>
      <c r="S12" s="101">
        <v>0.004813425925925926</v>
      </c>
      <c r="T12" s="154" t="s">
        <v>93</v>
      </c>
      <c r="U12" s="100">
        <v>5</v>
      </c>
    </row>
    <row r="13" spans="1:21" ht="16.5" customHeight="1">
      <c r="A13" s="97" t="s">
        <v>81</v>
      </c>
      <c r="B13" s="155" t="s">
        <v>325</v>
      </c>
      <c r="C13" s="99">
        <v>0.004175462962962963</v>
      </c>
      <c r="D13" s="154" t="s">
        <v>93</v>
      </c>
      <c r="E13" s="100">
        <v>5</v>
      </c>
      <c r="F13" s="155" t="s">
        <v>325</v>
      </c>
      <c r="G13" s="99">
        <v>0.005274768518518518</v>
      </c>
      <c r="H13" s="154" t="s">
        <v>93</v>
      </c>
      <c r="I13" s="100">
        <v>5</v>
      </c>
      <c r="J13" s="148" t="s">
        <v>306</v>
      </c>
      <c r="K13" s="149">
        <v>0.0046232638888888886</v>
      </c>
      <c r="L13" s="147" t="s">
        <v>93</v>
      </c>
      <c r="M13" s="147">
        <v>5</v>
      </c>
      <c r="N13" s="155" t="s">
        <v>325</v>
      </c>
      <c r="O13" s="101">
        <v>0.0059936342592592584</v>
      </c>
      <c r="P13" s="154" t="s">
        <v>93</v>
      </c>
      <c r="Q13" s="100">
        <v>5</v>
      </c>
      <c r="R13" s="155" t="s">
        <v>325</v>
      </c>
      <c r="S13" s="101">
        <v>0.004722222222222222</v>
      </c>
      <c r="T13" s="154" t="s">
        <v>93</v>
      </c>
      <c r="U13" s="100">
        <v>5</v>
      </c>
    </row>
    <row r="14" spans="1:21" ht="16.5" customHeight="1">
      <c r="A14" s="97" t="s">
        <v>81</v>
      </c>
      <c r="B14" s="155" t="s">
        <v>352</v>
      </c>
      <c r="C14" s="99">
        <v>0.004026736111111111</v>
      </c>
      <c r="D14" s="154" t="s">
        <v>93</v>
      </c>
      <c r="E14" s="100">
        <v>5</v>
      </c>
      <c r="F14" s="155" t="s">
        <v>352</v>
      </c>
      <c r="G14" s="99">
        <v>0.005283217592592593</v>
      </c>
      <c r="H14" s="154" t="s">
        <v>93</v>
      </c>
      <c r="I14" s="100">
        <v>5</v>
      </c>
      <c r="J14" s="155" t="s">
        <v>352</v>
      </c>
      <c r="K14" s="101">
        <v>0.004767939814814815</v>
      </c>
      <c r="L14" s="154" t="s">
        <v>93</v>
      </c>
      <c r="M14" s="100">
        <v>5</v>
      </c>
      <c r="N14" s="155" t="s">
        <v>352</v>
      </c>
      <c r="O14" s="101">
        <v>0.005640625</v>
      </c>
      <c r="P14" s="154" t="s">
        <v>93</v>
      </c>
      <c r="Q14" s="100">
        <v>5</v>
      </c>
      <c r="R14" s="155" t="s">
        <v>360</v>
      </c>
      <c r="S14" s="101">
        <v>0.004796064814814815</v>
      </c>
      <c r="T14" s="154" t="s">
        <v>93</v>
      </c>
      <c r="U14" s="100">
        <v>5</v>
      </c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25</v>
      </c>
      <c r="F15" s="103" t="s">
        <v>47</v>
      </c>
      <c r="G15" s="104"/>
      <c r="H15" s="103"/>
      <c r="I15" s="104">
        <f>SUM(I10:I14)</f>
        <v>25</v>
      </c>
      <c r="J15" s="103" t="s">
        <v>47</v>
      </c>
      <c r="K15" s="104"/>
      <c r="L15" s="103"/>
      <c r="M15" s="104">
        <f>SUM(M10:M14)</f>
        <v>25</v>
      </c>
      <c r="N15" s="103" t="s">
        <v>47</v>
      </c>
      <c r="O15" s="104"/>
      <c r="P15" s="103"/>
      <c r="Q15" s="104">
        <f>SUM(Q10:Q14)</f>
        <v>25</v>
      </c>
      <c r="R15" s="103" t="s">
        <v>47</v>
      </c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2000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155" t="s">
        <v>220</v>
      </c>
      <c r="C18" s="99">
        <v>0.008544097222222222</v>
      </c>
      <c r="D18" s="156" t="s">
        <v>93</v>
      </c>
      <c r="E18" s="112">
        <v>10</v>
      </c>
      <c r="F18" s="155" t="s">
        <v>286</v>
      </c>
      <c r="G18" s="99">
        <v>0.01096886574074074</v>
      </c>
      <c r="H18" s="156" t="s">
        <v>93</v>
      </c>
      <c r="I18" s="112">
        <v>10</v>
      </c>
      <c r="J18" s="155" t="s">
        <v>280</v>
      </c>
      <c r="K18" s="99">
        <v>0.009615162037037037</v>
      </c>
      <c r="L18" s="156" t="s">
        <v>93</v>
      </c>
      <c r="M18" s="112">
        <v>10</v>
      </c>
      <c r="N18" s="155" t="s">
        <v>280</v>
      </c>
      <c r="O18" s="99">
        <v>0.010467592592592593</v>
      </c>
      <c r="P18" s="156" t="s">
        <v>93</v>
      </c>
      <c r="Q18" s="112">
        <v>10</v>
      </c>
      <c r="R18" s="155" t="s">
        <v>265</v>
      </c>
      <c r="S18" s="99">
        <v>0.009875925925925925</v>
      </c>
      <c r="T18" s="156" t="s">
        <v>93</v>
      </c>
      <c r="U18" s="100">
        <v>10</v>
      </c>
    </row>
    <row r="19" spans="1:21" ht="16.5" customHeight="1">
      <c r="A19" s="97" t="s">
        <v>83</v>
      </c>
      <c r="B19" s="155" t="s">
        <v>289</v>
      </c>
      <c r="C19" s="99">
        <v>0.00850625</v>
      </c>
      <c r="D19" s="156" t="s">
        <v>93</v>
      </c>
      <c r="E19" s="112">
        <v>10</v>
      </c>
      <c r="F19" s="155" t="s">
        <v>294</v>
      </c>
      <c r="G19" s="99">
        <v>0.010743055555555556</v>
      </c>
      <c r="H19" s="156" t="s">
        <v>93</v>
      </c>
      <c r="I19" s="112">
        <v>10</v>
      </c>
      <c r="J19" s="155" t="s">
        <v>287</v>
      </c>
      <c r="K19" s="99">
        <v>0.009727430555555557</v>
      </c>
      <c r="L19" s="156" t="s">
        <v>93</v>
      </c>
      <c r="M19" s="112">
        <v>10</v>
      </c>
      <c r="N19" s="155" t="s">
        <v>289</v>
      </c>
      <c r="O19" s="99">
        <v>0.01063148148148148</v>
      </c>
      <c r="P19" s="156" t="s">
        <v>93</v>
      </c>
      <c r="Q19" s="112">
        <v>10</v>
      </c>
      <c r="R19" s="155" t="s">
        <v>286</v>
      </c>
      <c r="S19" s="99">
        <v>0.009782986111111112</v>
      </c>
      <c r="T19" s="156" t="s">
        <v>93</v>
      </c>
      <c r="U19" s="100">
        <v>10</v>
      </c>
    </row>
    <row r="20" spans="1:21" ht="16.5" customHeight="1">
      <c r="A20" s="97" t="s">
        <v>83</v>
      </c>
      <c r="B20" s="155" t="s">
        <v>299</v>
      </c>
      <c r="C20" s="99">
        <v>0.008453935185185186</v>
      </c>
      <c r="D20" s="156" t="s">
        <v>93</v>
      </c>
      <c r="E20" s="112">
        <v>10</v>
      </c>
      <c r="F20" s="155" t="s">
        <v>311</v>
      </c>
      <c r="G20" s="99">
        <v>0.010777314814814816</v>
      </c>
      <c r="H20" s="156" t="s">
        <v>93</v>
      </c>
      <c r="I20" s="112">
        <v>10</v>
      </c>
      <c r="J20" s="155" t="s">
        <v>299</v>
      </c>
      <c r="K20" s="99">
        <v>0.00966724537037037</v>
      </c>
      <c r="L20" s="156" t="s">
        <v>93</v>
      </c>
      <c r="M20" s="112">
        <v>10</v>
      </c>
      <c r="N20" s="155" t="s">
        <v>318</v>
      </c>
      <c r="O20" s="99">
        <v>0.01220625</v>
      </c>
      <c r="P20" s="156" t="s">
        <v>93</v>
      </c>
      <c r="Q20" s="112">
        <v>10</v>
      </c>
      <c r="R20" s="155" t="s">
        <v>294</v>
      </c>
      <c r="S20" s="99">
        <v>0.009709375000000001</v>
      </c>
      <c r="T20" s="156" t="s">
        <v>93</v>
      </c>
      <c r="U20" s="100">
        <v>10</v>
      </c>
    </row>
    <row r="21" spans="1:21" ht="16.5" customHeight="1">
      <c r="A21" s="97" t="s">
        <v>83</v>
      </c>
      <c r="B21" s="155" t="s">
        <v>336</v>
      </c>
      <c r="C21" s="99">
        <v>0.009474074074074074</v>
      </c>
      <c r="D21" s="156" t="s">
        <v>93</v>
      </c>
      <c r="E21" s="112">
        <v>10</v>
      </c>
      <c r="F21" s="155" t="s">
        <v>336</v>
      </c>
      <c r="G21" s="99">
        <v>0.01221701388888889</v>
      </c>
      <c r="H21" s="156" t="s">
        <v>93</v>
      </c>
      <c r="I21" s="112">
        <v>10</v>
      </c>
      <c r="J21" s="155" t="s">
        <v>336</v>
      </c>
      <c r="K21" s="99">
        <v>0.010824305555555554</v>
      </c>
      <c r="L21" s="156" t="s">
        <v>93</v>
      </c>
      <c r="M21" s="112">
        <v>10</v>
      </c>
      <c r="N21" s="155" t="s">
        <v>343</v>
      </c>
      <c r="O21" s="99">
        <v>0.012116087962962964</v>
      </c>
      <c r="P21" s="156" t="s">
        <v>93</v>
      </c>
      <c r="Q21" s="112">
        <v>10</v>
      </c>
      <c r="R21" s="148" t="s">
        <v>306</v>
      </c>
      <c r="S21" s="146">
        <v>0.009823958333333332</v>
      </c>
      <c r="T21" s="157" t="s">
        <v>93</v>
      </c>
      <c r="U21" s="147">
        <v>10</v>
      </c>
    </row>
    <row r="22" spans="1:21" ht="16.5" customHeight="1">
      <c r="A22" s="97" t="s">
        <v>83</v>
      </c>
      <c r="B22" s="155" t="s">
        <v>362</v>
      </c>
      <c r="C22" s="99">
        <v>0.00839837962962963</v>
      </c>
      <c r="D22" s="156" t="s">
        <v>93</v>
      </c>
      <c r="E22" s="112">
        <v>10</v>
      </c>
      <c r="F22" s="155" t="s">
        <v>358</v>
      </c>
      <c r="G22" s="99">
        <v>0.01181238425925926</v>
      </c>
      <c r="H22" s="156" t="s">
        <v>93</v>
      </c>
      <c r="I22" s="112">
        <v>10</v>
      </c>
      <c r="J22" s="155" t="s">
        <v>343</v>
      </c>
      <c r="K22" s="99">
        <v>0.010714351851851852</v>
      </c>
      <c r="L22" s="156" t="s">
        <v>93</v>
      </c>
      <c r="M22" s="112">
        <v>10</v>
      </c>
      <c r="N22" s="155" t="s">
        <v>358</v>
      </c>
      <c r="O22" s="99">
        <v>0.01175023148148148</v>
      </c>
      <c r="P22" s="156" t="s">
        <v>93</v>
      </c>
      <c r="Q22" s="112">
        <v>10</v>
      </c>
      <c r="R22" s="155" t="s">
        <v>362</v>
      </c>
      <c r="S22" s="99">
        <v>0.009613194444444443</v>
      </c>
      <c r="T22" s="154" t="s">
        <v>93</v>
      </c>
      <c r="U22" s="100">
        <v>10</v>
      </c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50</v>
      </c>
      <c r="J23" s="103" t="s">
        <v>47</v>
      </c>
      <c r="K23" s="104"/>
      <c r="L23" s="103"/>
      <c r="M23" s="104">
        <f>SUM(M18:M22)</f>
        <v>50</v>
      </c>
      <c r="N23" s="103" t="s">
        <v>47</v>
      </c>
      <c r="O23" s="104"/>
      <c r="P23" s="103"/>
      <c r="Q23" s="104">
        <f>SUM(Q18:Q22)</f>
        <v>50</v>
      </c>
      <c r="R23" s="103" t="s">
        <v>47</v>
      </c>
      <c r="S23" s="104"/>
      <c r="T23" s="103"/>
      <c r="U23" s="104">
        <f>SUM(U18:U22)</f>
        <v>50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4000</v>
      </c>
      <c r="P24" s="103"/>
      <c r="Q24" s="103"/>
      <c r="R24" s="113"/>
      <c r="S24" s="106">
        <f>800*(COUNTA(S18:S22))</f>
        <v>4000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1005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57.025</v>
      </c>
      <c r="U28" s="179"/>
      <c r="V28" s="4" t="s">
        <v>5</v>
      </c>
    </row>
    <row r="29" spans="1:21" ht="16.5" customHeight="1">
      <c r="A29" s="118" t="s">
        <v>86</v>
      </c>
      <c r="B29" s="155" t="s">
        <v>278</v>
      </c>
      <c r="C29" s="101">
        <v>0.01601666666666667</v>
      </c>
      <c r="D29" s="154" t="s">
        <v>93</v>
      </c>
      <c r="E29" s="100">
        <v>40</v>
      </c>
      <c r="F29" s="155" t="s">
        <v>287</v>
      </c>
      <c r="G29" s="101">
        <v>0.020677430555555557</v>
      </c>
      <c r="H29" s="154" t="s">
        <v>93</v>
      </c>
      <c r="I29" s="100">
        <v>40</v>
      </c>
      <c r="J29" s="155" t="s">
        <v>304</v>
      </c>
      <c r="K29" s="101">
        <v>0.018015162037037038</v>
      </c>
      <c r="L29" s="155" t="s">
        <v>93</v>
      </c>
      <c r="M29" s="15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257</v>
      </c>
      <c r="C30" s="104">
        <v>1875</v>
      </c>
      <c r="D30" s="154" t="s">
        <v>93</v>
      </c>
      <c r="E30" s="100">
        <v>40</v>
      </c>
      <c r="F30" s="155" t="s">
        <v>261</v>
      </c>
      <c r="G30" s="104">
        <v>1500</v>
      </c>
      <c r="H30" s="158" t="s">
        <v>93</v>
      </c>
      <c r="I30" s="123">
        <v>40</v>
      </c>
      <c r="J30" s="155" t="s">
        <v>231</v>
      </c>
      <c r="K30" s="104">
        <v>1675</v>
      </c>
      <c r="L30" s="155" t="s">
        <v>93</v>
      </c>
      <c r="M30" s="15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360</v>
      </c>
      <c r="C31" s="104">
        <v>2800</v>
      </c>
      <c r="D31" s="154" t="s">
        <v>93</v>
      </c>
      <c r="E31" s="100">
        <v>50</v>
      </c>
      <c r="F31" s="155" t="s">
        <v>357</v>
      </c>
      <c r="G31" s="104">
        <v>2200</v>
      </c>
      <c r="H31" s="158" t="s">
        <v>93</v>
      </c>
      <c r="I31" s="123">
        <v>50</v>
      </c>
      <c r="J31" s="155" t="s">
        <v>260</v>
      </c>
      <c r="K31" s="104">
        <v>2500</v>
      </c>
      <c r="L31" s="155" t="s">
        <v>93</v>
      </c>
      <c r="M31" s="15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155" t="s">
        <v>318</v>
      </c>
      <c r="C32" s="104">
        <v>3700</v>
      </c>
      <c r="D32" s="154" t="s">
        <v>93</v>
      </c>
      <c r="E32" s="100">
        <v>80</v>
      </c>
      <c r="F32" s="155" t="s">
        <v>334</v>
      </c>
      <c r="G32" s="104">
        <v>2950</v>
      </c>
      <c r="H32" s="158" t="s">
        <v>93</v>
      </c>
      <c r="I32" s="123">
        <v>80</v>
      </c>
      <c r="J32" s="155" t="s">
        <v>355</v>
      </c>
      <c r="K32" s="104">
        <v>3325</v>
      </c>
      <c r="L32" s="155" t="s">
        <v>93</v>
      </c>
      <c r="M32" s="15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9875</v>
      </c>
      <c r="D33" s="100"/>
      <c r="E33" s="100"/>
      <c r="F33" s="98"/>
      <c r="G33" s="126">
        <f>SUM(G32+G31+G30+(IF(COUNTBLANK(G29),0,1500)))</f>
        <v>8150</v>
      </c>
      <c r="H33" s="108"/>
      <c r="I33" s="127"/>
      <c r="J33" s="98"/>
      <c r="K33" s="126">
        <f>SUM(K32+K31+K30+(IF(COUNTBLANK(K29),0,1500)))</f>
        <v>9000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A1" sqref="A1:D5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227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231</v>
      </c>
      <c r="C10" s="99">
        <v>0.006757407407407407</v>
      </c>
      <c r="D10" s="154" t="s">
        <v>93</v>
      </c>
      <c r="E10" s="100">
        <v>2</v>
      </c>
      <c r="F10" s="155" t="s">
        <v>231</v>
      </c>
      <c r="G10" s="99">
        <v>0.010497337962962962</v>
      </c>
      <c r="H10" s="154" t="s">
        <v>93</v>
      </c>
      <c r="I10" s="100">
        <v>2</v>
      </c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155" t="s">
        <v>292</v>
      </c>
      <c r="C11" s="99">
        <v>0.0069241898148148144</v>
      </c>
      <c r="D11" s="154" t="s">
        <v>93</v>
      </c>
      <c r="E11" s="100">
        <v>2</v>
      </c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4</v>
      </c>
      <c r="F15" s="103" t="s">
        <v>47</v>
      </c>
      <c r="G15" s="104"/>
      <c r="H15" s="103"/>
      <c r="I15" s="104">
        <f>SUM(I10:I14)</f>
        <v>2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800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6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1.2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B21" sqref="B21:E21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9.140625" style="4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100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181</v>
      </c>
      <c r="C10" s="99">
        <v>0.00454548611111111</v>
      </c>
      <c r="D10" s="100" t="s">
        <v>93</v>
      </c>
      <c r="E10" s="100">
        <v>5</v>
      </c>
      <c r="F10" s="155" t="s">
        <v>210</v>
      </c>
      <c r="G10" s="99">
        <v>0.005992824074074074</v>
      </c>
      <c r="H10" s="154" t="s">
        <v>93</v>
      </c>
      <c r="I10" s="100">
        <v>5</v>
      </c>
      <c r="J10" s="98" t="s">
        <v>182</v>
      </c>
      <c r="K10" s="101">
        <v>0.005489004629629629</v>
      </c>
      <c r="L10" s="100" t="s">
        <v>93</v>
      </c>
      <c r="M10" s="100">
        <v>5</v>
      </c>
      <c r="N10" s="98"/>
      <c r="O10" s="101"/>
      <c r="P10" s="100"/>
      <c r="Q10" s="100"/>
      <c r="R10" s="155" t="s">
        <v>265</v>
      </c>
      <c r="S10" s="101">
        <v>0.0054209490740740746</v>
      </c>
      <c r="T10" s="154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148" t="s">
        <v>216</v>
      </c>
      <c r="C11" s="146">
        <v>0.004513078703703704</v>
      </c>
      <c r="D11" s="147" t="s">
        <v>94</v>
      </c>
      <c r="E11" s="147">
        <v>5</v>
      </c>
      <c r="F11" s="155" t="s">
        <v>266</v>
      </c>
      <c r="G11" s="99">
        <v>0.005984490740740741</v>
      </c>
      <c r="H11" s="154" t="s">
        <v>93</v>
      </c>
      <c r="I11" s="100">
        <v>5</v>
      </c>
      <c r="J11" s="155" t="s">
        <v>210</v>
      </c>
      <c r="K11" s="101">
        <v>0.005410648148148148</v>
      </c>
      <c r="L11" s="100" t="s">
        <v>93</v>
      </c>
      <c r="M11" s="100">
        <v>5</v>
      </c>
      <c r="N11" s="98"/>
      <c r="O11" s="101"/>
      <c r="P11" s="100"/>
      <c r="Q11" s="100"/>
      <c r="R11" s="155" t="s">
        <v>295</v>
      </c>
      <c r="S11" s="101">
        <v>0.0053761574074074085</v>
      </c>
      <c r="T11" s="154" t="s">
        <v>93</v>
      </c>
      <c r="U11" s="100">
        <v>5</v>
      </c>
    </row>
    <row r="12" spans="1:21" ht="16.5" customHeight="1">
      <c r="A12" s="97" t="s">
        <v>81</v>
      </c>
      <c r="B12" s="155" t="s">
        <v>267</v>
      </c>
      <c r="C12" s="99">
        <v>0.004660300925925926</v>
      </c>
      <c r="D12" s="154" t="s">
        <v>93</v>
      </c>
      <c r="E12" s="100">
        <v>5</v>
      </c>
      <c r="F12" s="155" t="s">
        <v>336</v>
      </c>
      <c r="G12" s="99">
        <v>0.005986805555555555</v>
      </c>
      <c r="H12" s="154" t="s">
        <v>93</v>
      </c>
      <c r="I12" s="100">
        <v>5</v>
      </c>
      <c r="J12" s="155" t="s">
        <v>248</v>
      </c>
      <c r="K12" s="101">
        <v>0.005496412037037037</v>
      </c>
      <c r="L12" s="100" t="s">
        <v>93</v>
      </c>
      <c r="M12" s="100">
        <v>5</v>
      </c>
      <c r="N12" s="98"/>
      <c r="O12" s="101"/>
      <c r="P12" s="100"/>
      <c r="Q12" s="100"/>
      <c r="R12" s="155" t="s">
        <v>308</v>
      </c>
      <c r="S12" s="101">
        <v>0.005451273148148149</v>
      </c>
      <c r="T12" s="154" t="s">
        <v>93</v>
      </c>
      <c r="U12" s="100">
        <v>5</v>
      </c>
    </row>
    <row r="13" spans="1:21" ht="16.5" customHeight="1">
      <c r="A13" s="97" t="s">
        <v>81</v>
      </c>
      <c r="B13" s="155" t="s">
        <v>294</v>
      </c>
      <c r="C13" s="99">
        <v>0.004432523148148148</v>
      </c>
      <c r="D13" s="154" t="s">
        <v>93</v>
      </c>
      <c r="E13" s="100">
        <v>5</v>
      </c>
      <c r="F13" s="98"/>
      <c r="G13" s="99"/>
      <c r="H13" s="100"/>
      <c r="I13" s="100"/>
      <c r="J13" s="148" t="s">
        <v>360</v>
      </c>
      <c r="K13" s="149">
        <v>0.005680092592592593</v>
      </c>
      <c r="L13" s="147" t="s">
        <v>94</v>
      </c>
      <c r="M13" s="147">
        <v>5</v>
      </c>
      <c r="N13" s="98"/>
      <c r="O13" s="101"/>
      <c r="P13" s="100"/>
      <c r="Q13" s="100"/>
      <c r="R13" s="155" t="s">
        <v>333</v>
      </c>
      <c r="S13" s="101">
        <v>0.005414699074074074</v>
      </c>
      <c r="T13" s="154" t="s">
        <v>93</v>
      </c>
      <c r="U13" s="100">
        <v>5</v>
      </c>
    </row>
    <row r="14" spans="1:21" ht="16.5" customHeight="1">
      <c r="A14" s="97" t="s">
        <v>81</v>
      </c>
      <c r="B14" s="155" t="s">
        <v>308</v>
      </c>
      <c r="C14" s="99">
        <v>0.00465162037037037</v>
      </c>
      <c r="D14" s="154" t="s">
        <v>93</v>
      </c>
      <c r="E14" s="100">
        <v>5</v>
      </c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25</v>
      </c>
      <c r="F15" s="103" t="s">
        <v>47</v>
      </c>
      <c r="G15" s="104"/>
      <c r="H15" s="103"/>
      <c r="I15" s="104">
        <f>SUM(I10:I14)</f>
        <v>15</v>
      </c>
      <c r="J15" s="103" t="s">
        <v>47</v>
      </c>
      <c r="K15" s="104"/>
      <c r="L15" s="103"/>
      <c r="M15" s="104">
        <f>SUM(M10:M14)</f>
        <v>20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20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1200</v>
      </c>
      <c r="H16" s="109"/>
      <c r="I16" s="109"/>
      <c r="J16" s="105"/>
      <c r="K16" s="106">
        <f>400*(COUNTA(K10:K14))</f>
        <v>1600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1600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182</v>
      </c>
      <c r="C18" s="99">
        <v>0.009458912037037038</v>
      </c>
      <c r="D18" s="112" t="s">
        <v>93</v>
      </c>
      <c r="E18" s="112">
        <v>10</v>
      </c>
      <c r="F18" s="98"/>
      <c r="G18" s="99"/>
      <c r="H18" s="112"/>
      <c r="I18" s="112"/>
      <c r="J18" s="155" t="s">
        <v>205</v>
      </c>
      <c r="K18" s="99">
        <v>0.011028819444444444</v>
      </c>
      <c r="L18" s="156" t="s">
        <v>93</v>
      </c>
      <c r="M18" s="112">
        <v>10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148" t="s">
        <v>217</v>
      </c>
      <c r="C19" s="146">
        <v>0.009145486111111111</v>
      </c>
      <c r="D19" s="157" t="s">
        <v>94</v>
      </c>
      <c r="E19" s="157">
        <v>10</v>
      </c>
      <c r="F19" s="98"/>
      <c r="G19" s="99"/>
      <c r="H19" s="112"/>
      <c r="I19" s="112"/>
      <c r="J19" s="155" t="s">
        <v>265</v>
      </c>
      <c r="K19" s="99">
        <v>0.011189236111111112</v>
      </c>
      <c r="L19" s="156" t="s">
        <v>93</v>
      </c>
      <c r="M19" s="112">
        <v>10</v>
      </c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155" t="s">
        <v>266</v>
      </c>
      <c r="C20" s="99">
        <v>0.00948611111111111</v>
      </c>
      <c r="D20" s="156" t="s">
        <v>93</v>
      </c>
      <c r="E20" s="112">
        <v>10</v>
      </c>
      <c r="F20" s="98"/>
      <c r="G20" s="99"/>
      <c r="H20" s="112"/>
      <c r="I20" s="112"/>
      <c r="J20" s="155" t="s">
        <v>294</v>
      </c>
      <c r="K20" s="99">
        <v>0.010941782407407409</v>
      </c>
      <c r="L20" s="156" t="s">
        <v>93</v>
      </c>
      <c r="M20" s="112">
        <v>10</v>
      </c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148" t="s">
        <v>360</v>
      </c>
      <c r="C21" s="146">
        <v>0.009470138888888889</v>
      </c>
      <c r="D21" s="157" t="s">
        <v>94</v>
      </c>
      <c r="E21" s="157">
        <v>10</v>
      </c>
      <c r="F21" s="98"/>
      <c r="G21" s="99"/>
      <c r="H21" s="100"/>
      <c r="I21" s="100"/>
      <c r="J21" s="98"/>
      <c r="K21" s="99"/>
      <c r="L21" s="100"/>
      <c r="M21" s="112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12"/>
      <c r="E22" s="112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40</v>
      </c>
      <c r="F23" s="103" t="s">
        <v>47</v>
      </c>
      <c r="G23" s="104"/>
      <c r="H23" s="103"/>
      <c r="I23" s="104">
        <f>SUM(I18:I22)</f>
        <v>0</v>
      </c>
      <c r="J23" s="103" t="s">
        <v>47</v>
      </c>
      <c r="K23" s="104"/>
      <c r="L23" s="103"/>
      <c r="M23" s="104">
        <f>SUM(M18:M22)</f>
        <v>30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3200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2400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230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14.975</v>
      </c>
      <c r="U28" s="179"/>
      <c r="V28" s="4" t="s">
        <v>5</v>
      </c>
    </row>
    <row r="29" spans="1:21" ht="16.5" customHeight="1">
      <c r="A29" s="118" t="s">
        <v>86</v>
      </c>
      <c r="B29" s="155" t="s">
        <v>290</v>
      </c>
      <c r="C29" s="101">
        <v>0.017895023148148146</v>
      </c>
      <c r="D29" s="154" t="s">
        <v>93</v>
      </c>
      <c r="E29" s="100">
        <v>40</v>
      </c>
      <c r="F29" s="98"/>
      <c r="G29" s="101"/>
      <c r="H29" s="100"/>
      <c r="I29" s="100"/>
      <c r="J29" s="155"/>
      <c r="K29" s="132"/>
      <c r="L29" s="98"/>
      <c r="M29" s="129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155" t="s">
        <v>295</v>
      </c>
      <c r="K30" s="104">
        <v>1475</v>
      </c>
      <c r="L30" s="155" t="s">
        <v>93</v>
      </c>
      <c r="M30" s="15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1500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1475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AA27" sqref="AA27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101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48" t="s">
        <v>271</v>
      </c>
      <c r="C10" s="146">
        <v>0.004987037037037037</v>
      </c>
      <c r="D10" s="147" t="s">
        <v>93</v>
      </c>
      <c r="E10" s="147">
        <v>5</v>
      </c>
      <c r="F10" s="155" t="s">
        <v>272</v>
      </c>
      <c r="G10" s="99">
        <v>0.007002777777777778</v>
      </c>
      <c r="H10" s="154" t="s">
        <v>94</v>
      </c>
      <c r="I10" s="100">
        <v>5</v>
      </c>
      <c r="J10" s="155" t="s">
        <v>273</v>
      </c>
      <c r="K10" s="101">
        <v>0.006453009259259259</v>
      </c>
      <c r="L10" s="154" t="s">
        <v>94</v>
      </c>
      <c r="M10" s="100">
        <v>5</v>
      </c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5</v>
      </c>
      <c r="F15" s="103" t="s">
        <v>47</v>
      </c>
      <c r="G15" s="104"/>
      <c r="H15" s="103"/>
      <c r="I15" s="104">
        <f>SUM(I10:I14)</f>
        <v>5</v>
      </c>
      <c r="J15" s="103" t="s">
        <v>47</v>
      </c>
      <c r="K15" s="104"/>
      <c r="L15" s="103"/>
      <c r="M15" s="104">
        <f>SUM(M10:M14)</f>
        <v>5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15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1.2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E23" sqref="E23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5" width="9.140625" style="4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102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/>
      <c r="C10" s="99"/>
      <c r="D10" s="100"/>
      <c r="E10" s="100"/>
      <c r="F10" s="98"/>
      <c r="G10" s="99"/>
      <c r="H10" s="100"/>
      <c r="I10" s="100"/>
      <c r="J10" s="98" t="s">
        <v>165</v>
      </c>
      <c r="K10" s="101">
        <v>0.004194560185185186</v>
      </c>
      <c r="L10" s="100" t="s">
        <v>93</v>
      </c>
      <c r="M10" s="100">
        <v>5</v>
      </c>
      <c r="N10" s="98"/>
      <c r="O10" s="101"/>
      <c r="P10" s="100"/>
      <c r="Q10" s="100"/>
      <c r="R10" s="148" t="s">
        <v>271</v>
      </c>
      <c r="S10" s="149">
        <v>0.003947800925925927</v>
      </c>
      <c r="T10" s="147" t="s">
        <v>93</v>
      </c>
      <c r="U10" s="147">
        <v>5</v>
      </c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0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4">
        <f>SUM(M10:M14)</f>
        <v>5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165</v>
      </c>
      <c r="C18" s="99">
        <v>0.008009953703703703</v>
      </c>
      <c r="D18" s="112" t="s">
        <v>93</v>
      </c>
      <c r="E18" s="112">
        <v>10</v>
      </c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12"/>
      <c r="E19" s="112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12"/>
      <c r="E20" s="112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10</v>
      </c>
      <c r="F23" s="103" t="s">
        <v>47</v>
      </c>
      <c r="G23" s="104"/>
      <c r="H23" s="103"/>
      <c r="I23" s="104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800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60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3.425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155" t="s">
        <v>220</v>
      </c>
      <c r="G30" s="104">
        <v>1825</v>
      </c>
      <c r="H30" s="158" t="s">
        <v>93</v>
      </c>
      <c r="I30" s="123">
        <v>40</v>
      </c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1825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N32" sqref="N32"/>
    </sheetView>
  </sheetViews>
  <sheetFormatPr defaultColWidth="9.140625" defaultRowHeight="15"/>
  <cols>
    <col min="1" max="1" width="9.140625" style="4" customWidth="1"/>
    <col min="2" max="3" width="9.28125" style="4" bestFit="1" customWidth="1"/>
    <col min="4" max="5" width="4.7109375" style="4" customWidth="1"/>
    <col min="6" max="6" width="9.28125" style="4" bestFit="1" customWidth="1"/>
    <col min="7" max="7" width="9.421875" style="4" bestFit="1" customWidth="1"/>
    <col min="8" max="9" width="4.7109375" style="4" customWidth="1"/>
    <col min="10" max="11" width="9.28125" style="4" bestFit="1" customWidth="1"/>
    <col min="12" max="13" width="4.7109375" style="4" customWidth="1"/>
    <col min="14" max="14" width="9.7109375" style="4" bestFit="1" customWidth="1"/>
    <col min="15" max="15" width="9.28125" style="4" bestFit="1" customWidth="1"/>
    <col min="16" max="17" width="4.7109375" style="4" customWidth="1"/>
    <col min="18" max="19" width="9.2812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103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166</v>
      </c>
      <c r="C10" s="99">
        <v>0.005405787037037038</v>
      </c>
      <c r="D10" s="100" t="s">
        <v>93</v>
      </c>
      <c r="E10" s="100">
        <v>5</v>
      </c>
      <c r="F10" s="98" t="s">
        <v>155</v>
      </c>
      <c r="G10" s="99">
        <v>0.006872916666666667</v>
      </c>
      <c r="H10" s="100" t="s">
        <v>93</v>
      </c>
      <c r="I10" s="100">
        <v>5</v>
      </c>
      <c r="J10" s="98" t="s">
        <v>159</v>
      </c>
      <c r="K10" s="101">
        <v>0.005858101851851851</v>
      </c>
      <c r="L10" s="100" t="s">
        <v>93</v>
      </c>
      <c r="M10" s="100">
        <v>5</v>
      </c>
      <c r="N10" s="98" t="s">
        <v>159</v>
      </c>
      <c r="O10" s="101">
        <v>0.006502662037037037</v>
      </c>
      <c r="P10" s="100" t="s">
        <v>93</v>
      </c>
      <c r="Q10" s="100">
        <v>5</v>
      </c>
      <c r="R10" s="98" t="s">
        <v>159</v>
      </c>
      <c r="S10" s="101">
        <v>0.006116898148148148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 t="s">
        <v>178</v>
      </c>
      <c r="C11" s="133">
        <v>0.005288541666666667</v>
      </c>
      <c r="D11" s="100" t="s">
        <v>93</v>
      </c>
      <c r="E11" s="100">
        <v>5</v>
      </c>
      <c r="F11" s="98" t="s">
        <v>171</v>
      </c>
      <c r="G11" s="99">
        <v>0.006959722222222222</v>
      </c>
      <c r="H11" s="100" t="s">
        <v>93</v>
      </c>
      <c r="I11" s="100">
        <v>5</v>
      </c>
      <c r="J11" s="98" t="s">
        <v>170</v>
      </c>
      <c r="K11" s="101">
        <v>0.0058995370370370365</v>
      </c>
      <c r="L11" s="100" t="s">
        <v>93</v>
      </c>
      <c r="M11" s="100">
        <v>5</v>
      </c>
      <c r="N11" s="98" t="s">
        <v>170</v>
      </c>
      <c r="O11" s="101">
        <v>0.006542592592592593</v>
      </c>
      <c r="P11" s="100" t="s">
        <v>93</v>
      </c>
      <c r="Q11" s="100">
        <v>5</v>
      </c>
      <c r="R11" s="98" t="s">
        <v>170</v>
      </c>
      <c r="S11" s="101">
        <v>0.006165046296296296</v>
      </c>
      <c r="T11" s="100" t="s">
        <v>93</v>
      </c>
      <c r="U11" s="100">
        <v>5</v>
      </c>
    </row>
    <row r="12" spans="1:21" ht="16.5" customHeight="1">
      <c r="A12" s="97" t="s">
        <v>81</v>
      </c>
      <c r="B12" s="148" t="s">
        <v>181</v>
      </c>
      <c r="C12" s="146">
        <v>0.005286689814814814</v>
      </c>
      <c r="D12" s="147" t="s">
        <v>94</v>
      </c>
      <c r="E12" s="147">
        <v>5</v>
      </c>
      <c r="F12" s="98" t="s">
        <v>182</v>
      </c>
      <c r="G12" s="99">
        <v>0.006655671296296296</v>
      </c>
      <c r="H12" s="100" t="s">
        <v>93</v>
      </c>
      <c r="I12" s="100">
        <v>5</v>
      </c>
      <c r="J12" s="98" t="s">
        <v>185</v>
      </c>
      <c r="K12" s="101">
        <v>0.005790393518518518</v>
      </c>
      <c r="L12" s="100" t="s">
        <v>93</v>
      </c>
      <c r="M12" s="100">
        <v>5</v>
      </c>
      <c r="N12" s="98" t="s">
        <v>184</v>
      </c>
      <c r="O12" s="101">
        <v>0.006533796296296297</v>
      </c>
      <c r="P12" s="100" t="s">
        <v>93</v>
      </c>
      <c r="Q12" s="100">
        <v>5</v>
      </c>
      <c r="R12" s="98" t="s">
        <v>185</v>
      </c>
      <c r="S12" s="101">
        <v>0.006113194444444445</v>
      </c>
      <c r="T12" s="100" t="s">
        <v>93</v>
      </c>
      <c r="U12" s="100">
        <v>5</v>
      </c>
    </row>
    <row r="13" spans="1:21" ht="16.5" customHeight="1">
      <c r="A13" s="97" t="s">
        <v>81</v>
      </c>
      <c r="B13" s="148" t="s">
        <v>216</v>
      </c>
      <c r="C13" s="146">
        <v>0.0051570601851851855</v>
      </c>
      <c r="D13" s="147" t="s">
        <v>94</v>
      </c>
      <c r="E13" s="147">
        <v>5</v>
      </c>
      <c r="F13" s="155" t="s">
        <v>210</v>
      </c>
      <c r="G13" s="99">
        <v>0.00678125</v>
      </c>
      <c r="H13" s="100" t="s">
        <v>93</v>
      </c>
      <c r="I13" s="100">
        <v>5</v>
      </c>
      <c r="J13" s="155" t="s">
        <v>210</v>
      </c>
      <c r="K13" s="101">
        <v>0.005724074074074073</v>
      </c>
      <c r="L13" s="100" t="s">
        <v>93</v>
      </c>
      <c r="M13" s="100">
        <v>5</v>
      </c>
      <c r="N13" s="155" t="s">
        <v>212</v>
      </c>
      <c r="O13" s="101">
        <v>0.006477893518518518</v>
      </c>
      <c r="P13" s="100" t="s">
        <v>93</v>
      </c>
      <c r="Q13" s="100">
        <v>5</v>
      </c>
      <c r="R13" s="155" t="s">
        <v>215</v>
      </c>
      <c r="S13" s="132">
        <v>0.006102083333333334</v>
      </c>
      <c r="T13" s="100" t="s">
        <v>93</v>
      </c>
      <c r="U13" s="100">
        <v>5</v>
      </c>
    </row>
    <row r="14" spans="1:21" ht="16.5" customHeight="1">
      <c r="A14" s="97" t="s">
        <v>81</v>
      </c>
      <c r="B14" s="155" t="s">
        <v>249</v>
      </c>
      <c r="C14" s="99">
        <v>0.005174652777777778</v>
      </c>
      <c r="D14" s="154" t="s">
        <v>93</v>
      </c>
      <c r="E14" s="100">
        <v>5</v>
      </c>
      <c r="F14" s="155" t="s">
        <v>225</v>
      </c>
      <c r="G14" s="99">
        <v>0.006773379629629629</v>
      </c>
      <c r="H14" s="100" t="s">
        <v>93</v>
      </c>
      <c r="I14" s="100">
        <v>5</v>
      </c>
      <c r="J14" s="155" t="s">
        <v>225</v>
      </c>
      <c r="K14" s="101">
        <v>0.005838888888888889</v>
      </c>
      <c r="L14" s="100" t="s">
        <v>93</v>
      </c>
      <c r="M14" s="100">
        <v>5</v>
      </c>
      <c r="N14" s="155" t="s">
        <v>232</v>
      </c>
      <c r="O14" s="101">
        <v>0.006405902777777779</v>
      </c>
      <c r="P14" s="100" t="s">
        <v>93</v>
      </c>
      <c r="Q14" s="100">
        <v>5</v>
      </c>
      <c r="R14" s="155" t="s">
        <v>238</v>
      </c>
      <c r="S14" s="101">
        <v>0.0060341435185185185</v>
      </c>
      <c r="T14" s="100" t="s">
        <v>93</v>
      </c>
      <c r="U14" s="100">
        <v>5</v>
      </c>
    </row>
    <row r="15" spans="1:21" ht="16.5" customHeight="1">
      <c r="A15" s="102" t="s">
        <v>4</v>
      </c>
      <c r="B15" s="103"/>
      <c r="C15" s="104"/>
      <c r="D15" s="103"/>
      <c r="E15" s="104">
        <f>SUM(E10:E14)</f>
        <v>25</v>
      </c>
      <c r="F15" s="103"/>
      <c r="G15" s="104"/>
      <c r="H15" s="103"/>
      <c r="I15" s="104">
        <f>SUM(I10:I14)</f>
        <v>25</v>
      </c>
      <c r="J15" s="103"/>
      <c r="K15" s="104"/>
      <c r="L15" s="103"/>
      <c r="M15" s="104">
        <f>SUM(M10:M14)</f>
        <v>25</v>
      </c>
      <c r="N15" s="103"/>
      <c r="O15" s="104"/>
      <c r="P15" s="103"/>
      <c r="Q15" s="104">
        <f>SUM(Q10:Q14)</f>
        <v>25</v>
      </c>
      <c r="R15" s="103"/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2000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158</v>
      </c>
      <c r="C18" s="99">
        <v>0.011028009259259258</v>
      </c>
      <c r="D18" s="112" t="s">
        <v>93</v>
      </c>
      <c r="E18" s="112">
        <v>10</v>
      </c>
      <c r="F18" s="98" t="s">
        <v>158</v>
      </c>
      <c r="G18" s="99">
        <v>0.014085532407407406</v>
      </c>
      <c r="H18" s="100" t="s">
        <v>93</v>
      </c>
      <c r="I18" s="112">
        <v>10</v>
      </c>
      <c r="J18" s="98" t="s">
        <v>155</v>
      </c>
      <c r="K18" s="99">
        <v>0.012081018518518519</v>
      </c>
      <c r="L18" s="112" t="s">
        <v>93</v>
      </c>
      <c r="M18" s="112">
        <v>10</v>
      </c>
      <c r="N18" s="98" t="s">
        <v>166</v>
      </c>
      <c r="O18" s="99">
        <v>0.013471643518518518</v>
      </c>
      <c r="P18" s="112" t="s">
        <v>93</v>
      </c>
      <c r="Q18" s="112">
        <v>10</v>
      </c>
      <c r="R18" s="98" t="s">
        <v>155</v>
      </c>
      <c r="S18" s="99">
        <v>0.012546412037037038</v>
      </c>
      <c r="T18" s="112" t="s">
        <v>93</v>
      </c>
      <c r="U18" s="100">
        <v>10</v>
      </c>
    </row>
    <row r="19" spans="1:21" ht="16.5" customHeight="1">
      <c r="A19" s="97" t="s">
        <v>83</v>
      </c>
      <c r="B19" s="98" t="s">
        <v>169</v>
      </c>
      <c r="C19" s="99">
        <v>0.010996875000000001</v>
      </c>
      <c r="D19" s="112" t="s">
        <v>93</v>
      </c>
      <c r="E19" s="112">
        <v>10</v>
      </c>
      <c r="F19" s="98" t="s">
        <v>165</v>
      </c>
      <c r="G19" s="99">
        <v>0.014081597222222221</v>
      </c>
      <c r="H19" s="100" t="s">
        <v>93</v>
      </c>
      <c r="I19" s="112">
        <v>10</v>
      </c>
      <c r="J19" s="98" t="s">
        <v>169</v>
      </c>
      <c r="K19" s="99">
        <v>0.011982523148148148</v>
      </c>
      <c r="L19" s="112" t="s">
        <v>93</v>
      </c>
      <c r="M19" s="112">
        <v>10</v>
      </c>
      <c r="N19" s="98" t="s">
        <v>173</v>
      </c>
      <c r="O19" s="101">
        <v>0.013638078703703704</v>
      </c>
      <c r="P19" s="112" t="s">
        <v>93</v>
      </c>
      <c r="Q19" s="112">
        <v>10</v>
      </c>
      <c r="R19" s="98" t="s">
        <v>165</v>
      </c>
      <c r="S19" s="99">
        <v>0.012593981481481482</v>
      </c>
      <c r="T19" s="112" t="s">
        <v>93</v>
      </c>
      <c r="U19" s="100">
        <v>10</v>
      </c>
    </row>
    <row r="20" spans="1:21" ht="16.5" customHeight="1">
      <c r="A20" s="97" t="s">
        <v>83</v>
      </c>
      <c r="B20" s="98" t="s">
        <v>187</v>
      </c>
      <c r="C20" s="99">
        <v>0.010655671296296297</v>
      </c>
      <c r="D20" s="112" t="s">
        <v>93</v>
      </c>
      <c r="E20" s="112">
        <v>10</v>
      </c>
      <c r="F20" s="98" t="s">
        <v>187</v>
      </c>
      <c r="G20" s="99">
        <v>0.013900462962962962</v>
      </c>
      <c r="H20" s="100" t="s">
        <v>93</v>
      </c>
      <c r="I20" s="112">
        <v>10</v>
      </c>
      <c r="J20" s="98" t="s">
        <v>182</v>
      </c>
      <c r="K20" s="99">
        <v>0.011786689814814816</v>
      </c>
      <c r="L20" s="112" t="s">
        <v>93</v>
      </c>
      <c r="M20" s="112">
        <v>10</v>
      </c>
      <c r="N20" s="98" t="s">
        <v>186</v>
      </c>
      <c r="O20" s="99">
        <v>0.01344525462962963</v>
      </c>
      <c r="P20" s="112" t="s">
        <v>93</v>
      </c>
      <c r="Q20" s="112">
        <v>10</v>
      </c>
      <c r="R20" s="98" t="s">
        <v>182</v>
      </c>
      <c r="S20" s="99">
        <v>0.012318981481481481</v>
      </c>
      <c r="T20" s="112" t="s">
        <v>93</v>
      </c>
      <c r="U20" s="100">
        <v>10</v>
      </c>
    </row>
    <row r="21" spans="1:21" ht="16.5" customHeight="1">
      <c r="A21" s="97" t="s">
        <v>83</v>
      </c>
      <c r="B21" s="148" t="s">
        <v>217</v>
      </c>
      <c r="C21" s="146">
        <v>0.010521180555555556</v>
      </c>
      <c r="D21" s="157" t="s">
        <v>94</v>
      </c>
      <c r="E21" s="157">
        <v>10</v>
      </c>
      <c r="F21" s="155" t="s">
        <v>211</v>
      </c>
      <c r="G21" s="99">
        <v>0.013889930555555555</v>
      </c>
      <c r="H21" s="100" t="s">
        <v>93</v>
      </c>
      <c r="I21" s="112">
        <v>10</v>
      </c>
      <c r="J21" s="155" t="s">
        <v>211</v>
      </c>
      <c r="K21" s="99">
        <v>0.011754050925925926</v>
      </c>
      <c r="L21" s="112" t="s">
        <v>93</v>
      </c>
      <c r="M21" s="112">
        <v>10</v>
      </c>
      <c r="N21" s="155" t="s">
        <v>210</v>
      </c>
      <c r="O21" s="99">
        <v>0.0132875</v>
      </c>
      <c r="P21" s="112" t="s">
        <v>93</v>
      </c>
      <c r="Q21" s="112">
        <v>10</v>
      </c>
      <c r="R21" s="155" t="s">
        <v>212</v>
      </c>
      <c r="S21" s="99">
        <v>0.01236412037037037</v>
      </c>
      <c r="T21" s="112" t="s">
        <v>93</v>
      </c>
      <c r="U21" s="100">
        <v>10</v>
      </c>
    </row>
    <row r="22" spans="1:21" ht="16.5" customHeight="1">
      <c r="A22" s="97" t="s">
        <v>83</v>
      </c>
      <c r="B22" s="155" t="s">
        <v>233</v>
      </c>
      <c r="C22" s="99">
        <v>0.010849884259259259</v>
      </c>
      <c r="D22" s="154" t="s">
        <v>94</v>
      </c>
      <c r="E22" s="112">
        <v>10</v>
      </c>
      <c r="F22" s="155" t="s">
        <v>237</v>
      </c>
      <c r="G22" s="99">
        <v>0.013727199074074076</v>
      </c>
      <c r="H22" s="100" t="s">
        <v>93</v>
      </c>
      <c r="I22" s="112">
        <v>10</v>
      </c>
      <c r="J22" s="155" t="s">
        <v>237</v>
      </c>
      <c r="K22" s="99">
        <v>0.01170925925925926</v>
      </c>
      <c r="L22" s="112" t="s">
        <v>93</v>
      </c>
      <c r="M22" s="112">
        <v>10</v>
      </c>
      <c r="N22" s="155" t="s">
        <v>239</v>
      </c>
      <c r="O22" s="99">
        <v>0.013870138888888888</v>
      </c>
      <c r="P22" s="156" t="s">
        <v>94</v>
      </c>
      <c r="Q22" s="112">
        <v>10</v>
      </c>
      <c r="R22" s="155" t="s">
        <v>233</v>
      </c>
      <c r="S22" s="99">
        <v>0.012845023148148149</v>
      </c>
      <c r="T22" s="154" t="s">
        <v>94</v>
      </c>
      <c r="U22" s="100">
        <v>10</v>
      </c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50</v>
      </c>
      <c r="J23" s="103" t="s">
        <v>47</v>
      </c>
      <c r="K23" s="104"/>
      <c r="L23" s="103"/>
      <c r="M23" s="104">
        <f>SUM(M18:M22)</f>
        <v>50</v>
      </c>
      <c r="N23" s="103" t="s">
        <v>47</v>
      </c>
      <c r="O23" s="104"/>
      <c r="P23" s="103"/>
      <c r="Q23" s="104">
        <f>SUM(Q18:Q22)</f>
        <v>50</v>
      </c>
      <c r="R23" s="103" t="s">
        <v>47</v>
      </c>
      <c r="S23" s="104"/>
      <c r="T23" s="103"/>
      <c r="U23" s="104">
        <f>SUM(U18:U22)</f>
        <v>50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4000</v>
      </c>
      <c r="P24" s="103"/>
      <c r="Q24" s="103"/>
      <c r="R24" s="113"/>
      <c r="S24" s="106">
        <f>800*(COUNTA(S18:S22))</f>
        <v>4000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1005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52.375</v>
      </c>
      <c r="U28" s="179"/>
      <c r="V28" s="4" t="s">
        <v>5</v>
      </c>
    </row>
    <row r="29" spans="1:21" ht="16.5" customHeight="1">
      <c r="A29" s="118" t="s">
        <v>86</v>
      </c>
      <c r="B29" s="155" t="s">
        <v>205</v>
      </c>
      <c r="C29" s="101">
        <v>0.021121527777777777</v>
      </c>
      <c r="D29" s="154" t="s">
        <v>93</v>
      </c>
      <c r="E29" s="100">
        <v>40</v>
      </c>
      <c r="F29" s="155" t="s">
        <v>219</v>
      </c>
      <c r="G29" s="101">
        <v>0.026420833333333334</v>
      </c>
      <c r="H29" s="154" t="s">
        <v>93</v>
      </c>
      <c r="I29" s="100">
        <v>40</v>
      </c>
      <c r="J29" s="155" t="s">
        <v>205</v>
      </c>
      <c r="K29" s="101">
        <v>0.022466782407407408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 t="s">
        <v>174</v>
      </c>
      <c r="C30" s="104">
        <v>1500</v>
      </c>
      <c r="D30" s="100" t="s">
        <v>93</v>
      </c>
      <c r="E30" s="100">
        <v>40</v>
      </c>
      <c r="F30" s="98" t="s">
        <v>180</v>
      </c>
      <c r="G30" s="104">
        <v>1175</v>
      </c>
      <c r="H30" s="123" t="s">
        <v>93</v>
      </c>
      <c r="I30" s="123">
        <v>40</v>
      </c>
      <c r="J30" s="98" t="s">
        <v>171</v>
      </c>
      <c r="K30" s="104">
        <v>1375</v>
      </c>
      <c r="L30" s="98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238</v>
      </c>
      <c r="C31" s="104">
        <v>2250</v>
      </c>
      <c r="D31" s="100" t="s">
        <v>93</v>
      </c>
      <c r="E31" s="100">
        <v>50</v>
      </c>
      <c r="F31" s="98" t="s">
        <v>188</v>
      </c>
      <c r="G31" s="104">
        <v>1750</v>
      </c>
      <c r="H31" s="123" t="s">
        <v>93</v>
      </c>
      <c r="I31" s="123">
        <v>50</v>
      </c>
      <c r="J31" s="155" t="s">
        <v>220</v>
      </c>
      <c r="K31" s="104">
        <v>2075</v>
      </c>
      <c r="L31" s="98" t="s">
        <v>93</v>
      </c>
      <c r="M31" s="12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 t="s">
        <v>179</v>
      </c>
      <c r="C32" s="104">
        <v>2800</v>
      </c>
      <c r="D32" s="100" t="s">
        <v>94</v>
      </c>
      <c r="E32" s="100">
        <v>80</v>
      </c>
      <c r="F32" s="98" t="s">
        <v>172</v>
      </c>
      <c r="G32" s="104">
        <v>2300</v>
      </c>
      <c r="H32" s="123" t="s">
        <v>93</v>
      </c>
      <c r="I32" s="123">
        <v>80</v>
      </c>
      <c r="J32" s="98" t="s">
        <v>167</v>
      </c>
      <c r="K32" s="104">
        <v>2650</v>
      </c>
      <c r="L32" s="98" t="s">
        <v>93</v>
      </c>
      <c r="M32" s="12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8050</v>
      </c>
      <c r="D33" s="100"/>
      <c r="E33" s="100"/>
      <c r="F33" s="98"/>
      <c r="G33" s="126">
        <f>SUM(G32+G31+G30+(IF(COUNTBLANK(G29),0,1500)))</f>
        <v>6725</v>
      </c>
      <c r="H33" s="108"/>
      <c r="I33" s="127"/>
      <c r="J33" s="98"/>
      <c r="K33" s="126">
        <f>SUM(K32+K31+K30+(IF(COUNTBLANK(K29),0,1500)))</f>
        <v>7600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Zeros="0" zoomScaleSheetLayoutView="100" workbookViewId="0" topLeftCell="A7">
      <selection activeCell="B21" sqref="B21:E21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193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0" t="s">
        <v>183</v>
      </c>
      <c r="C10" s="153">
        <v>0.005317824074074075</v>
      </c>
      <c r="D10" s="152" t="s">
        <v>93</v>
      </c>
      <c r="E10" s="100">
        <v>3</v>
      </c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148" t="s">
        <v>216</v>
      </c>
      <c r="C11" s="146">
        <v>0.0050064814814814815</v>
      </c>
      <c r="D11" s="147" t="s">
        <v>94</v>
      </c>
      <c r="E11" s="147">
        <v>3</v>
      </c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148" t="s">
        <v>271</v>
      </c>
      <c r="C12" s="146">
        <v>0.004987037037037037</v>
      </c>
      <c r="D12" s="147" t="s">
        <v>93</v>
      </c>
      <c r="E12" s="147">
        <v>3</v>
      </c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148" t="s">
        <v>305</v>
      </c>
      <c r="C13" s="146">
        <v>0.0049403935185185184</v>
      </c>
      <c r="D13" s="147" t="s">
        <v>93</v>
      </c>
      <c r="E13" s="147">
        <v>3</v>
      </c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5" ht="16.5" customHeight="1">
      <c r="A14" s="97" t="s">
        <v>81</v>
      </c>
      <c r="B14" s="148" t="s">
        <v>360</v>
      </c>
      <c r="C14" s="146">
        <v>0.005328009259259259</v>
      </c>
      <c r="D14" s="147" t="s">
        <v>94</v>
      </c>
      <c r="E14" s="147">
        <v>3</v>
      </c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  <c r="X14" s="135"/>
      <c r="Y14" s="135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15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183</v>
      </c>
      <c r="C18" s="99">
        <v>0.01084837962962963</v>
      </c>
      <c r="D18" s="112" t="s">
        <v>93</v>
      </c>
      <c r="E18" s="112">
        <v>6</v>
      </c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148" t="s">
        <v>217</v>
      </c>
      <c r="C19" s="146">
        <v>0.01044236111111111</v>
      </c>
      <c r="D19" s="147" t="s">
        <v>94</v>
      </c>
      <c r="E19" s="147">
        <v>6</v>
      </c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155" t="s">
        <v>327</v>
      </c>
      <c r="C20" s="99">
        <v>0.010397569444444444</v>
      </c>
      <c r="D20" s="154" t="s">
        <v>93</v>
      </c>
      <c r="E20" s="100">
        <v>6</v>
      </c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148" t="s">
        <v>360</v>
      </c>
      <c r="C21" s="146">
        <v>0.011699305555555555</v>
      </c>
      <c r="D21" s="147" t="s">
        <v>94</v>
      </c>
      <c r="E21" s="147">
        <v>6</v>
      </c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24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3200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6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69</v>
      </c>
      <c r="U27" s="198"/>
      <c r="Z27" s="135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6.7</v>
      </c>
      <c r="U28" s="179"/>
      <c r="V28" s="4" t="s">
        <v>5</v>
      </c>
    </row>
    <row r="29" spans="1:21" ht="16.5" customHeight="1">
      <c r="A29" s="118" t="s">
        <v>86</v>
      </c>
      <c r="B29" s="155" t="s">
        <v>242</v>
      </c>
      <c r="C29" s="101">
        <v>0.020474537037037038</v>
      </c>
      <c r="D29" s="154" t="s">
        <v>93</v>
      </c>
      <c r="E29" s="100">
        <v>30</v>
      </c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1500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Y30" sqref="Y30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9.140625" style="4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104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182</v>
      </c>
      <c r="C10" s="99">
        <v>0.004456365740740741</v>
      </c>
      <c r="D10" s="100" t="s">
        <v>93</v>
      </c>
      <c r="E10" s="100">
        <v>5</v>
      </c>
      <c r="F10" s="98" t="s">
        <v>170</v>
      </c>
      <c r="G10" s="99">
        <v>0.006417476851851851</v>
      </c>
      <c r="H10" s="100" t="s">
        <v>93</v>
      </c>
      <c r="I10" s="100">
        <v>5</v>
      </c>
      <c r="J10" s="98" t="s">
        <v>182</v>
      </c>
      <c r="K10" s="101">
        <v>0.005112384259259259</v>
      </c>
      <c r="L10" s="100" t="s">
        <v>93</v>
      </c>
      <c r="M10" s="100">
        <v>5</v>
      </c>
      <c r="N10" s="98"/>
      <c r="O10" s="101"/>
      <c r="P10" s="100"/>
      <c r="Q10" s="100"/>
      <c r="R10" s="155" t="s">
        <v>205</v>
      </c>
      <c r="S10" s="101">
        <v>0.005437962962962963</v>
      </c>
      <c r="T10" s="154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155" t="s">
        <v>216</v>
      </c>
      <c r="C11" s="99">
        <v>0.004469444444444444</v>
      </c>
      <c r="D11" s="100" t="s">
        <v>93</v>
      </c>
      <c r="E11" s="100">
        <v>5</v>
      </c>
      <c r="F11" s="155" t="s">
        <v>216</v>
      </c>
      <c r="G11" s="99">
        <v>0.006242939814814815</v>
      </c>
      <c r="H11" s="100" t="s">
        <v>93</v>
      </c>
      <c r="I11" s="100">
        <v>5</v>
      </c>
      <c r="J11" s="155" t="s">
        <v>265</v>
      </c>
      <c r="K11" s="101">
        <v>0.005184837962962963</v>
      </c>
      <c r="L11" s="100" t="s">
        <v>93</v>
      </c>
      <c r="M11" s="100">
        <v>5</v>
      </c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155" t="s">
        <v>265</v>
      </c>
      <c r="C12" s="99">
        <v>0.004635185185185186</v>
      </c>
      <c r="D12" s="100" t="s">
        <v>93</v>
      </c>
      <c r="E12" s="100">
        <v>5</v>
      </c>
      <c r="F12" s="155" t="s">
        <v>265</v>
      </c>
      <c r="G12" s="99">
        <v>0.0063479166666666675</v>
      </c>
      <c r="H12" s="100" t="s">
        <v>93</v>
      </c>
      <c r="I12" s="100">
        <v>5</v>
      </c>
      <c r="J12" s="155" t="s">
        <v>357</v>
      </c>
      <c r="K12" s="101">
        <v>0.005051041666666666</v>
      </c>
      <c r="L12" s="100" t="s">
        <v>93</v>
      </c>
      <c r="M12" s="100">
        <v>5</v>
      </c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155" t="s">
        <v>357</v>
      </c>
      <c r="C13" s="99">
        <v>0.004367708333333334</v>
      </c>
      <c r="D13" s="100" t="s">
        <v>93</v>
      </c>
      <c r="E13" s="100">
        <v>5</v>
      </c>
      <c r="F13" s="98"/>
      <c r="G13" s="99"/>
      <c r="H13" s="100"/>
      <c r="I13" s="100"/>
      <c r="J13" s="155" t="s">
        <v>363</v>
      </c>
      <c r="K13" s="101">
        <v>0.005076157407407408</v>
      </c>
      <c r="L13" s="100" t="s">
        <v>93</v>
      </c>
      <c r="M13" s="100">
        <v>5</v>
      </c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20</v>
      </c>
      <c r="F15" s="103" t="s">
        <v>47</v>
      </c>
      <c r="G15" s="104"/>
      <c r="H15" s="103"/>
      <c r="I15" s="104">
        <f>SUM(I10:I14)</f>
        <v>15</v>
      </c>
      <c r="J15" s="103" t="s">
        <v>47</v>
      </c>
      <c r="K15" s="104"/>
      <c r="L15" s="103"/>
      <c r="M15" s="104">
        <f>SUM(M10:M14)</f>
        <v>20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1600</v>
      </c>
      <c r="D16" s="107"/>
      <c r="E16" s="108"/>
      <c r="F16" s="105"/>
      <c r="G16" s="106">
        <f>400*(COUNTA(G10:G14))</f>
        <v>1200</v>
      </c>
      <c r="H16" s="109"/>
      <c r="I16" s="109"/>
      <c r="J16" s="105"/>
      <c r="K16" s="106">
        <f>400*(COUNTA(K10:K14))</f>
        <v>1600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10"/>
    </row>
    <row r="18" spans="1:21" ht="16.5" customHeight="1">
      <c r="A18" s="111" t="s">
        <v>83</v>
      </c>
      <c r="B18" s="98" t="s">
        <v>171</v>
      </c>
      <c r="C18" s="99">
        <v>0.008829282407407409</v>
      </c>
      <c r="D18" s="112" t="s">
        <v>93</v>
      </c>
      <c r="E18" s="112">
        <v>10</v>
      </c>
      <c r="F18" s="98"/>
      <c r="G18" s="99"/>
      <c r="H18" s="112"/>
      <c r="I18" s="112"/>
      <c r="J18" s="98" t="s">
        <v>171</v>
      </c>
      <c r="K18" s="99">
        <v>0.010644212962962965</v>
      </c>
      <c r="L18" s="112" t="s">
        <v>93</v>
      </c>
      <c r="M18" s="112">
        <v>10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155" t="s">
        <v>210</v>
      </c>
      <c r="C19" s="99">
        <v>0.00907048611111111</v>
      </c>
      <c r="D19" s="112" t="s">
        <v>93</v>
      </c>
      <c r="E19" s="112">
        <v>10</v>
      </c>
      <c r="F19" s="98"/>
      <c r="G19" s="99"/>
      <c r="H19" s="100"/>
      <c r="I19" s="100"/>
      <c r="J19" s="155" t="s">
        <v>266</v>
      </c>
      <c r="K19" s="99">
        <v>0.010484606481481482</v>
      </c>
      <c r="L19" s="112" t="s">
        <v>93</v>
      </c>
      <c r="M19" s="112">
        <v>10</v>
      </c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155" t="s">
        <v>283</v>
      </c>
      <c r="C20" s="99">
        <v>0.008919212962962964</v>
      </c>
      <c r="D20" s="112" t="s">
        <v>93</v>
      </c>
      <c r="E20" s="112">
        <v>10</v>
      </c>
      <c r="F20" s="98"/>
      <c r="G20" s="99"/>
      <c r="H20" s="100"/>
      <c r="I20" s="100"/>
      <c r="J20" s="155" t="s">
        <v>300</v>
      </c>
      <c r="K20" s="99">
        <v>0.010659606481481482</v>
      </c>
      <c r="L20" s="112" t="s">
        <v>93</v>
      </c>
      <c r="M20" s="112">
        <v>10</v>
      </c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155" t="s">
        <v>300</v>
      </c>
      <c r="C21" s="99">
        <v>0.009092013888888887</v>
      </c>
      <c r="D21" s="112" t="s">
        <v>93</v>
      </c>
      <c r="E21" s="112">
        <v>10</v>
      </c>
      <c r="F21" s="98"/>
      <c r="G21" s="99"/>
      <c r="H21" s="100"/>
      <c r="I21" s="100"/>
      <c r="J21" s="155" t="s">
        <v>355</v>
      </c>
      <c r="K21" s="99">
        <v>0.010292476851851851</v>
      </c>
      <c r="L21" s="112" t="s">
        <v>93</v>
      </c>
      <c r="M21" s="112">
        <v>10</v>
      </c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148" t="s">
        <v>360</v>
      </c>
      <c r="C22" s="146">
        <v>0.009197453703703704</v>
      </c>
      <c r="D22" s="157" t="s">
        <v>94</v>
      </c>
      <c r="E22" s="157">
        <v>10</v>
      </c>
      <c r="F22" s="98"/>
      <c r="G22" s="99"/>
      <c r="H22" s="100"/>
      <c r="I22" s="100"/>
      <c r="J22" s="155" t="s">
        <v>363</v>
      </c>
      <c r="K22" s="99">
        <v>0.010183333333333334</v>
      </c>
      <c r="L22" s="112" t="s">
        <v>93</v>
      </c>
      <c r="M22" s="112">
        <v>10</v>
      </c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4">
        <f>SUM(M18:M22)</f>
        <v>50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580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30.725</v>
      </c>
      <c r="U28" s="179"/>
      <c r="V28" s="4" t="s">
        <v>5</v>
      </c>
    </row>
    <row r="29" spans="1:21" ht="16.5" customHeight="1">
      <c r="A29" s="118" t="s">
        <v>86</v>
      </c>
      <c r="B29" s="155" t="s">
        <v>205</v>
      </c>
      <c r="C29" s="101">
        <v>0.017485532407407408</v>
      </c>
      <c r="D29" s="154" t="s">
        <v>93</v>
      </c>
      <c r="E29" s="100">
        <v>40</v>
      </c>
      <c r="F29" s="98"/>
      <c r="G29" s="101"/>
      <c r="H29" s="100"/>
      <c r="I29" s="100"/>
      <c r="J29" s="155" t="s">
        <v>291</v>
      </c>
      <c r="K29" s="101">
        <v>0.019119328703703704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355</v>
      </c>
      <c r="C30" s="104">
        <v>1800</v>
      </c>
      <c r="D30" s="154" t="s">
        <v>93</v>
      </c>
      <c r="E30" s="100">
        <v>40</v>
      </c>
      <c r="F30" s="98"/>
      <c r="G30" s="104"/>
      <c r="H30" s="123"/>
      <c r="I30" s="123"/>
      <c r="J30" s="155" t="s">
        <v>210</v>
      </c>
      <c r="K30" s="104">
        <v>1550</v>
      </c>
      <c r="L30" s="155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336</v>
      </c>
      <c r="C31" s="104">
        <v>2675</v>
      </c>
      <c r="D31" s="154" t="s">
        <v>93</v>
      </c>
      <c r="E31" s="100">
        <v>50</v>
      </c>
      <c r="F31" s="98"/>
      <c r="G31" s="104"/>
      <c r="H31" s="123"/>
      <c r="I31" s="123"/>
      <c r="J31" s="155" t="s">
        <v>325</v>
      </c>
      <c r="K31" s="104">
        <v>2375</v>
      </c>
      <c r="L31" s="155" t="s">
        <v>93</v>
      </c>
      <c r="M31" s="12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 t="s">
        <v>165</v>
      </c>
      <c r="C32" s="104">
        <v>3475</v>
      </c>
      <c r="D32" s="100" t="s">
        <v>93</v>
      </c>
      <c r="E32" s="100">
        <v>80</v>
      </c>
      <c r="F32" s="98"/>
      <c r="G32" s="104"/>
      <c r="H32" s="123"/>
      <c r="I32" s="123"/>
      <c r="J32" s="155" t="s">
        <v>262</v>
      </c>
      <c r="K32" s="104">
        <v>3050</v>
      </c>
      <c r="L32" s="155" t="s">
        <v>93</v>
      </c>
      <c r="M32" s="12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9450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8475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4">
      <selection activeCell="Z16" sqref="Z16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105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154</v>
      </c>
      <c r="C10" s="99">
        <v>0.006477430555555556</v>
      </c>
      <c r="D10" s="100" t="s">
        <v>93</v>
      </c>
      <c r="E10" s="100">
        <v>3</v>
      </c>
      <c r="F10" s="98" t="s">
        <v>163</v>
      </c>
      <c r="G10" s="99">
        <v>0.0070245370370370375</v>
      </c>
      <c r="H10" s="100" t="s">
        <v>93</v>
      </c>
      <c r="I10" s="100">
        <v>5</v>
      </c>
      <c r="J10" s="98" t="s">
        <v>156</v>
      </c>
      <c r="K10" s="101">
        <v>0.008123148148148148</v>
      </c>
      <c r="L10" s="100" t="s">
        <v>93</v>
      </c>
      <c r="M10" s="100">
        <v>3</v>
      </c>
      <c r="N10" s="98"/>
      <c r="O10" s="101"/>
      <c r="P10" s="100"/>
      <c r="Q10" s="100"/>
      <c r="R10" s="98" t="s">
        <v>171</v>
      </c>
      <c r="S10" s="101">
        <v>0.007969560185185185</v>
      </c>
      <c r="T10" s="100" t="s">
        <v>93</v>
      </c>
      <c r="U10" s="100">
        <v>3</v>
      </c>
      <c r="V10" s="4" t="s">
        <v>47</v>
      </c>
    </row>
    <row r="11" spans="1:21" ht="16.5" customHeight="1">
      <c r="A11" s="97" t="s">
        <v>81</v>
      </c>
      <c r="B11" s="98" t="s">
        <v>170</v>
      </c>
      <c r="C11" s="99">
        <v>0.006592361111111111</v>
      </c>
      <c r="D11" s="100" t="s">
        <v>93</v>
      </c>
      <c r="E11" s="100">
        <v>3</v>
      </c>
      <c r="F11" s="98" t="s">
        <v>177</v>
      </c>
      <c r="G11" s="99">
        <v>0.007094212962962963</v>
      </c>
      <c r="H11" s="100" t="s">
        <v>93</v>
      </c>
      <c r="I11" s="100">
        <v>5</v>
      </c>
      <c r="J11" s="98" t="s">
        <v>177</v>
      </c>
      <c r="K11" s="101">
        <v>0.007923611111111112</v>
      </c>
      <c r="L11" s="100" t="s">
        <v>93</v>
      </c>
      <c r="M11" s="100">
        <v>3</v>
      </c>
      <c r="N11" s="98"/>
      <c r="O11" s="101"/>
      <c r="P11" s="100"/>
      <c r="Q11" s="100"/>
      <c r="R11" s="155" t="s">
        <v>216</v>
      </c>
      <c r="S11" s="101">
        <v>0.007903356481481482</v>
      </c>
      <c r="T11" s="100" t="s">
        <v>93</v>
      </c>
      <c r="U11" s="100">
        <v>3</v>
      </c>
    </row>
    <row r="12" spans="1:21" ht="16.5" customHeight="1">
      <c r="A12" s="97" t="s">
        <v>81</v>
      </c>
      <c r="B12" s="155" t="s">
        <v>266</v>
      </c>
      <c r="C12" s="99">
        <v>0.006949421296296296</v>
      </c>
      <c r="D12" s="100" t="s">
        <v>93</v>
      </c>
      <c r="E12" s="100">
        <v>2</v>
      </c>
      <c r="F12" s="155" t="s">
        <v>210</v>
      </c>
      <c r="G12" s="99">
        <v>0.007348495370370371</v>
      </c>
      <c r="H12" s="100" t="s">
        <v>93</v>
      </c>
      <c r="I12" s="100">
        <v>3</v>
      </c>
      <c r="J12" s="155" t="s">
        <v>268</v>
      </c>
      <c r="K12" s="101">
        <v>0.007406828703703704</v>
      </c>
      <c r="L12" s="100" t="s">
        <v>93</v>
      </c>
      <c r="M12" s="100">
        <v>3</v>
      </c>
      <c r="N12" s="98"/>
      <c r="O12" s="101"/>
      <c r="P12" s="100"/>
      <c r="Q12" s="100"/>
      <c r="R12" s="155" t="s">
        <v>265</v>
      </c>
      <c r="S12" s="101">
        <v>0.008146643518518518</v>
      </c>
      <c r="T12" s="100" t="s">
        <v>93</v>
      </c>
      <c r="U12" s="100">
        <v>3</v>
      </c>
    </row>
    <row r="13" spans="1:21" ht="16.5" customHeight="1">
      <c r="A13" s="97" t="s">
        <v>81</v>
      </c>
      <c r="B13" s="155" t="s">
        <v>291</v>
      </c>
      <c r="C13" s="99">
        <v>0.005997453703703704</v>
      </c>
      <c r="D13" s="100" t="s">
        <v>93</v>
      </c>
      <c r="E13" s="100">
        <v>3</v>
      </c>
      <c r="F13" s="155" t="s">
        <v>291</v>
      </c>
      <c r="G13" s="99">
        <v>0.0071354166666666675</v>
      </c>
      <c r="H13" s="100" t="s">
        <v>93</v>
      </c>
      <c r="I13" s="100">
        <v>5</v>
      </c>
      <c r="J13" s="155" t="s">
        <v>334</v>
      </c>
      <c r="K13" s="101">
        <v>0.007650810185185185</v>
      </c>
      <c r="L13" s="100" t="s">
        <v>93</v>
      </c>
      <c r="M13" s="100">
        <v>3</v>
      </c>
      <c r="N13" s="98"/>
      <c r="O13" s="101"/>
      <c r="P13" s="100"/>
      <c r="Q13" s="100"/>
      <c r="R13" s="155" t="s">
        <v>278</v>
      </c>
      <c r="S13" s="101">
        <v>0.007830555555555556</v>
      </c>
      <c r="T13" s="100" t="s">
        <v>93</v>
      </c>
      <c r="U13" s="100">
        <v>3</v>
      </c>
    </row>
    <row r="14" spans="1:21" ht="16.5" customHeight="1">
      <c r="A14" s="97" t="s">
        <v>81</v>
      </c>
      <c r="B14" s="155" t="s">
        <v>336</v>
      </c>
      <c r="C14" s="99">
        <v>0.0061696759259259265</v>
      </c>
      <c r="D14" s="100" t="s">
        <v>93</v>
      </c>
      <c r="E14" s="100">
        <v>3</v>
      </c>
      <c r="F14" s="155" t="s">
        <v>336</v>
      </c>
      <c r="G14" s="99">
        <v>0.00719513888888889</v>
      </c>
      <c r="H14" s="100" t="s">
        <v>93</v>
      </c>
      <c r="I14" s="100">
        <v>5</v>
      </c>
      <c r="J14" s="155" t="s">
        <v>363</v>
      </c>
      <c r="K14" s="101">
        <v>0.007126620370370371</v>
      </c>
      <c r="L14" s="100" t="s">
        <v>93</v>
      </c>
      <c r="M14" s="100">
        <v>3</v>
      </c>
      <c r="N14" s="98"/>
      <c r="O14" s="101"/>
      <c r="P14" s="100"/>
      <c r="Q14" s="100"/>
      <c r="R14" s="155" t="s">
        <v>357</v>
      </c>
      <c r="S14" s="101">
        <v>0.007593055555555555</v>
      </c>
      <c r="T14" s="100" t="s">
        <v>93</v>
      </c>
      <c r="U14" s="100">
        <v>3</v>
      </c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14</v>
      </c>
      <c r="F15" s="103" t="s">
        <v>47</v>
      </c>
      <c r="G15" s="104"/>
      <c r="H15" s="103"/>
      <c r="I15" s="104">
        <f>SUM(I10:I14)</f>
        <v>23</v>
      </c>
      <c r="J15" s="103" t="s">
        <v>47</v>
      </c>
      <c r="K15" s="104"/>
      <c r="L15" s="103"/>
      <c r="M15" s="104">
        <f>SUM(M10:M14)</f>
        <v>15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15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181</v>
      </c>
      <c r="C18" s="99">
        <v>0.013346296296296295</v>
      </c>
      <c r="D18" s="112" t="s">
        <v>93</v>
      </c>
      <c r="E18" s="112">
        <v>6</v>
      </c>
      <c r="F18" s="98" t="s">
        <v>171</v>
      </c>
      <c r="G18" s="99">
        <v>0.014940972222222224</v>
      </c>
      <c r="H18" s="112" t="s">
        <v>93</v>
      </c>
      <c r="I18" s="112">
        <v>10</v>
      </c>
      <c r="J18" s="98" t="s">
        <v>177</v>
      </c>
      <c r="K18" s="99">
        <v>0.015777430555555555</v>
      </c>
      <c r="L18" s="112" t="s">
        <v>93</v>
      </c>
      <c r="M18" s="112">
        <v>6</v>
      </c>
      <c r="N18" s="98"/>
      <c r="O18" s="99"/>
      <c r="P18" s="112"/>
      <c r="Q18" s="112"/>
      <c r="R18" s="155" t="s">
        <v>355</v>
      </c>
      <c r="S18" s="99">
        <v>0.016378124999999997</v>
      </c>
      <c r="T18" s="156" t="s">
        <v>93</v>
      </c>
      <c r="U18" s="100">
        <v>6</v>
      </c>
    </row>
    <row r="19" spans="1:21" ht="16.5" customHeight="1">
      <c r="A19" s="97" t="s">
        <v>83</v>
      </c>
      <c r="B19" s="155" t="s">
        <v>216</v>
      </c>
      <c r="C19" s="99">
        <v>0.012875694444444445</v>
      </c>
      <c r="D19" s="112" t="s">
        <v>93</v>
      </c>
      <c r="E19" s="112">
        <v>6</v>
      </c>
      <c r="F19" s="98" t="s">
        <v>181</v>
      </c>
      <c r="G19" s="99">
        <v>0.01522835648148148</v>
      </c>
      <c r="H19" s="112" t="s">
        <v>93</v>
      </c>
      <c r="I19" s="100">
        <v>10</v>
      </c>
      <c r="J19" s="155" t="s">
        <v>216</v>
      </c>
      <c r="K19" s="99">
        <v>0.01500636574074074</v>
      </c>
      <c r="L19" s="112" t="s">
        <v>93</v>
      </c>
      <c r="M19" s="100">
        <v>6</v>
      </c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155" t="s">
        <v>266</v>
      </c>
      <c r="C20" s="99">
        <v>0.013921643518518517</v>
      </c>
      <c r="D20" s="112" t="s">
        <v>93</v>
      </c>
      <c r="E20" s="112">
        <v>6</v>
      </c>
      <c r="F20" s="155" t="s">
        <v>213</v>
      </c>
      <c r="G20" s="99">
        <v>0.014785069444444444</v>
      </c>
      <c r="H20" s="112" t="s">
        <v>93</v>
      </c>
      <c r="I20" s="100">
        <v>10</v>
      </c>
      <c r="J20" s="155" t="s">
        <v>268</v>
      </c>
      <c r="K20" s="99">
        <v>0.01598923611111111</v>
      </c>
      <c r="L20" s="112" t="s">
        <v>93</v>
      </c>
      <c r="M20" s="100">
        <v>6</v>
      </c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155" t="s">
        <v>281</v>
      </c>
      <c r="C21" s="99">
        <v>0.012672569444444443</v>
      </c>
      <c r="D21" s="112" t="s">
        <v>93</v>
      </c>
      <c r="E21" s="112">
        <v>6</v>
      </c>
      <c r="F21" s="155" t="s">
        <v>283</v>
      </c>
      <c r="G21" s="99">
        <v>0.014594097222222222</v>
      </c>
      <c r="H21" s="112" t="s">
        <v>93</v>
      </c>
      <c r="I21" s="100">
        <v>10</v>
      </c>
      <c r="J21" s="155" t="s">
        <v>287</v>
      </c>
      <c r="K21" s="99">
        <v>0.015073032407407407</v>
      </c>
      <c r="L21" s="112" t="s">
        <v>93</v>
      </c>
      <c r="M21" s="100">
        <v>6</v>
      </c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155" t="s">
        <v>353</v>
      </c>
      <c r="C22" s="99">
        <v>0.012628935185185186</v>
      </c>
      <c r="D22" s="112" t="s">
        <v>93</v>
      </c>
      <c r="E22" s="112">
        <v>6</v>
      </c>
      <c r="F22" s="155" t="s">
        <v>343</v>
      </c>
      <c r="G22" s="99">
        <v>0.014548842592592592</v>
      </c>
      <c r="H22" s="112" t="s">
        <v>93</v>
      </c>
      <c r="I22" s="100">
        <v>10</v>
      </c>
      <c r="J22" s="155" t="s">
        <v>334</v>
      </c>
      <c r="K22" s="99">
        <v>0.01542488425925926</v>
      </c>
      <c r="L22" s="112" t="s">
        <v>93</v>
      </c>
      <c r="M22" s="100">
        <v>6</v>
      </c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34">
        <f>SUM(E18:E22)</f>
        <v>30</v>
      </c>
      <c r="F23" s="103" t="s">
        <v>47</v>
      </c>
      <c r="G23" s="104"/>
      <c r="H23" s="103"/>
      <c r="I23" s="104">
        <f>SUM(I18:I22)</f>
        <v>50</v>
      </c>
      <c r="J23" s="103" t="s">
        <v>47</v>
      </c>
      <c r="K23" s="104"/>
      <c r="L23" s="103"/>
      <c r="M23" s="104">
        <f>SUM(M18:M22)</f>
        <v>30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6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800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703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40.05</v>
      </c>
      <c r="U28" s="179"/>
      <c r="V28" s="4" t="s">
        <v>5</v>
      </c>
    </row>
    <row r="29" spans="1:21" ht="16.5" customHeight="1">
      <c r="A29" s="118" t="s">
        <v>86</v>
      </c>
      <c r="B29" s="98" t="s">
        <v>182</v>
      </c>
      <c r="C29" s="101">
        <v>0.025130208333333334</v>
      </c>
      <c r="D29" s="100" t="s">
        <v>93</v>
      </c>
      <c r="E29" s="100">
        <v>30</v>
      </c>
      <c r="F29" s="98" t="s">
        <v>165</v>
      </c>
      <c r="G29" s="101">
        <v>0.02797314814814815</v>
      </c>
      <c r="H29" s="100" t="s">
        <v>93</v>
      </c>
      <c r="I29" s="100">
        <v>40</v>
      </c>
      <c r="J29" s="98" t="s">
        <v>156</v>
      </c>
      <c r="K29" s="101">
        <v>0.03163564814814814</v>
      </c>
      <c r="L29" s="98" t="s">
        <v>93</v>
      </c>
      <c r="M29" s="129">
        <v>30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210</v>
      </c>
      <c r="C30" s="104">
        <v>1225</v>
      </c>
      <c r="D30" s="100" t="s">
        <v>93</v>
      </c>
      <c r="E30" s="100">
        <v>30</v>
      </c>
      <c r="F30" s="98" t="s">
        <v>163</v>
      </c>
      <c r="G30" s="104">
        <v>1100</v>
      </c>
      <c r="H30" s="123" t="s">
        <v>93</v>
      </c>
      <c r="I30" s="123">
        <v>40</v>
      </c>
      <c r="J30" s="98" t="s">
        <v>154</v>
      </c>
      <c r="K30" s="104">
        <v>1025</v>
      </c>
      <c r="L30" s="98" t="s">
        <v>93</v>
      </c>
      <c r="M30" s="129">
        <v>30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205</v>
      </c>
      <c r="C31" s="104">
        <v>1800</v>
      </c>
      <c r="D31" s="154" t="s">
        <v>93</v>
      </c>
      <c r="E31" s="100">
        <v>35</v>
      </c>
      <c r="F31" s="98" t="s">
        <v>166</v>
      </c>
      <c r="G31" s="104">
        <v>1650</v>
      </c>
      <c r="H31" s="123" t="s">
        <v>93</v>
      </c>
      <c r="I31" s="123">
        <v>50</v>
      </c>
      <c r="J31" s="98" t="s">
        <v>158</v>
      </c>
      <c r="K31" s="104">
        <v>1450</v>
      </c>
      <c r="L31" s="98" t="s">
        <v>93</v>
      </c>
      <c r="M31" s="129">
        <v>35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 t="s">
        <v>183</v>
      </c>
      <c r="C32" s="104">
        <v>2400</v>
      </c>
      <c r="D32" s="100" t="s">
        <v>93</v>
      </c>
      <c r="E32" s="100">
        <v>60</v>
      </c>
      <c r="F32" s="98" t="s">
        <v>170</v>
      </c>
      <c r="G32" s="104">
        <v>2150</v>
      </c>
      <c r="H32" s="123" t="s">
        <v>93</v>
      </c>
      <c r="I32" s="123">
        <v>80</v>
      </c>
      <c r="J32" s="98" t="s">
        <v>155</v>
      </c>
      <c r="K32" s="104">
        <v>1950</v>
      </c>
      <c r="L32" s="98" t="s">
        <v>93</v>
      </c>
      <c r="M32" s="129">
        <v>60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6925</v>
      </c>
      <c r="D33" s="100"/>
      <c r="E33" s="100"/>
      <c r="F33" s="98"/>
      <c r="G33" s="126">
        <f>SUM(G32+G31+G30+(IF(COUNTBLANK(G29),0,1500)))</f>
        <v>6400</v>
      </c>
      <c r="H33" s="108"/>
      <c r="I33" s="127"/>
      <c r="J33" s="98"/>
      <c r="K33" s="126">
        <f>SUM(K32+K31+K30+(IF(COUNTBLANK(K29),0,1500)))</f>
        <v>5925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O21" sqref="O21"/>
    </sheetView>
  </sheetViews>
  <sheetFormatPr defaultColWidth="9.140625" defaultRowHeight="15"/>
  <cols>
    <col min="1" max="7" width="9.140625" style="4" customWidth="1"/>
    <col min="8" max="8" width="12.421875" style="4" customWidth="1"/>
    <col min="9" max="10" width="12.140625" style="4" customWidth="1"/>
    <col min="11" max="11" width="13.421875" style="4" customWidth="1"/>
    <col min="12" max="12" width="10.7109375" style="4" bestFit="1" customWidth="1"/>
    <col min="13" max="16384" width="9.140625" style="4" customWidth="1"/>
  </cols>
  <sheetData>
    <row r="2" spans="1:11" ht="12">
      <c r="A2" s="170" t="s">
        <v>250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ht="12.75" thickBot="1"/>
    <row r="4" spans="1:12" ht="18.75" thickBot="1">
      <c r="A4" s="171" t="s">
        <v>50</v>
      </c>
      <c r="B4" s="173" t="s">
        <v>51</v>
      </c>
      <c r="C4" s="174"/>
      <c r="D4" s="175"/>
      <c r="E4" s="173" t="s">
        <v>52</v>
      </c>
      <c r="F4" s="174"/>
      <c r="G4" s="175"/>
      <c r="H4" s="173" t="s">
        <v>53</v>
      </c>
      <c r="I4" s="174"/>
      <c r="J4" s="174"/>
      <c r="K4" s="175"/>
      <c r="L4" s="30" t="s">
        <v>54</v>
      </c>
    </row>
    <row r="5" spans="1:12" ht="24.75" thickBot="1">
      <c r="A5" s="172"/>
      <c r="B5" s="31" t="s">
        <v>55</v>
      </c>
      <c r="C5" s="32" t="s">
        <v>56</v>
      </c>
      <c r="D5" s="33" t="s">
        <v>57</v>
      </c>
      <c r="E5" s="31" t="s">
        <v>55</v>
      </c>
      <c r="F5" s="32" t="s">
        <v>56</v>
      </c>
      <c r="G5" s="33" t="s">
        <v>58</v>
      </c>
      <c r="H5" s="34" t="s">
        <v>59</v>
      </c>
      <c r="I5" s="35" t="s">
        <v>60</v>
      </c>
      <c r="J5" s="35" t="s">
        <v>61</v>
      </c>
      <c r="K5" s="36" t="s">
        <v>56</v>
      </c>
      <c r="L5" s="37" t="s">
        <v>62</v>
      </c>
    </row>
    <row r="6" spans="1:12" ht="18">
      <c r="A6" s="30">
        <v>2003</v>
      </c>
      <c r="B6" s="38">
        <v>71</v>
      </c>
      <c r="C6" s="39" t="s">
        <v>63</v>
      </c>
      <c r="D6" s="40">
        <v>175</v>
      </c>
      <c r="E6" s="38">
        <v>84</v>
      </c>
      <c r="F6" s="39" t="s">
        <v>63</v>
      </c>
      <c r="G6" s="40">
        <v>1.68</v>
      </c>
      <c r="H6" s="41">
        <v>104</v>
      </c>
      <c r="I6" s="42">
        <v>11</v>
      </c>
      <c r="J6" s="43">
        <v>10.58</v>
      </c>
      <c r="K6" s="44" t="s">
        <v>63</v>
      </c>
      <c r="L6" s="45"/>
    </row>
    <row r="7" spans="1:12" ht="18">
      <c r="A7" s="46">
        <v>2004</v>
      </c>
      <c r="B7" s="38">
        <v>55</v>
      </c>
      <c r="C7" s="39" t="s">
        <v>63</v>
      </c>
      <c r="D7" s="40">
        <v>440</v>
      </c>
      <c r="E7" s="38">
        <v>76</v>
      </c>
      <c r="F7" s="39" t="s">
        <v>63</v>
      </c>
      <c r="G7" s="40">
        <v>4.94</v>
      </c>
      <c r="H7" s="47">
        <v>89</v>
      </c>
      <c r="I7" s="48">
        <v>13</v>
      </c>
      <c r="J7" s="49">
        <v>14.61</v>
      </c>
      <c r="K7" s="50" t="s">
        <v>63</v>
      </c>
      <c r="L7" s="45"/>
    </row>
    <row r="8" spans="1:12" ht="18">
      <c r="A8" s="46">
        <v>2005</v>
      </c>
      <c r="B8" s="38">
        <v>27</v>
      </c>
      <c r="C8" s="39" t="s">
        <v>63</v>
      </c>
      <c r="D8" s="40">
        <v>1928</v>
      </c>
      <c r="E8" s="38">
        <v>37</v>
      </c>
      <c r="F8" s="39" t="s">
        <v>63</v>
      </c>
      <c r="G8" s="40">
        <v>26.05</v>
      </c>
      <c r="H8" s="47">
        <v>74</v>
      </c>
      <c r="I8" s="48">
        <v>15</v>
      </c>
      <c r="J8" s="49">
        <v>20.27</v>
      </c>
      <c r="K8" s="50" t="s">
        <v>63</v>
      </c>
      <c r="L8" s="45"/>
    </row>
    <row r="9" spans="1:12" ht="18">
      <c r="A9" s="46">
        <v>2006</v>
      </c>
      <c r="B9" s="38">
        <v>19</v>
      </c>
      <c r="C9" s="39" t="s">
        <v>63</v>
      </c>
      <c r="D9" s="40">
        <v>2521</v>
      </c>
      <c r="E9" s="38">
        <v>25</v>
      </c>
      <c r="F9" s="39" t="s">
        <v>63</v>
      </c>
      <c r="G9" s="40">
        <v>37.63</v>
      </c>
      <c r="H9" s="47">
        <v>67</v>
      </c>
      <c r="I9" s="51">
        <v>14</v>
      </c>
      <c r="J9" s="49">
        <v>20.9</v>
      </c>
      <c r="K9" s="50" t="s">
        <v>63</v>
      </c>
      <c r="L9" s="45"/>
    </row>
    <row r="10" spans="1:12" ht="18">
      <c r="A10" s="52" t="s">
        <v>64</v>
      </c>
      <c r="B10" s="53">
        <v>19</v>
      </c>
      <c r="C10" s="54">
        <v>5</v>
      </c>
      <c r="D10" s="55">
        <v>2281</v>
      </c>
      <c r="E10" s="53">
        <v>17</v>
      </c>
      <c r="F10" s="54">
        <v>5</v>
      </c>
      <c r="G10" s="55">
        <v>44.73</v>
      </c>
      <c r="H10" s="53">
        <v>51</v>
      </c>
      <c r="I10" s="56">
        <v>11</v>
      </c>
      <c r="J10" s="57">
        <f>I10*100/H10</f>
        <v>21.568627450980394</v>
      </c>
      <c r="K10" s="58">
        <v>11</v>
      </c>
      <c r="L10" s="59" t="s">
        <v>47</v>
      </c>
    </row>
    <row r="11" spans="1:12" ht="18">
      <c r="A11" s="46">
        <v>2007</v>
      </c>
      <c r="B11" s="38">
        <v>19</v>
      </c>
      <c r="C11" s="60">
        <v>5</v>
      </c>
      <c r="D11" s="40">
        <v>2236</v>
      </c>
      <c r="E11" s="38">
        <v>18</v>
      </c>
      <c r="F11" s="60">
        <v>5</v>
      </c>
      <c r="G11" s="40">
        <v>43.84</v>
      </c>
      <c r="H11" s="47">
        <v>51</v>
      </c>
      <c r="I11" s="51">
        <v>11</v>
      </c>
      <c r="J11" s="49">
        <v>21.57</v>
      </c>
      <c r="K11" s="61">
        <v>11</v>
      </c>
      <c r="L11" s="59"/>
    </row>
    <row r="12" spans="1:14" ht="20.25" customHeight="1">
      <c r="A12" s="46">
        <v>2008</v>
      </c>
      <c r="B12" s="38">
        <v>17</v>
      </c>
      <c r="C12" s="60">
        <v>4</v>
      </c>
      <c r="D12" s="62">
        <v>2176</v>
      </c>
      <c r="E12" s="63">
        <v>15</v>
      </c>
      <c r="F12" s="64">
        <v>6</v>
      </c>
      <c r="G12" s="65">
        <v>42.67</v>
      </c>
      <c r="H12" s="66">
        <v>51</v>
      </c>
      <c r="I12" s="67">
        <v>16</v>
      </c>
      <c r="J12" s="68">
        <v>31.37</v>
      </c>
      <c r="K12" s="69">
        <v>9</v>
      </c>
      <c r="L12" s="70">
        <v>351.8</v>
      </c>
      <c r="M12" s="71"/>
      <c r="N12" s="72"/>
    </row>
    <row r="13" spans="1:14" ht="21.75" customHeight="1">
      <c r="A13" s="46">
        <v>2009</v>
      </c>
      <c r="B13" s="73">
        <v>7</v>
      </c>
      <c r="C13" s="60">
        <v>2</v>
      </c>
      <c r="D13" s="62">
        <v>4282</v>
      </c>
      <c r="E13" s="73">
        <v>9</v>
      </c>
      <c r="F13" s="60">
        <v>4</v>
      </c>
      <c r="G13" s="74">
        <v>66.91</v>
      </c>
      <c r="H13" s="47">
        <v>64</v>
      </c>
      <c r="I13" s="51">
        <v>28</v>
      </c>
      <c r="J13" s="68">
        <v>43.75</v>
      </c>
      <c r="K13" s="60">
        <v>4</v>
      </c>
      <c r="L13" s="75">
        <v>671.2</v>
      </c>
      <c r="N13" s="76"/>
    </row>
    <row r="14" spans="1:14" ht="22.5" customHeight="1">
      <c r="A14" s="46">
        <v>2010</v>
      </c>
      <c r="B14" s="77">
        <v>7</v>
      </c>
      <c r="C14" s="60">
        <v>2</v>
      </c>
      <c r="D14" s="62">
        <v>4516</v>
      </c>
      <c r="E14" s="77">
        <v>8</v>
      </c>
      <c r="F14" s="60">
        <v>5</v>
      </c>
      <c r="G14" s="74">
        <v>76.54</v>
      </c>
      <c r="H14" s="47">
        <v>59</v>
      </c>
      <c r="I14" s="51">
        <v>30</v>
      </c>
      <c r="J14" s="68">
        <v>50.85</v>
      </c>
      <c r="K14" s="69">
        <v>5</v>
      </c>
      <c r="L14" s="75">
        <v>680.95</v>
      </c>
      <c r="M14" s="12"/>
      <c r="N14" s="76"/>
    </row>
    <row r="15" spans="1:14" ht="22.5" customHeight="1">
      <c r="A15" s="46">
        <v>2011</v>
      </c>
      <c r="B15" s="47">
        <v>2</v>
      </c>
      <c r="C15" s="48">
        <v>1</v>
      </c>
      <c r="D15" s="62">
        <v>5522</v>
      </c>
      <c r="E15" s="47">
        <v>8</v>
      </c>
      <c r="F15" s="48">
        <v>4</v>
      </c>
      <c r="G15" s="74">
        <v>77.77</v>
      </c>
      <c r="H15" s="47">
        <v>71</v>
      </c>
      <c r="I15" s="48">
        <v>35</v>
      </c>
      <c r="J15" s="68">
        <v>47.22</v>
      </c>
      <c r="K15" s="78">
        <v>7</v>
      </c>
      <c r="L15" s="79">
        <v>822.09</v>
      </c>
      <c r="N15" s="76"/>
    </row>
    <row r="16" spans="1:14" ht="22.5" customHeight="1">
      <c r="A16" s="46"/>
      <c r="B16" s="47"/>
      <c r="C16" s="48"/>
      <c r="D16" s="62"/>
      <c r="E16" s="47"/>
      <c r="F16" s="48"/>
      <c r="G16" s="74"/>
      <c r="H16" s="47"/>
      <c r="I16" s="48"/>
      <c r="J16" s="68"/>
      <c r="K16" s="78"/>
      <c r="L16" s="79"/>
      <c r="N16" s="76"/>
    </row>
    <row r="17" spans="1:14" ht="22.5" customHeight="1">
      <c r="A17" s="46">
        <v>2012</v>
      </c>
      <c r="B17" s="47">
        <v>5</v>
      </c>
      <c r="C17" s="48">
        <v>2</v>
      </c>
      <c r="D17" s="62">
        <v>13352</v>
      </c>
      <c r="E17" s="47">
        <v>10</v>
      </c>
      <c r="F17" s="48">
        <v>4</v>
      </c>
      <c r="G17" s="40">
        <f>D17/H17</f>
        <v>190.74285714285713</v>
      </c>
      <c r="H17" s="47">
        <v>70</v>
      </c>
      <c r="I17" s="51">
        <v>44</v>
      </c>
      <c r="J17" s="49">
        <f>100*(I17/H17)</f>
        <v>62.857142857142854</v>
      </c>
      <c r="K17" s="80" t="s">
        <v>63</v>
      </c>
      <c r="L17" s="81">
        <v>751.675</v>
      </c>
      <c r="N17" s="76"/>
    </row>
    <row r="18" spans="1:14" ht="18">
      <c r="A18" s="46"/>
      <c r="B18" s="47"/>
      <c r="C18" s="48"/>
      <c r="D18" s="40"/>
      <c r="E18" s="47"/>
      <c r="F18" s="48"/>
      <c r="G18" s="40"/>
      <c r="H18" s="47"/>
      <c r="I18" s="7"/>
      <c r="J18" s="7"/>
      <c r="K18" s="80"/>
      <c r="L18" s="59"/>
      <c r="N18" s="76"/>
    </row>
    <row r="19" spans="1:14" ht="18.75" thickBot="1">
      <c r="A19" s="82"/>
      <c r="B19" s="83"/>
      <c r="C19" s="84"/>
      <c r="D19" s="85"/>
      <c r="E19" s="83"/>
      <c r="F19" s="84"/>
      <c r="G19" s="85"/>
      <c r="H19" s="83"/>
      <c r="I19" s="84"/>
      <c r="J19" s="84"/>
      <c r="K19" s="86"/>
      <c r="L19" s="87"/>
      <c r="N19" s="76"/>
    </row>
    <row r="22" spans="1:2" ht="18">
      <c r="A22" s="88" t="s">
        <v>65</v>
      </c>
      <c r="B22" s="4" t="s">
        <v>66</v>
      </c>
    </row>
    <row r="23" ht="12">
      <c r="A23" s="89"/>
    </row>
    <row r="24" ht="12">
      <c r="A24" s="89"/>
    </row>
    <row r="25" spans="1:2" ht="16.5" customHeight="1">
      <c r="A25" s="90" t="s">
        <v>67</v>
      </c>
      <c r="B25" s="4" t="s">
        <v>68</v>
      </c>
    </row>
    <row r="26" spans="1:12" ht="16.5">
      <c r="A26" s="91"/>
      <c r="L26" s="92"/>
    </row>
  </sheetData>
  <sheetProtection/>
  <mergeCells count="5">
    <mergeCell ref="A2:K2"/>
    <mergeCell ref="A4:A5"/>
    <mergeCell ref="B4:D4"/>
    <mergeCell ref="E4:G4"/>
    <mergeCell ref="H4:K4"/>
  </mergeCells>
  <printOptions/>
  <pageMargins left="0.5511811023622047" right="0.5511811023622047" top="0.984251968503937" bottom="0.984251968503937" header="0.5118110236220472" footer="0.5118110236220472"/>
  <pageSetup horizontalDpi="360" verticalDpi="36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AA22" sqref="AA22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368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/>
      <c r="C10" s="99"/>
      <c r="D10" s="100"/>
      <c r="E10" s="100"/>
      <c r="F10" s="98"/>
      <c r="G10" s="99"/>
      <c r="H10" s="100"/>
      <c r="I10" s="100"/>
      <c r="J10" s="155" t="s">
        <v>370</v>
      </c>
      <c r="K10" s="101">
        <v>0.00922974537037037</v>
      </c>
      <c r="L10" s="154" t="s">
        <v>93</v>
      </c>
      <c r="M10" s="100">
        <v>10</v>
      </c>
      <c r="N10" s="98"/>
      <c r="O10" s="101"/>
      <c r="P10" s="100"/>
      <c r="Q10" s="100"/>
      <c r="R10" s="155" t="s">
        <v>370</v>
      </c>
      <c r="S10" s="101">
        <v>0.004447569444444444</v>
      </c>
      <c r="T10" s="154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3">
        <f>SUM(E10:E14)</f>
        <v>0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4">
        <f>SUM(M10:M14)</f>
        <v>10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55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2.3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155" t="s">
        <v>370</v>
      </c>
      <c r="K29" s="101">
        <v>0.018457638888888888</v>
      </c>
      <c r="L29" s="155" t="s">
        <v>93</v>
      </c>
      <c r="M29" s="15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1500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E18" sqref="E18"/>
    </sheetView>
  </sheetViews>
  <sheetFormatPr defaultColWidth="9.140625" defaultRowHeight="15"/>
  <cols>
    <col min="1" max="2" width="9.140625" style="4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4" width="9.421875" style="4" bestFit="1" customWidth="1"/>
    <col min="15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106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/>
      <c r="C10" s="99"/>
      <c r="D10" s="100"/>
      <c r="E10" s="100"/>
      <c r="F10" s="98"/>
      <c r="G10" s="99"/>
      <c r="H10" s="100"/>
      <c r="I10" s="100"/>
      <c r="J10" s="148" t="s">
        <v>306</v>
      </c>
      <c r="K10" s="149">
        <v>0.004447800925925926</v>
      </c>
      <c r="L10" s="147" t="s">
        <v>93</v>
      </c>
      <c r="M10" s="147">
        <v>5</v>
      </c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32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3">
        <f>SUM(E10:E14)</f>
        <v>0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4">
        <f>SUM(M10:M14)</f>
        <v>5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155" t="s">
        <v>217</v>
      </c>
      <c r="C18" s="99">
        <v>0.008266782407407408</v>
      </c>
      <c r="D18" s="156" t="s">
        <v>94</v>
      </c>
      <c r="E18" s="112">
        <v>10</v>
      </c>
      <c r="F18" s="98"/>
      <c r="G18" s="99"/>
      <c r="H18" s="112"/>
      <c r="I18" s="112"/>
      <c r="J18" s="155" t="s">
        <v>205</v>
      </c>
      <c r="K18" s="99">
        <v>0.00921875</v>
      </c>
      <c r="L18" s="156" t="s">
        <v>93</v>
      </c>
      <c r="M18" s="112">
        <v>10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10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4">
        <f>SUM(M18:M22)</f>
        <v>10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800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800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265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12.175</v>
      </c>
      <c r="U28" s="179"/>
      <c r="V28" s="4" t="s">
        <v>5</v>
      </c>
    </row>
    <row r="29" spans="1:21" ht="16.5" customHeight="1">
      <c r="A29" s="118" t="s">
        <v>86</v>
      </c>
      <c r="B29" s="148" t="s">
        <v>306</v>
      </c>
      <c r="C29" s="149">
        <v>0.015696296296296295</v>
      </c>
      <c r="D29" s="147" t="s">
        <v>93</v>
      </c>
      <c r="E29" s="147">
        <v>40</v>
      </c>
      <c r="F29" s="98"/>
      <c r="G29" s="101"/>
      <c r="H29" s="100"/>
      <c r="I29" s="100"/>
      <c r="J29" s="155" t="s">
        <v>205</v>
      </c>
      <c r="K29" s="132">
        <v>0.01800196759259259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 t="s">
        <v>189</v>
      </c>
      <c r="C30" s="104">
        <v>1775</v>
      </c>
      <c r="D30" s="100" t="s">
        <v>93</v>
      </c>
      <c r="E30" s="100">
        <v>40</v>
      </c>
      <c r="F30" s="98"/>
      <c r="G30" s="104"/>
      <c r="H30" s="123"/>
      <c r="I30" s="123"/>
      <c r="J30" s="155" t="s">
        <v>220</v>
      </c>
      <c r="K30" s="104">
        <v>1675</v>
      </c>
      <c r="L30" s="155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 t="s">
        <v>189</v>
      </c>
      <c r="C32" s="104">
        <v>3725</v>
      </c>
      <c r="D32" s="100" t="s">
        <v>93</v>
      </c>
      <c r="E32" s="100">
        <v>80</v>
      </c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7000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3175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U11" sqref="U11:U12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107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156</v>
      </c>
      <c r="C10" s="99">
        <v>0.0052319444444444444</v>
      </c>
      <c r="D10" s="100" t="s">
        <v>93</v>
      </c>
      <c r="E10" s="100">
        <v>3</v>
      </c>
      <c r="F10" s="98"/>
      <c r="G10" s="99"/>
      <c r="H10" s="100"/>
      <c r="I10" s="100"/>
      <c r="J10" s="98" t="s">
        <v>171</v>
      </c>
      <c r="K10" s="101">
        <v>0.0061949074074074085</v>
      </c>
      <c r="L10" s="100" t="s">
        <v>93</v>
      </c>
      <c r="M10" s="100">
        <v>5</v>
      </c>
      <c r="N10" s="98"/>
      <c r="O10" s="101"/>
      <c r="P10" s="100"/>
      <c r="Q10" s="100"/>
      <c r="R10" s="155" t="s">
        <v>248</v>
      </c>
      <c r="S10" s="101">
        <v>0.007089699074074074</v>
      </c>
      <c r="T10" s="154" t="s">
        <v>93</v>
      </c>
      <c r="U10" s="100">
        <v>3</v>
      </c>
      <c r="V10" s="4" t="s">
        <v>47</v>
      </c>
    </row>
    <row r="11" spans="1:21" ht="16.5" customHeight="1">
      <c r="A11" s="97" t="s">
        <v>81</v>
      </c>
      <c r="B11" s="98" t="s">
        <v>182</v>
      </c>
      <c r="C11" s="99">
        <v>0.005171875</v>
      </c>
      <c r="D11" s="100" t="s">
        <v>93</v>
      </c>
      <c r="E11" s="100">
        <v>5</v>
      </c>
      <c r="F11" s="98"/>
      <c r="G11" s="99"/>
      <c r="H11" s="100"/>
      <c r="I11" s="100"/>
      <c r="J11" s="98" t="s">
        <v>183</v>
      </c>
      <c r="K11" s="101">
        <v>0.005992592592592592</v>
      </c>
      <c r="L11" s="100" t="s">
        <v>93</v>
      </c>
      <c r="M11" s="100">
        <v>5</v>
      </c>
      <c r="N11" s="98"/>
      <c r="O11" s="101"/>
      <c r="P11" s="100"/>
      <c r="Q11" s="100"/>
      <c r="R11" s="155" t="s">
        <v>294</v>
      </c>
      <c r="S11" s="101">
        <v>0.007098148148148149</v>
      </c>
      <c r="T11" s="154" t="s">
        <v>93</v>
      </c>
      <c r="U11" s="100">
        <v>3</v>
      </c>
    </row>
    <row r="12" spans="1:21" ht="16.5" customHeight="1">
      <c r="A12" s="97" t="s">
        <v>81</v>
      </c>
      <c r="B12" s="155" t="s">
        <v>216</v>
      </c>
      <c r="C12" s="99">
        <v>0.005323611111111111</v>
      </c>
      <c r="D12" s="100" t="s">
        <v>93</v>
      </c>
      <c r="E12" s="100">
        <v>3</v>
      </c>
      <c r="F12" s="98"/>
      <c r="G12" s="99"/>
      <c r="H12" s="100"/>
      <c r="I12" s="100"/>
      <c r="J12" s="155" t="s">
        <v>216</v>
      </c>
      <c r="K12" s="101">
        <v>0.00633599537037037</v>
      </c>
      <c r="L12" s="100" t="s">
        <v>93</v>
      </c>
      <c r="M12" s="100">
        <v>5</v>
      </c>
      <c r="N12" s="98"/>
      <c r="O12" s="101"/>
      <c r="P12" s="100"/>
      <c r="Q12" s="100"/>
      <c r="R12" s="155" t="s">
        <v>311</v>
      </c>
      <c r="S12" s="101">
        <v>0.007161805555555556</v>
      </c>
      <c r="T12" s="154" t="s">
        <v>93</v>
      </c>
      <c r="U12" s="100">
        <v>3</v>
      </c>
    </row>
    <row r="13" spans="1:21" ht="16.5" customHeight="1">
      <c r="A13" s="97" t="s">
        <v>81</v>
      </c>
      <c r="B13" s="155" t="s">
        <v>242</v>
      </c>
      <c r="C13" s="99">
        <v>0.005572916666666667</v>
      </c>
      <c r="D13" s="100" t="s">
        <v>93</v>
      </c>
      <c r="E13" s="100">
        <v>3</v>
      </c>
      <c r="F13" s="98"/>
      <c r="G13" s="99"/>
      <c r="H13" s="100"/>
      <c r="I13" s="100"/>
      <c r="J13" s="155" t="s">
        <v>238</v>
      </c>
      <c r="K13" s="101">
        <v>0.006239467592592592</v>
      </c>
      <c r="L13" s="100" t="s">
        <v>93</v>
      </c>
      <c r="M13" s="100">
        <v>5</v>
      </c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155" t="s">
        <v>262</v>
      </c>
      <c r="C14" s="99">
        <v>0.005430671296296297</v>
      </c>
      <c r="D14" s="100" t="s">
        <v>93</v>
      </c>
      <c r="E14" s="100">
        <v>3</v>
      </c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17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4">
        <f>SUM(M10:M14)</f>
        <v>20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9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1600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1200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177</v>
      </c>
      <c r="C18" s="99">
        <v>0.010581597222222223</v>
      </c>
      <c r="D18" s="112" t="s">
        <v>93</v>
      </c>
      <c r="E18" s="112">
        <v>10</v>
      </c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155" t="s">
        <v>205</v>
      </c>
      <c r="C19" s="99">
        <v>0.010857986111111112</v>
      </c>
      <c r="D19" s="112" t="s">
        <v>93</v>
      </c>
      <c r="E19" s="112">
        <v>10</v>
      </c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155" t="s">
        <v>298</v>
      </c>
      <c r="C20" s="99">
        <v>0.010903587962962964</v>
      </c>
      <c r="D20" s="112" t="s">
        <v>93</v>
      </c>
      <c r="E20" s="112">
        <v>10</v>
      </c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12"/>
      <c r="E21" s="112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12"/>
      <c r="E22" s="112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30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2400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76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7.2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I23" sqref="I23"/>
    </sheetView>
  </sheetViews>
  <sheetFormatPr defaultColWidth="9.140625" defaultRowHeight="15"/>
  <cols>
    <col min="1" max="2" width="9.140625" style="4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108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/>
      <c r="C10" s="99"/>
      <c r="D10" s="100"/>
      <c r="E10" s="100"/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148" t="s">
        <v>236</v>
      </c>
      <c r="S10" s="149">
        <v>0.005067939814814814</v>
      </c>
      <c r="T10" s="147" t="s">
        <v>94</v>
      </c>
      <c r="U10" s="147">
        <v>5</v>
      </c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3">
        <f>SUM(E10:E14)</f>
        <v>0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148" t="s">
        <v>360</v>
      </c>
      <c r="G18" s="146">
        <v>0.011397453703703703</v>
      </c>
      <c r="H18" s="157" t="s">
        <v>94</v>
      </c>
      <c r="I18" s="157">
        <v>10</v>
      </c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4">
        <f>SUM(I18:I22)</f>
        <v>10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800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55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2.7</v>
      </c>
      <c r="U28" s="179"/>
      <c r="V28" s="4" t="s">
        <v>5</v>
      </c>
    </row>
    <row r="29" spans="1:21" ht="16.5" customHeight="1">
      <c r="A29" s="118" t="s">
        <v>86</v>
      </c>
      <c r="B29" s="148" t="s">
        <v>360</v>
      </c>
      <c r="C29" s="149">
        <v>0.020496064814814814</v>
      </c>
      <c r="D29" s="147" t="s">
        <v>94</v>
      </c>
      <c r="E29" s="147">
        <v>40</v>
      </c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1500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E23" sqref="E23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161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/>
      <c r="C10" s="99"/>
      <c r="D10" s="100"/>
      <c r="E10" s="100"/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3">
        <f>SUM(E10:E14)</f>
        <v>0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154</v>
      </c>
      <c r="C18" s="99">
        <v>0.010015162037037038</v>
      </c>
      <c r="D18" s="112" t="s">
        <v>93</v>
      </c>
      <c r="E18" s="112">
        <v>10</v>
      </c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10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800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10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0.8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AA24" sqref="AA24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109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272</v>
      </c>
      <c r="C10" s="99">
        <v>0.0037869212962962956</v>
      </c>
      <c r="D10" s="154" t="s">
        <v>94</v>
      </c>
      <c r="E10" s="100">
        <v>5</v>
      </c>
      <c r="F10" s="98"/>
      <c r="G10" s="99"/>
      <c r="H10" s="100"/>
      <c r="I10" s="100"/>
      <c r="J10" s="155" t="s">
        <v>272</v>
      </c>
      <c r="K10" s="101">
        <v>0.004533564814814815</v>
      </c>
      <c r="L10" s="154" t="s">
        <v>94</v>
      </c>
      <c r="M10" s="100">
        <v>5</v>
      </c>
      <c r="N10" s="155" t="s">
        <v>279</v>
      </c>
      <c r="O10" s="101">
        <v>0.005366898148148148</v>
      </c>
      <c r="P10" s="154" t="s">
        <v>94</v>
      </c>
      <c r="Q10" s="100">
        <v>5</v>
      </c>
      <c r="R10" s="148" t="s">
        <v>271</v>
      </c>
      <c r="S10" s="149">
        <v>0.004150578703703704</v>
      </c>
      <c r="T10" s="147" t="s">
        <v>93</v>
      </c>
      <c r="U10" s="147">
        <v>5</v>
      </c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5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4">
        <f>SUM(M10:M14)</f>
        <v>5</v>
      </c>
      <c r="N15" s="103" t="s">
        <v>47</v>
      </c>
      <c r="O15" s="104"/>
      <c r="P15" s="103"/>
      <c r="Q15" s="104">
        <f>SUM(Q10:Q14)</f>
        <v>5</v>
      </c>
      <c r="R15" s="103" t="s">
        <v>47</v>
      </c>
      <c r="S15" s="104"/>
      <c r="T15" s="103"/>
      <c r="U15" s="104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400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155" t="s">
        <v>237</v>
      </c>
      <c r="O18" s="99">
        <v>0.011200115740740741</v>
      </c>
      <c r="P18" s="156" t="s">
        <v>93</v>
      </c>
      <c r="Q18" s="112">
        <v>10</v>
      </c>
      <c r="R18" s="155" t="s">
        <v>237</v>
      </c>
      <c r="S18" s="99">
        <v>0.009142824074074074</v>
      </c>
      <c r="T18" s="156" t="s">
        <v>93</v>
      </c>
      <c r="U18" s="100">
        <v>10</v>
      </c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4">
        <f>SUM(Q18:Q22)</f>
        <v>10</v>
      </c>
      <c r="R23" s="103" t="s">
        <v>47</v>
      </c>
      <c r="S23" s="104"/>
      <c r="T23" s="103"/>
      <c r="U23" s="104">
        <f>SUM(U18:U22)</f>
        <v>10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800</v>
      </c>
      <c r="P24" s="103"/>
      <c r="Q24" s="103"/>
      <c r="R24" s="113"/>
      <c r="S24" s="106">
        <f>800*(COUNTA(S18:S22))</f>
        <v>800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40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3.2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4">
      <selection activeCell="I10" sqref="I10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110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219</v>
      </c>
      <c r="C10" s="99">
        <v>0.0055628472222222225</v>
      </c>
      <c r="D10" s="154" t="s">
        <v>93</v>
      </c>
      <c r="E10" s="100">
        <v>3</v>
      </c>
      <c r="F10" s="155" t="s">
        <v>219</v>
      </c>
      <c r="G10" s="99">
        <v>0.0065643518518518525</v>
      </c>
      <c r="H10" s="154" t="s">
        <v>93</v>
      </c>
      <c r="I10" s="100">
        <v>3</v>
      </c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3</v>
      </c>
      <c r="F15" s="103" t="s">
        <v>47</v>
      </c>
      <c r="G15" s="104"/>
      <c r="H15" s="103"/>
      <c r="I15" s="104">
        <f>SUM(I10:I14)</f>
        <v>3</v>
      </c>
      <c r="J15" s="103" t="s">
        <v>47</v>
      </c>
      <c r="K15" s="104"/>
      <c r="L15" s="103"/>
      <c r="M15" s="104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4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6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0.8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B1">
      <selection activeCell="E15" sqref="E15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208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182</v>
      </c>
      <c r="C10" s="99">
        <v>0.006080439814814815</v>
      </c>
      <c r="D10" s="154" t="s">
        <v>93</v>
      </c>
      <c r="E10" s="100">
        <v>3</v>
      </c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3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3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0.4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3">
      <selection activeCell="E32" sqref="E32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9.140625" style="4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111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158</v>
      </c>
      <c r="C10" s="99">
        <v>0.00568599537037037</v>
      </c>
      <c r="D10" s="100" t="s">
        <v>93</v>
      </c>
      <c r="E10" s="100">
        <v>5</v>
      </c>
      <c r="F10" s="98" t="s">
        <v>157</v>
      </c>
      <c r="G10" s="99">
        <v>0.006169907407407408</v>
      </c>
      <c r="H10" s="100" t="s">
        <v>93</v>
      </c>
      <c r="I10" s="100">
        <v>5</v>
      </c>
      <c r="J10" s="98" t="s">
        <v>156</v>
      </c>
      <c r="K10" s="101">
        <v>0.005961921296296296</v>
      </c>
      <c r="L10" s="100" t="s">
        <v>93</v>
      </c>
      <c r="M10" s="100">
        <v>5</v>
      </c>
      <c r="N10" s="98"/>
      <c r="O10" s="101"/>
      <c r="P10" s="100"/>
      <c r="Q10" s="100"/>
      <c r="R10" s="98" t="s">
        <v>159</v>
      </c>
      <c r="S10" s="101">
        <v>0.0062782407407407405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 t="s">
        <v>174</v>
      </c>
      <c r="C11" s="99">
        <v>0.005509490740740741</v>
      </c>
      <c r="D11" s="100" t="s">
        <v>93</v>
      </c>
      <c r="E11" s="100">
        <v>5</v>
      </c>
      <c r="F11" s="98" t="s">
        <v>181</v>
      </c>
      <c r="G11" s="99">
        <v>0.00609224537037037</v>
      </c>
      <c r="H11" s="100" t="s">
        <v>93</v>
      </c>
      <c r="I11" s="100">
        <v>5</v>
      </c>
      <c r="J11" s="98" t="s">
        <v>95</v>
      </c>
      <c r="K11" s="101">
        <v>0.005997222222222222</v>
      </c>
      <c r="L11" s="100" t="s">
        <v>94</v>
      </c>
      <c r="M11" s="100">
        <v>5</v>
      </c>
      <c r="N11" s="98"/>
      <c r="O11" s="101"/>
      <c r="P11" s="100"/>
      <c r="Q11" s="100"/>
      <c r="R11" s="98" t="s">
        <v>174</v>
      </c>
      <c r="S11" s="101">
        <v>0.006135532407407406</v>
      </c>
      <c r="T11" s="100" t="s">
        <v>93</v>
      </c>
      <c r="U11" s="100">
        <v>5</v>
      </c>
    </row>
    <row r="12" spans="1:21" ht="16.5" customHeight="1">
      <c r="A12" s="97" t="s">
        <v>81</v>
      </c>
      <c r="B12" s="155" t="s">
        <v>218</v>
      </c>
      <c r="C12" s="99">
        <v>0.005530555555555556</v>
      </c>
      <c r="D12" s="100" t="s">
        <v>93</v>
      </c>
      <c r="E12" s="100">
        <v>5</v>
      </c>
      <c r="F12" s="155" t="s">
        <v>210</v>
      </c>
      <c r="G12" s="99">
        <v>0.006073495370370371</v>
      </c>
      <c r="H12" s="100" t="s">
        <v>93</v>
      </c>
      <c r="I12" s="100">
        <v>5</v>
      </c>
      <c r="J12" s="98" t="s">
        <v>181</v>
      </c>
      <c r="K12" s="101">
        <v>0.00567662037037037</v>
      </c>
      <c r="L12" s="100" t="s">
        <v>93</v>
      </c>
      <c r="M12" s="100">
        <v>5</v>
      </c>
      <c r="N12" s="98"/>
      <c r="O12" s="101"/>
      <c r="P12" s="100"/>
      <c r="Q12" s="100"/>
      <c r="R12" s="98" t="s">
        <v>188</v>
      </c>
      <c r="S12" s="101">
        <v>0.006162037037037036</v>
      </c>
      <c r="T12" s="100" t="s">
        <v>93</v>
      </c>
      <c r="U12" s="100">
        <v>5</v>
      </c>
    </row>
    <row r="13" spans="1:21" ht="16.5" customHeight="1">
      <c r="A13" s="97" t="s">
        <v>81</v>
      </c>
      <c r="B13" s="155" t="s">
        <v>240</v>
      </c>
      <c r="C13" s="99">
        <v>0.005612847222222221</v>
      </c>
      <c r="D13" s="100" t="s">
        <v>93</v>
      </c>
      <c r="E13" s="100">
        <v>5</v>
      </c>
      <c r="F13" s="155" t="s">
        <v>241</v>
      </c>
      <c r="G13" s="99">
        <v>0.006353240740740742</v>
      </c>
      <c r="H13" s="100" t="s">
        <v>93</v>
      </c>
      <c r="I13" s="100">
        <v>5</v>
      </c>
      <c r="J13" s="155" t="s">
        <v>210</v>
      </c>
      <c r="K13" s="101">
        <v>0.005741782407407407</v>
      </c>
      <c r="L13" s="100" t="s">
        <v>93</v>
      </c>
      <c r="M13" s="100">
        <v>5</v>
      </c>
      <c r="N13" s="98"/>
      <c r="O13" s="101"/>
      <c r="P13" s="100"/>
      <c r="Q13" s="100"/>
      <c r="R13" s="155" t="s">
        <v>212</v>
      </c>
      <c r="S13" s="101">
        <v>0.006142129629629629</v>
      </c>
      <c r="T13" s="100" t="s">
        <v>93</v>
      </c>
      <c r="U13" s="100">
        <v>5</v>
      </c>
    </row>
    <row r="14" spans="1:21" ht="16.5" customHeight="1">
      <c r="A14" s="97" t="s">
        <v>81</v>
      </c>
      <c r="B14" s="155" t="s">
        <v>257</v>
      </c>
      <c r="C14" s="99">
        <v>0.0055712962962962955</v>
      </c>
      <c r="D14" s="100" t="s">
        <v>93</v>
      </c>
      <c r="E14" s="100">
        <v>5</v>
      </c>
      <c r="F14" s="155" t="s">
        <v>263</v>
      </c>
      <c r="G14" s="99">
        <v>0.0060969907407407405</v>
      </c>
      <c r="H14" s="100" t="s">
        <v>93</v>
      </c>
      <c r="I14" s="100">
        <v>5</v>
      </c>
      <c r="J14" s="155" t="s">
        <v>243</v>
      </c>
      <c r="K14" s="101">
        <v>0.005765277777777778</v>
      </c>
      <c r="L14" s="100" t="s">
        <v>93</v>
      </c>
      <c r="M14" s="100">
        <v>5</v>
      </c>
      <c r="N14" s="98"/>
      <c r="O14" s="101"/>
      <c r="P14" s="100"/>
      <c r="Q14" s="100"/>
      <c r="R14" s="155" t="s">
        <v>225</v>
      </c>
      <c r="S14" s="101">
        <v>0.00652662037037037</v>
      </c>
      <c r="T14" s="100" t="s">
        <v>93</v>
      </c>
      <c r="U14" s="100">
        <v>5</v>
      </c>
    </row>
    <row r="15" spans="1:21" ht="16.5" customHeight="1">
      <c r="A15" s="102" t="s">
        <v>4</v>
      </c>
      <c r="B15" s="103"/>
      <c r="C15" s="104"/>
      <c r="D15" s="103"/>
      <c r="E15" s="104">
        <f>SUM(E10:E14)</f>
        <v>25</v>
      </c>
      <c r="F15" s="103"/>
      <c r="G15" s="104"/>
      <c r="H15" s="103"/>
      <c r="I15" s="104">
        <f>SUM(I10:I14)</f>
        <v>25</v>
      </c>
      <c r="J15" s="103"/>
      <c r="K15" s="104"/>
      <c r="L15" s="103"/>
      <c r="M15" s="104">
        <f>SUM(M10:M14)</f>
        <v>25</v>
      </c>
      <c r="N15" s="103"/>
      <c r="O15" s="104"/>
      <c r="P15" s="103"/>
      <c r="Q15" s="103">
        <f>SUM(Q10:Q14)</f>
        <v>0</v>
      </c>
      <c r="R15" s="103"/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163</v>
      </c>
      <c r="C18" s="99">
        <v>0.011883449074074076</v>
      </c>
      <c r="D18" s="112" t="s">
        <v>93</v>
      </c>
      <c r="E18" s="112">
        <v>10</v>
      </c>
      <c r="F18" s="98" t="s">
        <v>156</v>
      </c>
      <c r="G18" s="99">
        <v>0.012899537037037036</v>
      </c>
      <c r="H18" s="112" t="s">
        <v>93</v>
      </c>
      <c r="I18" s="112">
        <v>10</v>
      </c>
      <c r="J18" s="98" t="s">
        <v>159</v>
      </c>
      <c r="K18" s="99">
        <v>0.012247569444444446</v>
      </c>
      <c r="L18" s="112" t="s">
        <v>93</v>
      </c>
      <c r="M18" s="112">
        <v>10</v>
      </c>
      <c r="N18" s="98"/>
      <c r="O18" s="99"/>
      <c r="P18" s="112"/>
      <c r="Q18" s="112"/>
      <c r="R18" s="155" t="s">
        <v>218</v>
      </c>
      <c r="S18" s="99">
        <v>0.01319525462962963</v>
      </c>
      <c r="T18" s="156" t="s">
        <v>93</v>
      </c>
      <c r="U18" s="100">
        <v>10</v>
      </c>
    </row>
    <row r="19" spans="1:21" ht="16.5" customHeight="1">
      <c r="A19" s="97" t="s">
        <v>83</v>
      </c>
      <c r="B19" s="155" t="s">
        <v>215</v>
      </c>
      <c r="C19" s="99">
        <v>0.011466087962962964</v>
      </c>
      <c r="D19" s="112" t="s">
        <v>93</v>
      </c>
      <c r="E19" s="112">
        <v>10</v>
      </c>
      <c r="F19" s="98" t="s">
        <v>95</v>
      </c>
      <c r="G19" s="99">
        <v>0.013403356481481483</v>
      </c>
      <c r="H19" s="100" t="s">
        <v>94</v>
      </c>
      <c r="I19" s="112">
        <v>10</v>
      </c>
      <c r="J19" s="98" t="s">
        <v>188</v>
      </c>
      <c r="K19" s="99">
        <v>0.012046064814814815</v>
      </c>
      <c r="L19" s="112" t="s">
        <v>93</v>
      </c>
      <c r="M19" s="112">
        <v>10</v>
      </c>
      <c r="N19" s="98"/>
      <c r="O19" s="99"/>
      <c r="P19" s="100"/>
      <c r="Q19" s="100"/>
      <c r="R19" s="155" t="s">
        <v>240</v>
      </c>
      <c r="S19" s="99">
        <v>0.01329375</v>
      </c>
      <c r="T19" s="156" t="s">
        <v>93</v>
      </c>
      <c r="U19" s="100">
        <v>10</v>
      </c>
    </row>
    <row r="20" spans="1:21" ht="16.5" customHeight="1">
      <c r="A20" s="97" t="s">
        <v>83</v>
      </c>
      <c r="B20" s="155" t="s">
        <v>225</v>
      </c>
      <c r="C20" s="99">
        <v>0.011498842592592593</v>
      </c>
      <c r="D20" s="112" t="s">
        <v>93</v>
      </c>
      <c r="E20" s="112">
        <v>10</v>
      </c>
      <c r="F20" s="98" t="s">
        <v>183</v>
      </c>
      <c r="G20" s="99">
        <v>0.012901157407407408</v>
      </c>
      <c r="H20" s="100" t="s">
        <v>93</v>
      </c>
      <c r="I20" s="112">
        <v>10</v>
      </c>
      <c r="J20" s="155" t="s">
        <v>212</v>
      </c>
      <c r="K20" s="99">
        <v>0.011715277777777778</v>
      </c>
      <c r="L20" s="112" t="s">
        <v>93</v>
      </c>
      <c r="M20" s="112">
        <v>10</v>
      </c>
      <c r="N20" s="98"/>
      <c r="O20" s="99"/>
      <c r="P20" s="100"/>
      <c r="Q20" s="100"/>
      <c r="R20" s="155" t="s">
        <v>261</v>
      </c>
      <c r="S20" s="99">
        <v>0.013260300925925927</v>
      </c>
      <c r="T20" s="156" t="s">
        <v>93</v>
      </c>
      <c r="U20" s="100">
        <v>10</v>
      </c>
    </row>
    <row r="21" spans="1:21" ht="16.5" customHeight="1">
      <c r="A21" s="97" t="s">
        <v>83</v>
      </c>
      <c r="B21" s="155" t="s">
        <v>286</v>
      </c>
      <c r="C21" s="99">
        <v>0.011902083333333334</v>
      </c>
      <c r="D21" s="112" t="s">
        <v>93</v>
      </c>
      <c r="E21" s="112">
        <v>10</v>
      </c>
      <c r="F21" s="155" t="s">
        <v>215</v>
      </c>
      <c r="G21" s="99">
        <v>0.012535416666666665</v>
      </c>
      <c r="H21" s="100" t="s">
        <v>93</v>
      </c>
      <c r="I21" s="112">
        <v>10</v>
      </c>
      <c r="J21" s="155" t="s">
        <v>245</v>
      </c>
      <c r="K21" s="99">
        <v>0.011952777777777777</v>
      </c>
      <c r="L21" s="112" t="s">
        <v>93</v>
      </c>
      <c r="M21" s="112">
        <v>10</v>
      </c>
      <c r="N21" s="98"/>
      <c r="O21" s="99"/>
      <c r="P21" s="100"/>
      <c r="Q21" s="100"/>
      <c r="R21" s="155" t="s">
        <v>260</v>
      </c>
      <c r="S21" s="99">
        <v>0.013213657407407405</v>
      </c>
      <c r="T21" s="156" t="s">
        <v>93</v>
      </c>
      <c r="U21" s="100">
        <v>10</v>
      </c>
    </row>
    <row r="22" spans="1:21" ht="16.5" customHeight="1">
      <c r="A22" s="97" t="s">
        <v>83</v>
      </c>
      <c r="B22" s="155" t="s">
        <v>295</v>
      </c>
      <c r="C22" s="99">
        <v>0.011677546296296295</v>
      </c>
      <c r="D22" s="112" t="s">
        <v>93</v>
      </c>
      <c r="E22" s="112">
        <v>10</v>
      </c>
      <c r="F22" s="155" t="s">
        <v>243</v>
      </c>
      <c r="G22" s="99">
        <v>0.012786458333333334</v>
      </c>
      <c r="H22" s="100" t="s">
        <v>93</v>
      </c>
      <c r="I22" s="112">
        <v>10</v>
      </c>
      <c r="J22" s="155" t="s">
        <v>284</v>
      </c>
      <c r="K22" s="99">
        <v>0.01183125</v>
      </c>
      <c r="L22" s="112" t="s">
        <v>93</v>
      </c>
      <c r="M22" s="112">
        <v>10</v>
      </c>
      <c r="N22" s="98"/>
      <c r="O22" s="99"/>
      <c r="P22" s="100"/>
      <c r="Q22" s="100"/>
      <c r="R22" s="155" t="s">
        <v>304</v>
      </c>
      <c r="S22" s="99">
        <v>0.013327314814814814</v>
      </c>
      <c r="T22" s="156" t="s">
        <v>93</v>
      </c>
      <c r="U22" s="100">
        <v>10</v>
      </c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50</v>
      </c>
      <c r="J23" s="103" t="s">
        <v>47</v>
      </c>
      <c r="K23" s="104"/>
      <c r="L23" s="103"/>
      <c r="M23" s="104">
        <f>SUM(M18:M22)</f>
        <v>50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4">
        <f>SUM(U18:U22)</f>
        <v>50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4000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930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45.8</v>
      </c>
      <c r="U28" s="179"/>
      <c r="V28" s="4" t="s">
        <v>5</v>
      </c>
    </row>
    <row r="29" spans="1:21" ht="16.5" customHeight="1">
      <c r="A29" s="118" t="s">
        <v>86</v>
      </c>
      <c r="B29" s="155" t="s">
        <v>292</v>
      </c>
      <c r="C29" s="101">
        <v>0.02301215277777778</v>
      </c>
      <c r="D29" s="154" t="s">
        <v>93</v>
      </c>
      <c r="E29" s="100">
        <v>40</v>
      </c>
      <c r="F29" s="155" t="s">
        <v>293</v>
      </c>
      <c r="G29" s="101">
        <v>0.024547453703703707</v>
      </c>
      <c r="H29" s="154" t="s">
        <v>93</v>
      </c>
      <c r="I29" s="100">
        <v>40</v>
      </c>
      <c r="J29" s="155" t="s">
        <v>219</v>
      </c>
      <c r="K29" s="101">
        <v>0.022769444444444443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237</v>
      </c>
      <c r="C30" s="104">
        <v>1375</v>
      </c>
      <c r="D30" s="154" t="s">
        <v>93</v>
      </c>
      <c r="E30" s="100">
        <v>40</v>
      </c>
      <c r="F30" s="98" t="s">
        <v>163</v>
      </c>
      <c r="G30" s="104">
        <v>1250</v>
      </c>
      <c r="H30" s="123" t="s">
        <v>93</v>
      </c>
      <c r="I30" s="123">
        <v>40</v>
      </c>
      <c r="J30" s="155" t="s">
        <v>216</v>
      </c>
      <c r="K30" s="104">
        <v>1375</v>
      </c>
      <c r="L30" s="155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341</v>
      </c>
      <c r="C31" s="104">
        <v>1950</v>
      </c>
      <c r="D31" s="154" t="s">
        <v>93</v>
      </c>
      <c r="E31" s="100">
        <v>50</v>
      </c>
      <c r="F31" s="155" t="s">
        <v>258</v>
      </c>
      <c r="G31" s="104">
        <v>1800</v>
      </c>
      <c r="H31" s="123" t="s">
        <v>93</v>
      </c>
      <c r="I31" s="123">
        <v>50</v>
      </c>
      <c r="J31" s="155" t="s">
        <v>299</v>
      </c>
      <c r="K31" s="104">
        <v>1950</v>
      </c>
      <c r="L31" s="155" t="s">
        <v>93</v>
      </c>
      <c r="M31" s="12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155" t="s">
        <v>359</v>
      </c>
      <c r="C32" s="104">
        <v>2600</v>
      </c>
      <c r="D32" s="154" t="s">
        <v>93</v>
      </c>
      <c r="E32" s="100">
        <v>80</v>
      </c>
      <c r="F32" s="155" t="s">
        <v>354</v>
      </c>
      <c r="G32" s="104">
        <v>2475</v>
      </c>
      <c r="H32" s="123" t="s">
        <v>93</v>
      </c>
      <c r="I32" s="123">
        <v>80</v>
      </c>
      <c r="J32" s="155" t="s">
        <v>309</v>
      </c>
      <c r="K32" s="104">
        <v>2525</v>
      </c>
      <c r="L32" s="155" t="s">
        <v>93</v>
      </c>
      <c r="M32" s="12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7425</v>
      </c>
      <c r="D33" s="100"/>
      <c r="E33" s="100"/>
      <c r="F33" s="98"/>
      <c r="G33" s="126">
        <f>SUM(G32+G31+G30+(IF(COUNTBLANK(G29),0,1500)))</f>
        <v>7025</v>
      </c>
      <c r="H33" s="108"/>
      <c r="I33" s="127"/>
      <c r="J33" s="98"/>
      <c r="K33" s="126">
        <f>SUM(K32+K31+K30+(IF(COUNTBLANK(K29),0,1500)))</f>
        <v>7350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G2" sqref="G2:N3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10.421875" style="4" bestFit="1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112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177</v>
      </c>
      <c r="C10" s="99">
        <v>0.005285995370370371</v>
      </c>
      <c r="D10" s="100" t="s">
        <v>93</v>
      </c>
      <c r="E10" s="100">
        <v>3</v>
      </c>
      <c r="F10" s="98"/>
      <c r="G10" s="99"/>
      <c r="H10" s="100"/>
      <c r="I10" s="100"/>
      <c r="J10" s="155" t="s">
        <v>248</v>
      </c>
      <c r="K10" s="101">
        <v>0.0067002314814814815</v>
      </c>
      <c r="L10" s="154" t="s">
        <v>93</v>
      </c>
      <c r="M10" s="100">
        <v>3</v>
      </c>
      <c r="N10" s="155" t="s">
        <v>216</v>
      </c>
      <c r="O10" s="101">
        <v>0.0077516203703703705</v>
      </c>
      <c r="P10" s="154" t="s">
        <v>93</v>
      </c>
      <c r="Q10" s="100">
        <v>3</v>
      </c>
      <c r="R10" s="98" t="s">
        <v>156</v>
      </c>
      <c r="S10" s="101">
        <v>0.00650798611111111</v>
      </c>
      <c r="T10" s="100" t="s">
        <v>93</v>
      </c>
      <c r="U10" s="100">
        <v>3</v>
      </c>
      <c r="V10" s="4" t="s">
        <v>47</v>
      </c>
    </row>
    <row r="11" spans="1:21" ht="16.5" customHeight="1">
      <c r="A11" s="97" t="s">
        <v>81</v>
      </c>
      <c r="B11" s="155" t="s">
        <v>291</v>
      </c>
      <c r="C11" s="99">
        <v>0.005553356481481481</v>
      </c>
      <c r="D11" s="100" t="s">
        <v>93</v>
      </c>
      <c r="E11" s="100">
        <v>3</v>
      </c>
      <c r="F11" s="98"/>
      <c r="G11" s="99"/>
      <c r="H11" s="100"/>
      <c r="I11" s="100"/>
      <c r="J11" s="98"/>
      <c r="K11" s="101"/>
      <c r="L11" s="100"/>
      <c r="M11" s="100"/>
      <c r="N11" s="155" t="s">
        <v>233</v>
      </c>
      <c r="O11" s="101">
        <v>0.0074156249999999995</v>
      </c>
      <c r="P11" s="154" t="s">
        <v>93</v>
      </c>
      <c r="Q11" s="100">
        <v>3</v>
      </c>
      <c r="R11" s="98" t="s">
        <v>177</v>
      </c>
      <c r="S11" s="101">
        <v>0.006443171296296297</v>
      </c>
      <c r="T11" s="100" t="s">
        <v>93</v>
      </c>
      <c r="U11" s="100">
        <v>3</v>
      </c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 t="s">
        <v>182</v>
      </c>
      <c r="S12" s="101">
        <v>0.006408680555555556</v>
      </c>
      <c r="T12" s="100" t="s">
        <v>93</v>
      </c>
      <c r="U12" s="100">
        <v>3</v>
      </c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6</v>
      </c>
      <c r="F15" s="103" t="s">
        <v>47</v>
      </c>
      <c r="G15" s="104"/>
      <c r="H15" s="103"/>
      <c r="I15" s="104">
        <f>SUM(I10:I14)</f>
        <v>0</v>
      </c>
      <c r="J15" s="103" t="s">
        <v>47</v>
      </c>
      <c r="K15" s="104"/>
      <c r="L15" s="103"/>
      <c r="M15" s="104">
        <f>SUM(M10:M14)</f>
        <v>3</v>
      </c>
      <c r="N15" s="103" t="s">
        <v>47</v>
      </c>
      <c r="O15" s="104"/>
      <c r="P15" s="103"/>
      <c r="Q15" s="104">
        <f>SUM(Q10:Q14)</f>
        <v>6</v>
      </c>
      <c r="R15" s="103" t="s">
        <v>47</v>
      </c>
      <c r="S15" s="104"/>
      <c r="T15" s="103"/>
      <c r="U15" s="104">
        <f>SUM(U10:U14)</f>
        <v>9</v>
      </c>
    </row>
    <row r="16" spans="1:21" ht="16.5" customHeight="1">
      <c r="A16" s="102" t="s">
        <v>82</v>
      </c>
      <c r="B16" s="105"/>
      <c r="C16" s="106">
        <f>400*(COUNTA(C10:C14))</f>
        <v>800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800</v>
      </c>
      <c r="P16" s="109"/>
      <c r="Q16" s="109"/>
      <c r="R16" s="105"/>
      <c r="S16" s="106">
        <f>400*(COUNTA(S10:S14))</f>
        <v>1200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155" t="s">
        <v>231</v>
      </c>
      <c r="C18" s="99">
        <v>0.01124363425925926</v>
      </c>
      <c r="D18" s="156" t="s">
        <v>94</v>
      </c>
      <c r="E18" s="112">
        <v>6</v>
      </c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155" t="s">
        <v>213</v>
      </c>
      <c r="S18" s="99">
        <v>0.013766435185185187</v>
      </c>
      <c r="T18" s="156" t="s">
        <v>93</v>
      </c>
      <c r="U18" s="100">
        <v>6</v>
      </c>
    </row>
    <row r="19" spans="1:21" ht="16.5" customHeight="1">
      <c r="A19" s="97" t="s">
        <v>83</v>
      </c>
      <c r="B19" s="155" t="s">
        <v>268</v>
      </c>
      <c r="C19" s="99">
        <v>0.012109953703703704</v>
      </c>
      <c r="D19" s="156" t="s">
        <v>93</v>
      </c>
      <c r="E19" s="100">
        <v>6</v>
      </c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12"/>
      <c r="Q19" s="112"/>
      <c r="R19" s="155" t="s">
        <v>241</v>
      </c>
      <c r="S19" s="99">
        <v>0.012835185185185186</v>
      </c>
      <c r="T19" s="156" t="s">
        <v>93</v>
      </c>
      <c r="U19" s="100">
        <v>10</v>
      </c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12"/>
      <c r="Q20" s="112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12"/>
      <c r="Q21" s="112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12"/>
      <c r="Q22" s="112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12</v>
      </c>
      <c r="F23" s="103" t="s">
        <v>47</v>
      </c>
      <c r="G23" s="104"/>
      <c r="H23" s="103"/>
      <c r="I23" s="104">
        <f>SUM(I18:I22)</f>
        <v>0</v>
      </c>
      <c r="J23" s="103" t="s">
        <v>47</v>
      </c>
      <c r="K23" s="104"/>
      <c r="L23" s="103"/>
      <c r="M23" s="104">
        <f>SUM(M18:M22)</f>
        <v>0</v>
      </c>
      <c r="N23" s="103" t="s">
        <v>47</v>
      </c>
      <c r="O23" s="104"/>
      <c r="P23" s="103"/>
      <c r="Q23" s="104">
        <f>SUM(Q18:Q22)</f>
        <v>0</v>
      </c>
      <c r="R23" s="103" t="s">
        <v>47</v>
      </c>
      <c r="S23" s="104"/>
      <c r="T23" s="103"/>
      <c r="U23" s="104">
        <f>SUM(U18:U22)</f>
        <v>16</v>
      </c>
    </row>
    <row r="24" spans="1:21" ht="16.5" customHeight="1">
      <c r="A24" s="97" t="s">
        <v>82</v>
      </c>
      <c r="B24" s="113"/>
      <c r="C24" s="106">
        <f>800*(COUNTA(C18:C22))</f>
        <v>1600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1600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52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6.4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AB20" sqref="AB20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/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/>
      <c r="C10" s="99"/>
      <c r="D10" s="100"/>
      <c r="E10" s="100"/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3">
        <f>SUM(E10:E14)</f>
        <v>0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0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P29" sqref="P29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7109375" style="4" bestFit="1" customWidth="1"/>
    <col min="8" max="9" width="4.7109375" style="4" customWidth="1"/>
    <col min="10" max="10" width="9.421875" style="4" bestFit="1" customWidth="1"/>
    <col min="11" max="11" width="10.7109375" style="4" bestFit="1" customWidth="1"/>
    <col min="12" max="13" width="4.7109375" style="4" customWidth="1"/>
    <col min="14" max="14" width="9.421875" style="4" bestFit="1" customWidth="1"/>
    <col min="15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113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155</v>
      </c>
      <c r="C10" s="99">
        <v>0.008640162037037036</v>
      </c>
      <c r="D10" s="100" t="s">
        <v>93</v>
      </c>
      <c r="E10" s="100">
        <v>3</v>
      </c>
      <c r="F10" s="98" t="s">
        <v>154</v>
      </c>
      <c r="G10" s="99">
        <v>0.010496990740740739</v>
      </c>
      <c r="H10" s="100" t="s">
        <v>93</v>
      </c>
      <c r="I10" s="100">
        <v>3</v>
      </c>
      <c r="J10" s="98" t="s">
        <v>156</v>
      </c>
      <c r="K10" s="101">
        <v>0.011935532407407407</v>
      </c>
      <c r="L10" s="100" t="s">
        <v>93</v>
      </c>
      <c r="M10" s="100">
        <v>2</v>
      </c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 t="s">
        <v>165</v>
      </c>
      <c r="C11" s="99">
        <v>0.008763194444444443</v>
      </c>
      <c r="D11" s="100" t="s">
        <v>93</v>
      </c>
      <c r="E11" s="100">
        <v>3</v>
      </c>
      <c r="F11" s="98" t="s">
        <v>172</v>
      </c>
      <c r="G11" s="99">
        <v>0.010137152777777778</v>
      </c>
      <c r="H11" s="100" t="s">
        <v>93</v>
      </c>
      <c r="I11" s="100">
        <v>3</v>
      </c>
      <c r="J11" s="98" t="s">
        <v>172</v>
      </c>
      <c r="K11" s="101">
        <v>0.011785532407407406</v>
      </c>
      <c r="L11" s="100" t="s">
        <v>93</v>
      </c>
      <c r="M11" s="100">
        <v>2</v>
      </c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 t="s">
        <v>181</v>
      </c>
      <c r="C12" s="99">
        <v>0.008493055555555556</v>
      </c>
      <c r="D12" s="100" t="s">
        <v>93</v>
      </c>
      <c r="E12" s="100">
        <v>3</v>
      </c>
      <c r="F12" s="155" t="s">
        <v>205</v>
      </c>
      <c r="G12" s="99">
        <v>0.010430092592592593</v>
      </c>
      <c r="H12" s="100" t="s">
        <v>93</v>
      </c>
      <c r="I12" s="100">
        <v>3</v>
      </c>
      <c r="J12" s="155" t="s">
        <v>211</v>
      </c>
      <c r="K12" s="101">
        <v>0.01145613425925926</v>
      </c>
      <c r="L12" s="100" t="s">
        <v>93</v>
      </c>
      <c r="M12" s="100">
        <v>2</v>
      </c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155" t="s">
        <v>226</v>
      </c>
      <c r="C13" s="99">
        <v>0.00854664351851852</v>
      </c>
      <c r="D13" s="100" t="s">
        <v>93</v>
      </c>
      <c r="E13" s="100">
        <v>3</v>
      </c>
      <c r="F13" s="155" t="s">
        <v>214</v>
      </c>
      <c r="G13" s="99">
        <v>0.010495254629629629</v>
      </c>
      <c r="H13" s="100" t="s">
        <v>93</v>
      </c>
      <c r="I13" s="100">
        <v>3</v>
      </c>
      <c r="J13" s="155" t="s">
        <v>295</v>
      </c>
      <c r="K13" s="101">
        <v>0.011548032407407406</v>
      </c>
      <c r="L13" s="100" t="s">
        <v>93</v>
      </c>
      <c r="M13" s="100">
        <v>2</v>
      </c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155" t="s">
        <v>296</v>
      </c>
      <c r="C14" s="99">
        <v>0.008681597222222222</v>
      </c>
      <c r="D14" s="100" t="s">
        <v>93</v>
      </c>
      <c r="E14" s="100">
        <v>3</v>
      </c>
      <c r="F14" s="155" t="s">
        <v>286</v>
      </c>
      <c r="G14" s="99">
        <v>0.010712384259259258</v>
      </c>
      <c r="H14" s="100" t="s">
        <v>93</v>
      </c>
      <c r="I14" s="100">
        <v>3</v>
      </c>
      <c r="J14" s="155" t="s">
        <v>299</v>
      </c>
      <c r="K14" s="101">
        <v>0.011677083333333333</v>
      </c>
      <c r="L14" s="100" t="s">
        <v>93</v>
      </c>
      <c r="M14" s="100">
        <v>2</v>
      </c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/>
      <c r="C15" s="104"/>
      <c r="D15" s="103"/>
      <c r="E15" s="104">
        <f>SUM(E10:E14)</f>
        <v>15</v>
      </c>
      <c r="F15" s="103"/>
      <c r="G15" s="104"/>
      <c r="H15" s="103"/>
      <c r="I15" s="104">
        <f>SUM(I10:I14)</f>
        <v>15</v>
      </c>
      <c r="J15" s="103"/>
      <c r="K15" s="104"/>
      <c r="L15" s="103"/>
      <c r="M15" s="104">
        <f>SUM(M10:M14)</f>
        <v>10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158</v>
      </c>
      <c r="C18" s="99">
        <v>0.017842939814814815</v>
      </c>
      <c r="D18" s="100" t="s">
        <v>93</v>
      </c>
      <c r="E18" s="100">
        <v>6</v>
      </c>
      <c r="F18" s="98" t="s">
        <v>155</v>
      </c>
      <c r="G18" s="99">
        <v>0.021435416666666665</v>
      </c>
      <c r="H18" s="100" t="s">
        <v>93</v>
      </c>
      <c r="I18" s="100">
        <v>6</v>
      </c>
      <c r="J18" s="155" t="s">
        <v>212</v>
      </c>
      <c r="K18" s="99">
        <v>0.023356018518518516</v>
      </c>
      <c r="L18" s="154" t="s">
        <v>93</v>
      </c>
      <c r="M18" s="100">
        <v>4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 t="s">
        <v>170</v>
      </c>
      <c r="C19" s="99">
        <v>0.017431712962962965</v>
      </c>
      <c r="D19" s="100" t="s">
        <v>93</v>
      </c>
      <c r="E19" s="100">
        <v>6</v>
      </c>
      <c r="F19" s="98" t="s">
        <v>177</v>
      </c>
      <c r="G19" s="99">
        <v>0.02090891203703704</v>
      </c>
      <c r="H19" s="100" t="s">
        <v>93</v>
      </c>
      <c r="I19" s="100">
        <v>6</v>
      </c>
      <c r="J19" s="155" t="s">
        <v>307</v>
      </c>
      <c r="K19" s="99">
        <v>0.023974074074074075</v>
      </c>
      <c r="L19" s="154" t="s">
        <v>93</v>
      </c>
      <c r="M19" s="100">
        <v>4</v>
      </c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155" t="s">
        <v>214</v>
      </c>
      <c r="C20" s="99">
        <v>0.017399537037037036</v>
      </c>
      <c r="D20" s="100" t="s">
        <v>93</v>
      </c>
      <c r="E20" s="100">
        <v>6</v>
      </c>
      <c r="F20" s="98" t="s">
        <v>181</v>
      </c>
      <c r="G20" s="99">
        <v>0.021071064814814813</v>
      </c>
      <c r="H20" s="100" t="s">
        <v>93</v>
      </c>
      <c r="I20" s="100">
        <v>6</v>
      </c>
      <c r="J20" s="155" t="s">
        <v>317</v>
      </c>
      <c r="K20" s="99">
        <v>0.023241898148148147</v>
      </c>
      <c r="L20" s="154" t="s">
        <v>93</v>
      </c>
      <c r="M20" s="100">
        <v>6</v>
      </c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155" t="s">
        <v>290</v>
      </c>
      <c r="C21" s="99">
        <v>0.017627662037037035</v>
      </c>
      <c r="D21" s="100" t="s">
        <v>93</v>
      </c>
      <c r="E21" s="100">
        <v>6</v>
      </c>
      <c r="F21" s="155" t="s">
        <v>218</v>
      </c>
      <c r="G21" s="99">
        <v>0.021455555555555558</v>
      </c>
      <c r="H21" s="100" t="s">
        <v>93</v>
      </c>
      <c r="I21" s="100">
        <v>6</v>
      </c>
      <c r="J21" s="155" t="s">
        <v>332</v>
      </c>
      <c r="K21" s="99">
        <v>0.023834490740740743</v>
      </c>
      <c r="L21" s="154" t="s">
        <v>93</v>
      </c>
      <c r="M21" s="100">
        <v>4</v>
      </c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155" t="s">
        <v>338</v>
      </c>
      <c r="C22" s="99">
        <v>0.017943749999999998</v>
      </c>
      <c r="D22" s="100" t="s">
        <v>93</v>
      </c>
      <c r="E22" s="100">
        <v>6</v>
      </c>
      <c r="F22" s="155" t="s">
        <v>310</v>
      </c>
      <c r="G22" s="99">
        <v>0.021071643518518517</v>
      </c>
      <c r="H22" s="100" t="s">
        <v>93</v>
      </c>
      <c r="I22" s="100">
        <v>6</v>
      </c>
      <c r="J22" s="155" t="s">
        <v>361</v>
      </c>
      <c r="K22" s="99">
        <v>0.023697916666666666</v>
      </c>
      <c r="L22" s="154" t="s">
        <v>93</v>
      </c>
      <c r="M22" s="100">
        <v>4</v>
      </c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30</v>
      </c>
      <c r="F23" s="103" t="s">
        <v>47</v>
      </c>
      <c r="G23" s="104"/>
      <c r="H23" s="103"/>
      <c r="I23" s="104">
        <f>SUM(I18:I22)</f>
        <v>30</v>
      </c>
      <c r="J23" s="103" t="s">
        <v>47</v>
      </c>
      <c r="K23" s="104"/>
      <c r="L23" s="103"/>
      <c r="M23" s="104">
        <f>SUM(M18:M22)</f>
        <v>22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557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31.65</v>
      </c>
      <c r="U28" s="179"/>
      <c r="V28" s="4" t="s">
        <v>5</v>
      </c>
    </row>
    <row r="29" spans="1:21" ht="16.5" customHeight="1">
      <c r="A29" s="118" t="s">
        <v>86</v>
      </c>
      <c r="B29" s="98" t="s">
        <v>169</v>
      </c>
      <c r="C29" s="101">
        <v>0.03447384259259259</v>
      </c>
      <c r="D29" s="100" t="s">
        <v>93</v>
      </c>
      <c r="E29" s="100">
        <v>30</v>
      </c>
      <c r="F29" s="155" t="s">
        <v>329</v>
      </c>
      <c r="G29" s="164" t="s">
        <v>331</v>
      </c>
      <c r="H29" s="154" t="s">
        <v>93</v>
      </c>
      <c r="I29" s="100">
        <v>30</v>
      </c>
      <c r="J29" s="155"/>
      <c r="K29" s="164"/>
      <c r="L29" s="155"/>
      <c r="M29" s="129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 t="s">
        <v>159</v>
      </c>
      <c r="C30" s="104">
        <v>925</v>
      </c>
      <c r="D30" s="100" t="s">
        <v>93</v>
      </c>
      <c r="E30" s="100">
        <v>30</v>
      </c>
      <c r="F30" s="155" t="s">
        <v>292</v>
      </c>
      <c r="G30" s="104">
        <v>750</v>
      </c>
      <c r="H30" s="158" t="s">
        <v>93</v>
      </c>
      <c r="I30" s="123">
        <v>30</v>
      </c>
      <c r="J30" s="98" t="s">
        <v>174</v>
      </c>
      <c r="K30" s="104">
        <v>725</v>
      </c>
      <c r="L30" s="98" t="s">
        <v>93</v>
      </c>
      <c r="M30" s="129">
        <v>30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 t="s">
        <v>166</v>
      </c>
      <c r="C31" s="104">
        <v>1350</v>
      </c>
      <c r="D31" s="100" t="s">
        <v>93</v>
      </c>
      <c r="E31" s="100">
        <v>35</v>
      </c>
      <c r="F31" s="155" t="s">
        <v>324</v>
      </c>
      <c r="G31" s="104">
        <v>1125</v>
      </c>
      <c r="H31" s="158" t="s">
        <v>93</v>
      </c>
      <c r="I31" s="123">
        <v>35</v>
      </c>
      <c r="J31" s="155" t="s">
        <v>356</v>
      </c>
      <c r="K31" s="104">
        <v>1050</v>
      </c>
      <c r="L31" s="98" t="s">
        <v>93</v>
      </c>
      <c r="M31" s="129">
        <v>35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 t="s">
        <v>168</v>
      </c>
      <c r="C32" s="104">
        <v>1850</v>
      </c>
      <c r="D32" s="100" t="s">
        <v>93</v>
      </c>
      <c r="E32" s="100">
        <v>60</v>
      </c>
      <c r="F32" s="155" t="s">
        <v>298</v>
      </c>
      <c r="G32" s="104">
        <v>1475</v>
      </c>
      <c r="H32" s="158" t="s">
        <v>93</v>
      </c>
      <c r="I32" s="123">
        <v>60</v>
      </c>
      <c r="J32" s="155" t="s">
        <v>330</v>
      </c>
      <c r="K32" s="104">
        <v>1400</v>
      </c>
      <c r="L32" s="98" t="s">
        <v>93</v>
      </c>
      <c r="M32" s="129">
        <v>60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5625</v>
      </c>
      <c r="D33" s="100"/>
      <c r="E33" s="100"/>
      <c r="F33" s="98"/>
      <c r="G33" s="126">
        <f>SUM(G32+G31+G30+(IF(COUNTBLANK(G29),0,1500)))</f>
        <v>4850</v>
      </c>
      <c r="H33" s="108"/>
      <c r="I33" s="127"/>
      <c r="J33" s="98"/>
      <c r="K33" s="126">
        <f>SUM(K32+K31+K30+(IF(COUNTBLANK(K29),0,1500)))</f>
        <v>3175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E15" sqref="E15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114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277</v>
      </c>
      <c r="C10" s="99">
        <v>0.005137962962962963</v>
      </c>
      <c r="D10" s="154" t="s">
        <v>94</v>
      </c>
      <c r="E10" s="100">
        <v>3</v>
      </c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3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3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0.4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F13" sqref="F13:I13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10.421875" style="4" bestFit="1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115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177</v>
      </c>
      <c r="C10" s="133">
        <v>0.003963078703703704</v>
      </c>
      <c r="D10" s="100" t="s">
        <v>93</v>
      </c>
      <c r="E10" s="100">
        <v>5</v>
      </c>
      <c r="F10" s="155" t="s">
        <v>220</v>
      </c>
      <c r="G10" s="99">
        <v>0.005261574074074074</v>
      </c>
      <c r="H10" s="154" t="s">
        <v>93</v>
      </c>
      <c r="I10" s="100">
        <v>5</v>
      </c>
      <c r="J10" s="98" t="s">
        <v>183</v>
      </c>
      <c r="K10" s="101">
        <v>0.004631018518518519</v>
      </c>
      <c r="L10" s="100" t="s">
        <v>93</v>
      </c>
      <c r="M10" s="100">
        <v>5</v>
      </c>
      <c r="N10" s="150" t="s">
        <v>177</v>
      </c>
      <c r="O10" s="151">
        <v>0.0054203703703703705</v>
      </c>
      <c r="P10" s="100" t="s">
        <v>93</v>
      </c>
      <c r="Q10" s="154">
        <v>5</v>
      </c>
      <c r="R10" s="98" t="s">
        <v>177</v>
      </c>
      <c r="S10" s="132">
        <v>0.004765046296296296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155" t="s">
        <v>220</v>
      </c>
      <c r="C11" s="160">
        <v>0.003926967592592592</v>
      </c>
      <c r="D11" s="100" t="s">
        <v>93</v>
      </c>
      <c r="E11" s="100">
        <v>5</v>
      </c>
      <c r="F11" s="155" t="s">
        <v>238</v>
      </c>
      <c r="G11" s="99">
        <v>0.005158101851851852</v>
      </c>
      <c r="H11" s="154" t="s">
        <v>93</v>
      </c>
      <c r="I11" s="100">
        <v>5</v>
      </c>
      <c r="J11" s="155" t="s">
        <v>220</v>
      </c>
      <c r="K11" s="101">
        <v>0.004640162037037037</v>
      </c>
      <c r="L11" s="100" t="s">
        <v>93</v>
      </c>
      <c r="M11" s="100">
        <v>5</v>
      </c>
      <c r="N11" s="148" t="s">
        <v>181</v>
      </c>
      <c r="O11" s="149">
        <v>0.00538275462962963</v>
      </c>
      <c r="P11" s="147" t="s">
        <v>94</v>
      </c>
      <c r="Q11" s="147">
        <v>5</v>
      </c>
      <c r="R11" s="148" t="s">
        <v>236</v>
      </c>
      <c r="S11" s="149">
        <v>0.004806828703703704</v>
      </c>
      <c r="T11" s="147" t="s">
        <v>94</v>
      </c>
      <c r="U11" s="147">
        <v>5</v>
      </c>
    </row>
    <row r="12" spans="1:21" ht="16.5" customHeight="1">
      <c r="A12" s="97" t="s">
        <v>81</v>
      </c>
      <c r="B12" s="155" t="s">
        <v>268</v>
      </c>
      <c r="C12" s="99">
        <v>0.003988310185185186</v>
      </c>
      <c r="D12" s="100" t="s">
        <v>93</v>
      </c>
      <c r="E12" s="100">
        <v>5</v>
      </c>
      <c r="F12" s="155" t="s">
        <v>289</v>
      </c>
      <c r="G12" s="99">
        <v>0.00518287037037037</v>
      </c>
      <c r="H12" s="154" t="s">
        <v>93</v>
      </c>
      <c r="I12" s="100">
        <v>5</v>
      </c>
      <c r="J12" s="155" t="s">
        <v>268</v>
      </c>
      <c r="K12" s="101">
        <v>0.0047059027777777785</v>
      </c>
      <c r="L12" s="100" t="s">
        <v>93</v>
      </c>
      <c r="M12" s="100">
        <v>5</v>
      </c>
      <c r="N12" s="155" t="s">
        <v>238</v>
      </c>
      <c r="O12" s="101">
        <v>0.005526967592592593</v>
      </c>
      <c r="P12" s="154" t="s">
        <v>93</v>
      </c>
      <c r="Q12" s="100">
        <v>5</v>
      </c>
      <c r="R12" s="155" t="s">
        <v>238</v>
      </c>
      <c r="S12" s="101">
        <v>0.004730671296296296</v>
      </c>
      <c r="T12" s="154" t="s">
        <v>93</v>
      </c>
      <c r="U12" s="154">
        <v>5</v>
      </c>
    </row>
    <row r="13" spans="1:21" ht="16.5" customHeight="1">
      <c r="A13" s="97" t="s">
        <v>81</v>
      </c>
      <c r="B13" s="155" t="s">
        <v>289</v>
      </c>
      <c r="C13" s="99">
        <v>0.003955555555555555</v>
      </c>
      <c r="D13" s="147" t="s">
        <v>93</v>
      </c>
      <c r="E13" s="100">
        <v>5</v>
      </c>
      <c r="F13" s="148" t="s">
        <v>360</v>
      </c>
      <c r="G13" s="146">
        <v>0.005322222222222222</v>
      </c>
      <c r="H13" s="147" t="s">
        <v>94</v>
      </c>
      <c r="I13" s="147">
        <v>5</v>
      </c>
      <c r="J13" s="155" t="s">
        <v>308</v>
      </c>
      <c r="K13" s="101">
        <v>0.004670833333333333</v>
      </c>
      <c r="L13" s="100" t="s">
        <v>93</v>
      </c>
      <c r="M13" s="100">
        <v>5</v>
      </c>
      <c r="N13" s="155" t="s">
        <v>289</v>
      </c>
      <c r="O13" s="101">
        <v>0.005517476851851852</v>
      </c>
      <c r="P13" s="154" t="s">
        <v>93</v>
      </c>
      <c r="Q13" s="100">
        <v>5</v>
      </c>
      <c r="R13" s="155" t="s">
        <v>294</v>
      </c>
      <c r="S13" s="101">
        <v>0.004696180555555556</v>
      </c>
      <c r="T13" s="147" t="s">
        <v>93</v>
      </c>
      <c r="U13" s="154">
        <v>5</v>
      </c>
    </row>
    <row r="14" spans="1:21" ht="16.5" customHeight="1">
      <c r="A14" s="97" t="s">
        <v>81</v>
      </c>
      <c r="B14" s="148" t="s">
        <v>328</v>
      </c>
      <c r="C14" s="146">
        <v>0.0038875</v>
      </c>
      <c r="D14" s="147" t="s">
        <v>93</v>
      </c>
      <c r="E14" s="147">
        <v>5</v>
      </c>
      <c r="F14" s="98"/>
      <c r="G14" s="99"/>
      <c r="H14" s="100"/>
      <c r="I14" s="100"/>
      <c r="J14" s="98"/>
      <c r="K14" s="101"/>
      <c r="L14" s="100"/>
      <c r="M14" s="100"/>
      <c r="N14" s="148" t="s">
        <v>306</v>
      </c>
      <c r="O14" s="149">
        <v>0.005313194444444444</v>
      </c>
      <c r="P14" s="147" t="s">
        <v>93</v>
      </c>
      <c r="Q14" s="147">
        <v>5</v>
      </c>
      <c r="R14" s="148" t="s">
        <v>327</v>
      </c>
      <c r="S14" s="149">
        <v>0.004563541666666667</v>
      </c>
      <c r="T14" s="147" t="s">
        <v>93</v>
      </c>
      <c r="U14" s="147">
        <v>5</v>
      </c>
    </row>
    <row r="15" spans="1:21" ht="16.5" customHeight="1">
      <c r="A15" s="102" t="s">
        <v>4</v>
      </c>
      <c r="B15" s="103"/>
      <c r="C15" s="104"/>
      <c r="D15" s="103"/>
      <c r="E15" s="104">
        <f>SUM(E10:E14)</f>
        <v>25</v>
      </c>
      <c r="F15" s="103"/>
      <c r="G15" s="104"/>
      <c r="H15" s="103"/>
      <c r="I15" s="104">
        <f>SUM(I10:I14)</f>
        <v>20</v>
      </c>
      <c r="J15" s="103"/>
      <c r="K15" s="104"/>
      <c r="L15" s="103"/>
      <c r="M15" s="104">
        <f>SUM(M10:M14)</f>
        <v>20</v>
      </c>
      <c r="N15" s="103"/>
      <c r="O15" s="104"/>
      <c r="P15" s="103"/>
      <c r="Q15" s="104">
        <f>SUM(Q10:Q14)</f>
        <v>25</v>
      </c>
      <c r="R15" s="103"/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1600</v>
      </c>
      <c r="H16" s="109"/>
      <c r="I16" s="109"/>
      <c r="J16" s="105"/>
      <c r="K16" s="106">
        <f>400*(COUNTA(K10:K14))</f>
        <v>1600</v>
      </c>
      <c r="L16" s="109"/>
      <c r="M16" s="109"/>
      <c r="N16" s="105"/>
      <c r="O16" s="106">
        <f>400*(COUNTA(O10:O14))</f>
        <v>2000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148" t="s">
        <v>217</v>
      </c>
      <c r="C18" s="146">
        <v>0.008297222222222221</v>
      </c>
      <c r="D18" s="157" t="s">
        <v>94</v>
      </c>
      <c r="E18" s="157">
        <v>10</v>
      </c>
      <c r="F18" s="155" t="s">
        <v>278</v>
      </c>
      <c r="G18" s="99">
        <v>0.010705324074074074</v>
      </c>
      <c r="H18" s="156" t="s">
        <v>93</v>
      </c>
      <c r="I18" s="112">
        <v>10</v>
      </c>
      <c r="J18" s="155" t="s">
        <v>278</v>
      </c>
      <c r="K18" s="99">
        <v>0.00955625</v>
      </c>
      <c r="L18" s="156" t="s">
        <v>93</v>
      </c>
      <c r="M18" s="112">
        <v>10</v>
      </c>
      <c r="N18" s="98"/>
      <c r="O18" s="99"/>
      <c r="P18" s="112"/>
      <c r="Q18" s="112"/>
      <c r="R18" s="155" t="s">
        <v>231</v>
      </c>
      <c r="S18" s="99">
        <v>0.009847222222222222</v>
      </c>
      <c r="T18" s="156" t="s">
        <v>93</v>
      </c>
      <c r="U18" s="100">
        <v>10</v>
      </c>
    </row>
    <row r="19" spans="1:21" ht="16.5" customHeight="1">
      <c r="A19" s="97" t="s">
        <v>83</v>
      </c>
      <c r="B19" s="155" t="s">
        <v>231</v>
      </c>
      <c r="C19" s="99">
        <v>0.008130902777777779</v>
      </c>
      <c r="D19" s="154" t="s">
        <v>93</v>
      </c>
      <c r="E19" s="112">
        <v>10</v>
      </c>
      <c r="F19" s="98"/>
      <c r="G19" s="99"/>
      <c r="H19" s="112"/>
      <c r="I19" s="112"/>
      <c r="J19" s="155" t="s">
        <v>294</v>
      </c>
      <c r="K19" s="99">
        <v>0.009514930555555556</v>
      </c>
      <c r="L19" s="156" t="s">
        <v>93</v>
      </c>
      <c r="M19" s="112">
        <v>10</v>
      </c>
      <c r="N19" s="98"/>
      <c r="O19" s="99"/>
      <c r="P19" s="100"/>
      <c r="Q19" s="100"/>
      <c r="R19" s="155" t="s">
        <v>308</v>
      </c>
      <c r="S19" s="99">
        <v>0.009791087962962963</v>
      </c>
      <c r="T19" s="156" t="s">
        <v>93</v>
      </c>
      <c r="U19" s="100">
        <v>10</v>
      </c>
    </row>
    <row r="20" spans="1:21" ht="16.5" customHeight="1">
      <c r="A20" s="97" t="s">
        <v>83</v>
      </c>
      <c r="B20" s="155" t="s">
        <v>311</v>
      </c>
      <c r="C20" s="99">
        <v>0.00825960648148148</v>
      </c>
      <c r="D20" s="147" t="s">
        <v>93</v>
      </c>
      <c r="E20" s="112">
        <v>10</v>
      </c>
      <c r="F20" s="98"/>
      <c r="G20" s="99"/>
      <c r="H20" s="112"/>
      <c r="I20" s="112"/>
      <c r="J20" s="98"/>
      <c r="K20" s="133"/>
      <c r="L20" s="112"/>
      <c r="M20" s="112"/>
      <c r="N20" s="98"/>
      <c r="O20" s="99"/>
      <c r="P20" s="100"/>
      <c r="Q20" s="100"/>
      <c r="R20" s="98"/>
      <c r="S20" s="99"/>
      <c r="T20" s="112"/>
      <c r="U20" s="100"/>
    </row>
    <row r="21" spans="1:21" ht="16.5" customHeight="1">
      <c r="A21" s="97" t="s">
        <v>83</v>
      </c>
      <c r="B21" s="148" t="s">
        <v>327</v>
      </c>
      <c r="C21" s="146">
        <v>0.00808287037037037</v>
      </c>
      <c r="D21" s="147" t="s">
        <v>93</v>
      </c>
      <c r="E21" s="157">
        <v>10</v>
      </c>
      <c r="F21" s="98"/>
      <c r="G21" s="99"/>
      <c r="H21" s="112"/>
      <c r="I21" s="112"/>
      <c r="J21" s="98"/>
      <c r="K21" s="99"/>
      <c r="L21" s="112"/>
      <c r="M21" s="112"/>
      <c r="N21" s="98"/>
      <c r="O21" s="99"/>
      <c r="P21" s="100"/>
      <c r="Q21" s="100"/>
      <c r="R21" s="98"/>
      <c r="S21" s="133"/>
      <c r="T21" s="112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12"/>
      <c r="I22" s="112"/>
      <c r="J22" s="98"/>
      <c r="K22" s="99"/>
      <c r="L22" s="112"/>
      <c r="M22" s="112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40</v>
      </c>
      <c r="F23" s="103" t="s">
        <v>47</v>
      </c>
      <c r="G23" s="104"/>
      <c r="H23" s="103"/>
      <c r="I23" s="104">
        <f>SUM(I18:I22)</f>
        <v>10</v>
      </c>
      <c r="J23" s="103" t="s">
        <v>47</v>
      </c>
      <c r="K23" s="104"/>
      <c r="L23" s="103"/>
      <c r="M23" s="104">
        <f>SUM(M18:M22)</f>
        <v>20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4">
        <f>SUM(U18:U22)</f>
        <v>20</v>
      </c>
    </row>
    <row r="24" spans="1:21" ht="16.5" customHeight="1">
      <c r="A24" s="97" t="s">
        <v>82</v>
      </c>
      <c r="B24" s="113"/>
      <c r="C24" s="106">
        <f>800*(COUNTA(C18:C22))</f>
        <v>3200</v>
      </c>
      <c r="D24" s="103"/>
      <c r="E24" s="103"/>
      <c r="F24" s="113"/>
      <c r="G24" s="106">
        <f>800*(COUNTA(G18:G22))</f>
        <v>800</v>
      </c>
      <c r="H24" s="103"/>
      <c r="I24" s="103"/>
      <c r="J24" s="113"/>
      <c r="K24" s="104">
        <f>800*(COUNTA(K18:K22))</f>
        <v>1600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1600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335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22.675</v>
      </c>
      <c r="U28" s="179"/>
      <c r="V28" s="4" t="s">
        <v>5</v>
      </c>
    </row>
    <row r="29" spans="1:21" ht="16.5" customHeight="1">
      <c r="A29" s="118" t="s">
        <v>86</v>
      </c>
      <c r="B29" s="148" t="s">
        <v>306</v>
      </c>
      <c r="C29" s="149">
        <v>0.01533414351851852</v>
      </c>
      <c r="D29" s="147" t="s">
        <v>93</v>
      </c>
      <c r="E29" s="147">
        <v>40</v>
      </c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337</v>
      </c>
      <c r="C30" s="104">
        <v>1950</v>
      </c>
      <c r="D30" s="154" t="s">
        <v>93</v>
      </c>
      <c r="E30" s="100">
        <v>40</v>
      </c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283</v>
      </c>
      <c r="C31" s="104">
        <v>2825</v>
      </c>
      <c r="D31" s="154" t="s">
        <v>93</v>
      </c>
      <c r="E31" s="100">
        <v>50</v>
      </c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6275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6">
      <selection activeCell="A19" sqref="A19:IV19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116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48" t="s">
        <v>181</v>
      </c>
      <c r="C10" s="146">
        <v>0.004116319444444444</v>
      </c>
      <c r="D10" s="147" t="s">
        <v>94</v>
      </c>
      <c r="E10" s="147">
        <v>5</v>
      </c>
      <c r="F10" s="155" t="s">
        <v>259</v>
      </c>
      <c r="G10" s="99">
        <v>0.005518171296296296</v>
      </c>
      <c r="H10" s="154" t="s">
        <v>93</v>
      </c>
      <c r="I10" s="100">
        <v>5</v>
      </c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148" t="s">
        <v>216</v>
      </c>
      <c r="C11" s="146">
        <v>0.004127199074074074</v>
      </c>
      <c r="D11" s="147" t="s">
        <v>94</v>
      </c>
      <c r="E11" s="147">
        <v>5</v>
      </c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148" t="s">
        <v>271</v>
      </c>
      <c r="C12" s="146">
        <v>0.004059375</v>
      </c>
      <c r="D12" s="147" t="s">
        <v>93</v>
      </c>
      <c r="E12" s="147">
        <v>5</v>
      </c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15</v>
      </c>
      <c r="F15" s="103" t="s">
        <v>47</v>
      </c>
      <c r="G15" s="104"/>
      <c r="H15" s="103"/>
      <c r="I15" s="103">
        <f>SUM(I10:I14)</f>
        <v>5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1200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154</v>
      </c>
      <c r="C18" s="99">
        <v>0.008949652777777777</v>
      </c>
      <c r="D18" s="112" t="s">
        <v>93</v>
      </c>
      <c r="E18" s="112">
        <v>10</v>
      </c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148" t="s">
        <v>217</v>
      </c>
      <c r="C19" s="146">
        <v>0.00845150462962963</v>
      </c>
      <c r="D19" s="147" t="s">
        <v>94</v>
      </c>
      <c r="E19" s="157">
        <v>10</v>
      </c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155" t="s">
        <v>241</v>
      </c>
      <c r="C20" s="99">
        <v>0.008727083333333333</v>
      </c>
      <c r="D20" s="154" t="s">
        <v>93</v>
      </c>
      <c r="E20" s="100">
        <v>10</v>
      </c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30</v>
      </c>
      <c r="F23" s="103" t="s">
        <v>47</v>
      </c>
      <c r="G23" s="104"/>
      <c r="H23" s="103"/>
      <c r="I23" s="104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2400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50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4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I19" sqref="I19:I20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117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154</v>
      </c>
      <c r="C10" s="99">
        <v>0.004400578703703704</v>
      </c>
      <c r="D10" s="100" t="s">
        <v>93</v>
      </c>
      <c r="E10" s="100">
        <v>5</v>
      </c>
      <c r="F10" s="98" t="s">
        <v>177</v>
      </c>
      <c r="G10" s="99">
        <v>0.0052773148148148145</v>
      </c>
      <c r="H10" s="100" t="s">
        <v>93</v>
      </c>
      <c r="I10" s="100">
        <v>5</v>
      </c>
      <c r="J10" s="98" t="s">
        <v>154</v>
      </c>
      <c r="K10" s="101">
        <v>0.004559953703703704</v>
      </c>
      <c r="L10" s="100" t="s">
        <v>93</v>
      </c>
      <c r="M10" s="100">
        <v>5</v>
      </c>
      <c r="N10" s="155" t="s">
        <v>283</v>
      </c>
      <c r="O10" s="101">
        <v>0.005658912037037038</v>
      </c>
      <c r="P10" s="154" t="s">
        <v>93</v>
      </c>
      <c r="Q10" s="100">
        <v>5</v>
      </c>
      <c r="R10" s="98" t="s">
        <v>165</v>
      </c>
      <c r="S10" s="101">
        <v>0.004615856481481482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155" t="s">
        <v>278</v>
      </c>
      <c r="C11" s="99">
        <v>0.004028356481481482</v>
      </c>
      <c r="D11" s="100" t="s">
        <v>93</v>
      </c>
      <c r="E11" s="100">
        <v>5</v>
      </c>
      <c r="F11" s="155" t="s">
        <v>283</v>
      </c>
      <c r="G11" s="99">
        <v>0.005250925925925926</v>
      </c>
      <c r="H11" s="100" t="s">
        <v>93</v>
      </c>
      <c r="I11" s="100">
        <v>5</v>
      </c>
      <c r="J11" s="155" t="s">
        <v>205</v>
      </c>
      <c r="K11" s="101">
        <v>0.0045075231481481485</v>
      </c>
      <c r="L11" s="100" t="s">
        <v>93</v>
      </c>
      <c r="M11" s="100">
        <v>5</v>
      </c>
      <c r="N11" s="155" t="s">
        <v>308</v>
      </c>
      <c r="O11" s="101">
        <v>0.005268287037037037</v>
      </c>
      <c r="P11" s="154" t="s">
        <v>93</v>
      </c>
      <c r="Q11" s="100">
        <v>5</v>
      </c>
      <c r="R11" s="98" t="s">
        <v>183</v>
      </c>
      <c r="S11" s="101">
        <v>0.004487037037037037</v>
      </c>
      <c r="T11" s="100" t="s">
        <v>93</v>
      </c>
      <c r="U11" s="100">
        <v>5</v>
      </c>
    </row>
    <row r="12" spans="1:21" ht="16.5" customHeight="1">
      <c r="A12" s="97" t="s">
        <v>81</v>
      </c>
      <c r="B12" s="98"/>
      <c r="C12" s="99"/>
      <c r="D12" s="100"/>
      <c r="E12" s="100"/>
      <c r="F12" s="155" t="s">
        <v>287</v>
      </c>
      <c r="G12" s="99">
        <v>0.005179513888888889</v>
      </c>
      <c r="H12" s="100" t="s">
        <v>93</v>
      </c>
      <c r="I12" s="100">
        <v>5</v>
      </c>
      <c r="J12" s="155" t="s">
        <v>210</v>
      </c>
      <c r="K12" s="101">
        <v>0.004673148148148148</v>
      </c>
      <c r="L12" s="100" t="s">
        <v>93</v>
      </c>
      <c r="M12" s="100">
        <v>5</v>
      </c>
      <c r="N12" s="98"/>
      <c r="O12" s="101"/>
      <c r="P12" s="100"/>
      <c r="Q12" s="100"/>
      <c r="R12" s="148" t="s">
        <v>236</v>
      </c>
      <c r="S12" s="149">
        <v>0.004346412037037037</v>
      </c>
      <c r="T12" s="147" t="s">
        <v>94</v>
      </c>
      <c r="U12" s="147">
        <v>5</v>
      </c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148" t="s">
        <v>271</v>
      </c>
      <c r="K13" s="149">
        <v>0.004210185185185186</v>
      </c>
      <c r="L13" s="147" t="s">
        <v>93</v>
      </c>
      <c r="M13" s="147">
        <v>5</v>
      </c>
      <c r="N13" s="98"/>
      <c r="O13" s="101"/>
      <c r="P13" s="100"/>
      <c r="Q13" s="100"/>
      <c r="R13" s="155" t="s">
        <v>278</v>
      </c>
      <c r="S13" s="101">
        <v>0.004549305555555556</v>
      </c>
      <c r="T13" s="154" t="s">
        <v>93</v>
      </c>
      <c r="U13" s="100">
        <v>5</v>
      </c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155" t="s">
        <v>278</v>
      </c>
      <c r="K14" s="101">
        <v>0.004292592592592592</v>
      </c>
      <c r="L14" s="100" t="s">
        <v>93</v>
      </c>
      <c r="M14" s="100">
        <v>5</v>
      </c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10</v>
      </c>
      <c r="F15" s="103" t="s">
        <v>47</v>
      </c>
      <c r="G15" s="104"/>
      <c r="H15" s="103"/>
      <c r="I15" s="104">
        <f>SUM(I10:I14)</f>
        <v>15</v>
      </c>
      <c r="J15" s="103" t="s">
        <v>47</v>
      </c>
      <c r="K15" s="104"/>
      <c r="L15" s="103"/>
      <c r="M15" s="104">
        <f>SUM(M10:M14)</f>
        <v>25</v>
      </c>
      <c r="N15" s="103" t="s">
        <v>47</v>
      </c>
      <c r="O15" s="104"/>
      <c r="P15" s="103"/>
      <c r="Q15" s="104">
        <f>SUM(Q10:Q14)</f>
        <v>10</v>
      </c>
      <c r="R15" s="103" t="s">
        <v>47</v>
      </c>
      <c r="S15" s="104"/>
      <c r="T15" s="103"/>
      <c r="U15" s="104">
        <f>SUM(U10:U14)</f>
        <v>20</v>
      </c>
    </row>
    <row r="16" spans="1:21" ht="16.5" customHeight="1">
      <c r="A16" s="102" t="s">
        <v>82</v>
      </c>
      <c r="B16" s="105"/>
      <c r="C16" s="106">
        <f>400*(COUNTA(C10:C14))</f>
        <v>800</v>
      </c>
      <c r="D16" s="107"/>
      <c r="E16" s="108"/>
      <c r="F16" s="105"/>
      <c r="G16" s="106">
        <f>400*(COUNTA(G10:G14))</f>
        <v>1200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800</v>
      </c>
      <c r="P16" s="109"/>
      <c r="Q16" s="109"/>
      <c r="R16" s="105"/>
      <c r="S16" s="106">
        <f>400*(COUNTA(S10:S14))</f>
        <v>1600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155</v>
      </c>
      <c r="C18" s="99">
        <v>0.008908564814814815</v>
      </c>
      <c r="D18" s="112" t="s">
        <v>93</v>
      </c>
      <c r="E18" s="112">
        <v>10</v>
      </c>
      <c r="F18" s="98" t="s">
        <v>155</v>
      </c>
      <c r="G18" s="99">
        <v>0.011293981481481481</v>
      </c>
      <c r="H18" s="112" t="s">
        <v>93</v>
      </c>
      <c r="I18" s="112">
        <v>10</v>
      </c>
      <c r="J18" s="98" t="s">
        <v>156</v>
      </c>
      <c r="K18" s="99">
        <v>0.009435300925925925</v>
      </c>
      <c r="L18" s="112" t="s">
        <v>93</v>
      </c>
      <c r="M18" s="112">
        <v>10</v>
      </c>
      <c r="N18" s="155" t="s">
        <v>283</v>
      </c>
      <c r="O18" s="99">
        <v>0.010824305555555554</v>
      </c>
      <c r="P18" s="156" t="s">
        <v>93</v>
      </c>
      <c r="Q18" s="112">
        <v>10</v>
      </c>
      <c r="R18" s="98" t="s">
        <v>156</v>
      </c>
      <c r="S18" s="99">
        <v>0.009817939814814814</v>
      </c>
      <c r="T18" s="112" t="s">
        <v>93</v>
      </c>
      <c r="U18" s="100">
        <v>10</v>
      </c>
    </row>
    <row r="19" spans="1:21" ht="16.5" customHeight="1">
      <c r="A19" s="97" t="s">
        <v>83</v>
      </c>
      <c r="B19" s="98" t="s">
        <v>183</v>
      </c>
      <c r="C19" s="99">
        <v>0.008556944444444443</v>
      </c>
      <c r="D19" s="112" t="s">
        <v>93</v>
      </c>
      <c r="E19" s="112">
        <v>10</v>
      </c>
      <c r="F19" s="155" t="s">
        <v>281</v>
      </c>
      <c r="G19" s="99">
        <v>0.010712615740740741</v>
      </c>
      <c r="H19" s="112" t="s">
        <v>93</v>
      </c>
      <c r="I19" s="112">
        <v>10</v>
      </c>
      <c r="J19" s="155" t="s">
        <v>281</v>
      </c>
      <c r="K19" s="99">
        <v>0.009416319444444444</v>
      </c>
      <c r="L19" s="112" t="s">
        <v>93</v>
      </c>
      <c r="M19" s="112">
        <v>10</v>
      </c>
      <c r="N19" s="155" t="s">
        <v>287</v>
      </c>
      <c r="O19" s="99">
        <v>0.011095601851851851</v>
      </c>
      <c r="P19" s="156" t="s">
        <v>93</v>
      </c>
      <c r="Q19" s="112">
        <v>10</v>
      </c>
      <c r="R19" s="98" t="s">
        <v>177</v>
      </c>
      <c r="S19" s="99">
        <v>0.009702314814814815</v>
      </c>
      <c r="T19" s="112" t="s">
        <v>93</v>
      </c>
      <c r="U19" s="100">
        <v>10</v>
      </c>
    </row>
    <row r="20" spans="1:21" ht="16.5" customHeight="1">
      <c r="A20" s="97" t="s">
        <v>83</v>
      </c>
      <c r="B20" s="148" t="s">
        <v>217</v>
      </c>
      <c r="C20" s="146">
        <v>0.008275925925925926</v>
      </c>
      <c r="D20" s="157" t="s">
        <v>94</v>
      </c>
      <c r="E20" s="157">
        <v>10</v>
      </c>
      <c r="F20" s="155" t="s">
        <v>308</v>
      </c>
      <c r="G20" s="99">
        <v>0.01074363425925926</v>
      </c>
      <c r="H20" s="112" t="s">
        <v>93</v>
      </c>
      <c r="I20" s="112">
        <v>10</v>
      </c>
      <c r="J20" s="98"/>
      <c r="K20" s="99"/>
      <c r="L20" s="112"/>
      <c r="M20" s="112"/>
      <c r="N20" s="98"/>
      <c r="O20" s="99"/>
      <c r="P20" s="112"/>
      <c r="Q20" s="112"/>
      <c r="R20" s="155" t="s">
        <v>205</v>
      </c>
      <c r="S20" s="99">
        <v>0.009785879629629629</v>
      </c>
      <c r="T20" s="112" t="s">
        <v>93</v>
      </c>
      <c r="U20" s="100">
        <v>10</v>
      </c>
    </row>
    <row r="21" spans="1:21" ht="16.5" customHeight="1">
      <c r="A21" s="97" t="s">
        <v>83</v>
      </c>
      <c r="B21" s="98"/>
      <c r="C21" s="99"/>
      <c r="D21" s="112"/>
      <c r="E21" s="112"/>
      <c r="F21" s="98"/>
      <c r="G21" s="99"/>
      <c r="H21" s="112"/>
      <c r="I21" s="112"/>
      <c r="J21" s="98"/>
      <c r="K21" s="99"/>
      <c r="L21" s="112"/>
      <c r="M21" s="112"/>
      <c r="N21" s="98"/>
      <c r="O21" s="99"/>
      <c r="P21" s="112"/>
      <c r="Q21" s="112"/>
      <c r="R21" s="98"/>
      <c r="S21" s="99"/>
      <c r="T21" s="112"/>
      <c r="U21" s="100"/>
    </row>
    <row r="22" spans="1:21" ht="16.5" customHeight="1">
      <c r="A22" s="97" t="s">
        <v>83</v>
      </c>
      <c r="B22" s="98"/>
      <c r="C22" s="99"/>
      <c r="D22" s="112"/>
      <c r="E22" s="112"/>
      <c r="F22" s="98"/>
      <c r="G22" s="99"/>
      <c r="H22" s="112"/>
      <c r="I22" s="112"/>
      <c r="J22" s="98"/>
      <c r="K22" s="99"/>
      <c r="L22" s="112"/>
      <c r="M22" s="112"/>
      <c r="N22" s="98"/>
      <c r="O22" s="99"/>
      <c r="P22" s="112"/>
      <c r="Q22" s="112"/>
      <c r="R22" s="98"/>
      <c r="S22" s="99"/>
      <c r="T22" s="112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30</v>
      </c>
      <c r="F23" s="103" t="s">
        <v>47</v>
      </c>
      <c r="G23" s="104"/>
      <c r="H23" s="103"/>
      <c r="I23" s="104">
        <f>SUM(I18:I22)</f>
        <v>30</v>
      </c>
      <c r="J23" s="103" t="s">
        <v>47</v>
      </c>
      <c r="K23" s="104"/>
      <c r="L23" s="103"/>
      <c r="M23" s="104">
        <f>SUM(M18:M22)</f>
        <v>20</v>
      </c>
      <c r="N23" s="103" t="s">
        <v>47</v>
      </c>
      <c r="O23" s="104"/>
      <c r="P23" s="103"/>
      <c r="Q23" s="104">
        <f>SUM(Q18:Q22)</f>
        <v>20</v>
      </c>
      <c r="R23" s="103" t="s">
        <v>47</v>
      </c>
      <c r="S23" s="104"/>
      <c r="T23" s="103"/>
      <c r="U23" s="104">
        <f>SUM(U18:U22)</f>
        <v>30</v>
      </c>
    </row>
    <row r="24" spans="1:21" ht="16.5" customHeight="1">
      <c r="A24" s="97" t="s">
        <v>82</v>
      </c>
      <c r="B24" s="113"/>
      <c r="C24" s="106">
        <f>800*(COUNTA(C18:C22))</f>
        <v>2400</v>
      </c>
      <c r="D24" s="103"/>
      <c r="E24" s="103"/>
      <c r="F24" s="113"/>
      <c r="G24" s="106">
        <f>800*(COUNTA(G18:G22))</f>
        <v>2400</v>
      </c>
      <c r="H24" s="103"/>
      <c r="I24" s="103"/>
      <c r="J24" s="113"/>
      <c r="K24" s="104">
        <f>800*(COUNTA(K18:K22))</f>
        <v>1600</v>
      </c>
      <c r="L24" s="103"/>
      <c r="M24" s="103"/>
      <c r="N24" s="113"/>
      <c r="O24" s="106">
        <f>800*(COUNTA(O18:O22))</f>
        <v>1600</v>
      </c>
      <c r="P24" s="103"/>
      <c r="Q24" s="103"/>
      <c r="R24" s="113"/>
      <c r="S24" s="106">
        <f>800*(COUNTA(S18:S22))</f>
        <v>2400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250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18.3</v>
      </c>
      <c r="U28" s="179"/>
      <c r="V28" s="4" t="s">
        <v>5</v>
      </c>
    </row>
    <row r="29" spans="1:21" ht="16.5" customHeight="1">
      <c r="A29" s="118" t="s">
        <v>86</v>
      </c>
      <c r="B29" s="98" t="s">
        <v>165</v>
      </c>
      <c r="C29" s="101">
        <v>0.016872800925925923</v>
      </c>
      <c r="D29" s="100" t="s">
        <v>93</v>
      </c>
      <c r="E29" s="100">
        <v>40</v>
      </c>
      <c r="F29" s="98"/>
      <c r="G29" s="101"/>
      <c r="H29" s="100"/>
      <c r="I29" s="100"/>
      <c r="J29" s="98"/>
      <c r="K29" s="101"/>
      <c r="L29" s="98"/>
      <c r="M29" s="129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00"/>
      <c r="I30" s="100"/>
      <c r="J30" s="98"/>
      <c r="K30" s="104"/>
      <c r="L30" s="98"/>
      <c r="M30" s="129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00"/>
      <c r="I31" s="123"/>
      <c r="J31" s="98"/>
      <c r="K31" s="104"/>
      <c r="L31" s="98"/>
      <c r="M31" s="129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129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1500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4">
      <selection activeCell="AB8" sqref="AB8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118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154</v>
      </c>
      <c r="C10" s="99">
        <v>0.0045971064814814815</v>
      </c>
      <c r="D10" s="100" t="s">
        <v>93</v>
      </c>
      <c r="E10" s="100">
        <v>3</v>
      </c>
      <c r="F10" s="98" t="s">
        <v>154</v>
      </c>
      <c r="G10" s="99">
        <v>0.005097453703703704</v>
      </c>
      <c r="H10" s="100" t="s">
        <v>93</v>
      </c>
      <c r="I10" s="100">
        <v>5</v>
      </c>
      <c r="J10" s="98" t="s">
        <v>156</v>
      </c>
      <c r="K10" s="101">
        <v>0.00539675925925926</v>
      </c>
      <c r="L10" s="100" t="s">
        <v>93</v>
      </c>
      <c r="M10" s="100">
        <v>3</v>
      </c>
      <c r="N10" s="98"/>
      <c r="O10" s="101"/>
      <c r="P10" s="100"/>
      <c r="Q10" s="100"/>
      <c r="R10" s="98" t="s">
        <v>156</v>
      </c>
      <c r="S10" s="101">
        <v>0.005138078703703704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 t="s">
        <v>165</v>
      </c>
      <c r="C11" s="99">
        <v>0.00439525462962963</v>
      </c>
      <c r="D11" s="100" t="s">
        <v>93</v>
      </c>
      <c r="E11" s="100">
        <v>5</v>
      </c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8</v>
      </c>
      <c r="F15" s="103" t="s">
        <v>47</v>
      </c>
      <c r="G15" s="104"/>
      <c r="H15" s="103"/>
      <c r="I15" s="104">
        <f>SUM(I10:I14)</f>
        <v>5</v>
      </c>
      <c r="J15" s="104" t="s">
        <v>47</v>
      </c>
      <c r="K15" s="104"/>
      <c r="L15" s="103"/>
      <c r="M15" s="104">
        <f>SUM(M10:M14)</f>
        <v>3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800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 t="s">
        <v>165</v>
      </c>
      <c r="K18" s="99">
        <v>0.011558680555555556</v>
      </c>
      <c r="L18" s="112" t="s">
        <v>93</v>
      </c>
      <c r="M18" s="112">
        <v>6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12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12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4">
        <f>SUM(M18:M22)</f>
        <v>6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800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27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2.8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AB17" sqref="AA17:AB17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366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292</v>
      </c>
      <c r="C10" s="99">
        <v>0.0061837962962962975</v>
      </c>
      <c r="D10" s="154" t="s">
        <v>93</v>
      </c>
      <c r="E10" s="100">
        <v>2</v>
      </c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2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0.4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AA24" sqref="AA24"/>
    </sheetView>
  </sheetViews>
  <sheetFormatPr defaultColWidth="9.140625" defaultRowHeight="15"/>
  <cols>
    <col min="1" max="2" width="9.140625" style="4" customWidth="1"/>
    <col min="3" max="3" width="9.421875" style="4" bestFit="1" customWidth="1"/>
    <col min="4" max="5" width="4.7109375" style="4" customWidth="1"/>
    <col min="6" max="6" width="9.28125" style="4" bestFit="1" customWidth="1"/>
    <col min="7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119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155</v>
      </c>
      <c r="C10" s="99">
        <v>0.0048336805555555555</v>
      </c>
      <c r="D10" s="100" t="s">
        <v>93</v>
      </c>
      <c r="E10" s="100">
        <v>5</v>
      </c>
      <c r="F10" s="98" t="s">
        <v>156</v>
      </c>
      <c r="G10" s="99">
        <v>0.006196296296296296</v>
      </c>
      <c r="H10" s="100" t="s">
        <v>93</v>
      </c>
      <c r="I10" s="100">
        <v>5</v>
      </c>
      <c r="J10" s="98" t="s">
        <v>155</v>
      </c>
      <c r="K10" s="101">
        <v>0.005722222222222222</v>
      </c>
      <c r="L10" s="100" t="s">
        <v>93</v>
      </c>
      <c r="M10" s="100">
        <v>5</v>
      </c>
      <c r="N10" s="98" t="s">
        <v>172</v>
      </c>
      <c r="O10" s="101">
        <v>0.007573726851851852</v>
      </c>
      <c r="P10" s="154" t="s">
        <v>93</v>
      </c>
      <c r="Q10" s="100">
        <v>5</v>
      </c>
      <c r="R10" s="98" t="s">
        <v>156</v>
      </c>
      <c r="S10" s="101">
        <v>0.005677893518518519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 t="s">
        <v>177</v>
      </c>
      <c r="C11" s="99">
        <v>0.004776620370370371</v>
      </c>
      <c r="D11" s="100" t="s">
        <v>93</v>
      </c>
      <c r="E11" s="100">
        <v>5</v>
      </c>
      <c r="F11" s="98" t="s">
        <v>188</v>
      </c>
      <c r="G11" s="99">
        <v>0.006102430555555555</v>
      </c>
      <c r="H11" s="100" t="s">
        <v>93</v>
      </c>
      <c r="I11" s="100">
        <v>5</v>
      </c>
      <c r="J11" s="98" t="s">
        <v>170</v>
      </c>
      <c r="K11" s="101">
        <v>0.005711574074074074</v>
      </c>
      <c r="L11" s="100" t="s">
        <v>93</v>
      </c>
      <c r="M11" s="100">
        <v>5</v>
      </c>
      <c r="N11" s="98" t="s">
        <v>188</v>
      </c>
      <c r="O11" s="101">
        <v>0.007330671296296296</v>
      </c>
      <c r="P11" s="100" t="s">
        <v>93</v>
      </c>
      <c r="Q11" s="100">
        <v>5</v>
      </c>
      <c r="R11" s="98" t="s">
        <v>174</v>
      </c>
      <c r="S11" s="101">
        <v>0.00564085648148148</v>
      </c>
      <c r="T11" s="100" t="s">
        <v>93</v>
      </c>
      <c r="U11" s="100">
        <v>5</v>
      </c>
    </row>
    <row r="12" spans="1:21" ht="16.5" customHeight="1">
      <c r="A12" s="97" t="s">
        <v>81</v>
      </c>
      <c r="B12" s="98" t="s">
        <v>181</v>
      </c>
      <c r="C12" s="99">
        <v>0.004782523148148149</v>
      </c>
      <c r="D12" s="100" t="s">
        <v>93</v>
      </c>
      <c r="E12" s="100">
        <v>5</v>
      </c>
      <c r="F12" s="155" t="s">
        <v>211</v>
      </c>
      <c r="G12" s="99">
        <v>0.00593425925925926</v>
      </c>
      <c r="H12" s="100" t="s">
        <v>93</v>
      </c>
      <c r="I12" s="100">
        <v>5</v>
      </c>
      <c r="J12" s="98" t="s">
        <v>181</v>
      </c>
      <c r="K12" s="101">
        <v>0.005955787037037036</v>
      </c>
      <c r="L12" s="100" t="s">
        <v>93</v>
      </c>
      <c r="M12" s="100">
        <v>5</v>
      </c>
      <c r="N12" s="155" t="s">
        <v>210</v>
      </c>
      <c r="O12" s="101">
        <v>0.007389351851851852</v>
      </c>
      <c r="P12" s="100" t="s">
        <v>93</v>
      </c>
      <c r="Q12" s="100">
        <v>5</v>
      </c>
      <c r="R12" s="98" t="s">
        <v>183</v>
      </c>
      <c r="S12" s="101">
        <v>0.0054534722222222215</v>
      </c>
      <c r="T12" s="100" t="s">
        <v>93</v>
      </c>
      <c r="U12" s="100">
        <v>5</v>
      </c>
    </row>
    <row r="13" spans="1:21" ht="16.5" customHeight="1">
      <c r="A13" s="97" t="s">
        <v>81</v>
      </c>
      <c r="B13" s="155" t="s">
        <v>212</v>
      </c>
      <c r="C13" s="99">
        <v>0.004675231481481481</v>
      </c>
      <c r="D13" s="100" t="s">
        <v>93</v>
      </c>
      <c r="E13" s="100">
        <v>5</v>
      </c>
      <c r="F13" s="155" t="s">
        <v>225</v>
      </c>
      <c r="G13" s="99">
        <v>0.006021064814814815</v>
      </c>
      <c r="H13" s="100" t="s">
        <v>93</v>
      </c>
      <c r="I13" s="100">
        <v>5</v>
      </c>
      <c r="J13" s="155" t="s">
        <v>210</v>
      </c>
      <c r="K13" s="101">
        <v>0.005576851851851853</v>
      </c>
      <c r="L13" s="100" t="s">
        <v>93</v>
      </c>
      <c r="M13" s="100">
        <v>5</v>
      </c>
      <c r="N13" s="155" t="s">
        <v>237</v>
      </c>
      <c r="O13" s="101">
        <v>0.007245370370370371</v>
      </c>
      <c r="P13" s="100" t="s">
        <v>93</v>
      </c>
      <c r="Q13" s="100">
        <v>5</v>
      </c>
      <c r="R13" s="155" t="s">
        <v>243</v>
      </c>
      <c r="S13" s="101">
        <v>0.0054534722222222215</v>
      </c>
      <c r="T13" s="100" t="s">
        <v>93</v>
      </c>
      <c r="U13" s="100">
        <v>5</v>
      </c>
    </row>
    <row r="14" spans="1:21" ht="16.5" customHeight="1">
      <c r="A14" s="97" t="s">
        <v>81</v>
      </c>
      <c r="B14" s="155" t="s">
        <v>241</v>
      </c>
      <c r="C14" s="99">
        <v>0.004694444444444445</v>
      </c>
      <c r="D14" s="100" t="s">
        <v>93</v>
      </c>
      <c r="E14" s="100">
        <v>5</v>
      </c>
      <c r="F14" s="155" t="s">
        <v>248</v>
      </c>
      <c r="G14" s="99">
        <v>0.006012152777777779</v>
      </c>
      <c r="H14" s="100" t="s">
        <v>93</v>
      </c>
      <c r="I14" s="100">
        <v>5</v>
      </c>
      <c r="J14" s="155" t="s">
        <v>238</v>
      </c>
      <c r="K14" s="101">
        <v>0.005204745370370371</v>
      </c>
      <c r="L14" s="100" t="s">
        <v>93</v>
      </c>
      <c r="M14" s="100">
        <v>5</v>
      </c>
      <c r="N14" s="155" t="s">
        <v>248</v>
      </c>
      <c r="O14" s="101">
        <v>0.006894907407407408</v>
      </c>
      <c r="P14" s="100" t="s">
        <v>93</v>
      </c>
      <c r="Q14" s="100">
        <v>5</v>
      </c>
      <c r="R14" s="155" t="s">
        <v>268</v>
      </c>
      <c r="S14" s="101">
        <v>0.005488194444444445</v>
      </c>
      <c r="T14" s="100" t="s">
        <v>93</v>
      </c>
      <c r="U14" s="100">
        <v>5</v>
      </c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25</v>
      </c>
      <c r="F15" s="103" t="s">
        <v>47</v>
      </c>
      <c r="G15" s="104"/>
      <c r="H15" s="103"/>
      <c r="I15" s="104">
        <f>SUM(I10:I14)</f>
        <v>25</v>
      </c>
      <c r="J15" s="103" t="s">
        <v>47</v>
      </c>
      <c r="K15" s="104"/>
      <c r="L15" s="103"/>
      <c r="M15" s="104">
        <f>SUM(M10:M14)</f>
        <v>25</v>
      </c>
      <c r="N15" s="103" t="s">
        <v>47</v>
      </c>
      <c r="O15" s="104"/>
      <c r="P15" s="103"/>
      <c r="Q15" s="104">
        <f>SUM(Q10:Q14)</f>
        <v>25</v>
      </c>
      <c r="R15" s="103" t="s">
        <v>47</v>
      </c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2000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154</v>
      </c>
      <c r="C18" s="99">
        <v>0.010338773148148147</v>
      </c>
      <c r="D18" s="112" t="s">
        <v>93</v>
      </c>
      <c r="E18" s="112">
        <v>10</v>
      </c>
      <c r="F18" s="98" t="s">
        <v>170</v>
      </c>
      <c r="G18" s="99">
        <v>0.012490277777777779</v>
      </c>
      <c r="H18" s="112" t="s">
        <v>93</v>
      </c>
      <c r="I18" s="112">
        <v>10</v>
      </c>
      <c r="J18" s="98" t="s">
        <v>154</v>
      </c>
      <c r="K18" s="99">
        <v>0.01201724537037037</v>
      </c>
      <c r="L18" s="112" t="s">
        <v>93</v>
      </c>
      <c r="M18" s="112">
        <v>10</v>
      </c>
      <c r="N18" s="98" t="s">
        <v>156</v>
      </c>
      <c r="O18" s="99">
        <v>0.015479166666666667</v>
      </c>
      <c r="P18" s="156" t="s">
        <v>93</v>
      </c>
      <c r="Q18" s="112">
        <v>10</v>
      </c>
      <c r="R18" s="98" t="s">
        <v>160</v>
      </c>
      <c r="S18" s="99">
        <v>0.012155902777777778</v>
      </c>
      <c r="T18" s="112" t="s">
        <v>93</v>
      </c>
      <c r="U18" s="100">
        <v>10</v>
      </c>
    </row>
    <row r="19" spans="1:21" ht="16.5" customHeight="1">
      <c r="A19" s="97" t="s">
        <v>83</v>
      </c>
      <c r="B19" s="98" t="s">
        <v>177</v>
      </c>
      <c r="C19" s="99">
        <v>0.010119328703703705</v>
      </c>
      <c r="D19" s="112" t="s">
        <v>93</v>
      </c>
      <c r="E19" s="112">
        <v>10</v>
      </c>
      <c r="F19" s="155" t="s">
        <v>212</v>
      </c>
      <c r="G19" s="99">
        <v>0.012497800925925928</v>
      </c>
      <c r="H19" s="112" t="s">
        <v>93</v>
      </c>
      <c r="I19" s="112">
        <v>10</v>
      </c>
      <c r="J19" s="98" t="s">
        <v>174</v>
      </c>
      <c r="K19" s="99">
        <v>0.012175231481481481</v>
      </c>
      <c r="L19" s="112" t="s">
        <v>93</v>
      </c>
      <c r="M19" s="112">
        <v>10</v>
      </c>
      <c r="N19" s="98" t="s">
        <v>183</v>
      </c>
      <c r="O19" s="99">
        <v>0.014886805555555556</v>
      </c>
      <c r="P19" s="156" t="s">
        <v>93</v>
      </c>
      <c r="Q19" s="112">
        <v>10</v>
      </c>
      <c r="R19" s="98" t="s">
        <v>182</v>
      </c>
      <c r="S19" s="99">
        <v>0.011875347222222223</v>
      </c>
      <c r="T19" s="112" t="s">
        <v>93</v>
      </c>
      <c r="U19" s="100">
        <v>10</v>
      </c>
    </row>
    <row r="20" spans="1:21" ht="16.5" customHeight="1">
      <c r="A20" s="97" t="s">
        <v>83</v>
      </c>
      <c r="B20" s="98" t="s">
        <v>182</v>
      </c>
      <c r="C20" s="99">
        <v>0.01012650462962963</v>
      </c>
      <c r="D20" s="112" t="s">
        <v>93</v>
      </c>
      <c r="E20" s="112">
        <v>10</v>
      </c>
      <c r="F20" s="155" t="s">
        <v>220</v>
      </c>
      <c r="G20" s="99">
        <v>0.012578240740740739</v>
      </c>
      <c r="H20" s="112" t="s">
        <v>93</v>
      </c>
      <c r="I20" s="112">
        <v>10</v>
      </c>
      <c r="J20" s="98" t="s">
        <v>188</v>
      </c>
      <c r="K20" s="99">
        <v>0.011820601851851853</v>
      </c>
      <c r="L20" s="112" t="s">
        <v>93</v>
      </c>
      <c r="M20" s="112">
        <v>10</v>
      </c>
      <c r="N20" s="155" t="s">
        <v>238</v>
      </c>
      <c r="O20" s="99">
        <v>0.01520138888888889</v>
      </c>
      <c r="P20" s="156" t="s">
        <v>93</v>
      </c>
      <c r="Q20" s="112">
        <v>10</v>
      </c>
      <c r="R20" s="155" t="s">
        <v>211</v>
      </c>
      <c r="S20" s="99">
        <v>0.011611342592592592</v>
      </c>
      <c r="T20" s="112" t="s">
        <v>93</v>
      </c>
      <c r="U20" s="100">
        <v>10</v>
      </c>
    </row>
    <row r="21" spans="1:21" ht="16.5" customHeight="1">
      <c r="A21" s="97" t="s">
        <v>83</v>
      </c>
      <c r="B21" s="148" t="s">
        <v>217</v>
      </c>
      <c r="C21" s="146">
        <v>0.009971296296296296</v>
      </c>
      <c r="D21" s="157" t="s">
        <v>94</v>
      </c>
      <c r="E21" s="157">
        <v>10</v>
      </c>
      <c r="F21" s="155" t="s">
        <v>266</v>
      </c>
      <c r="G21" s="99">
        <v>0.012284606481481481</v>
      </c>
      <c r="H21" s="112" t="s">
        <v>93</v>
      </c>
      <c r="I21" s="112">
        <v>10</v>
      </c>
      <c r="J21" s="155" t="s">
        <v>237</v>
      </c>
      <c r="K21" s="99">
        <v>0.010760879629629629</v>
      </c>
      <c r="L21" s="112" t="s">
        <v>93</v>
      </c>
      <c r="M21" s="112">
        <v>10</v>
      </c>
      <c r="N21" s="155" t="s">
        <v>268</v>
      </c>
      <c r="O21" s="99">
        <v>0.014846296296296297</v>
      </c>
      <c r="P21" s="156" t="s">
        <v>93</v>
      </c>
      <c r="Q21" s="112">
        <v>10</v>
      </c>
      <c r="R21" s="155" t="s">
        <v>241</v>
      </c>
      <c r="S21" s="99">
        <v>0.011597453703703702</v>
      </c>
      <c r="T21" s="112" t="s">
        <v>93</v>
      </c>
      <c r="U21" s="100">
        <v>10</v>
      </c>
    </row>
    <row r="22" spans="1:21" ht="16.5" customHeight="1">
      <c r="A22" s="97" t="s">
        <v>83</v>
      </c>
      <c r="B22" s="155" t="s">
        <v>265</v>
      </c>
      <c r="C22" s="99">
        <v>0.009695949074074074</v>
      </c>
      <c r="D22" s="156" t="s">
        <v>93</v>
      </c>
      <c r="E22" s="112">
        <v>10</v>
      </c>
      <c r="F22" s="155" t="s">
        <v>260</v>
      </c>
      <c r="G22" s="99">
        <v>0.012354976851851851</v>
      </c>
      <c r="H22" s="112" t="s">
        <v>93</v>
      </c>
      <c r="I22" s="112">
        <v>10</v>
      </c>
      <c r="J22" s="155" t="s">
        <v>262</v>
      </c>
      <c r="K22" s="99">
        <v>0.010990624999999999</v>
      </c>
      <c r="L22" s="112" t="s">
        <v>93</v>
      </c>
      <c r="M22" s="112">
        <v>10</v>
      </c>
      <c r="N22" s="155" t="s">
        <v>278</v>
      </c>
      <c r="O22" s="99">
        <v>0.014792824074074075</v>
      </c>
      <c r="P22" s="156" t="s">
        <v>93</v>
      </c>
      <c r="Q22" s="112">
        <v>10</v>
      </c>
      <c r="R22" s="155" t="s">
        <v>261</v>
      </c>
      <c r="S22" s="99">
        <v>0.011642361111111112</v>
      </c>
      <c r="T22" s="112" t="s">
        <v>93</v>
      </c>
      <c r="U22" s="100">
        <v>10</v>
      </c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50</v>
      </c>
      <c r="J23" s="103" t="s">
        <v>47</v>
      </c>
      <c r="K23" s="104"/>
      <c r="L23" s="103"/>
      <c r="M23" s="104">
        <f>SUM(M18:M22)</f>
        <v>50</v>
      </c>
      <c r="N23" s="103" t="s">
        <v>47</v>
      </c>
      <c r="O23" s="104"/>
      <c r="P23" s="103"/>
      <c r="Q23" s="103">
        <f>SUM(Q18:Q22)</f>
        <v>50</v>
      </c>
      <c r="R23" s="103" t="s">
        <v>47</v>
      </c>
      <c r="S23" s="104"/>
      <c r="T23" s="103"/>
      <c r="U23" s="104">
        <f>SUM(U18:U22)</f>
        <v>50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4000</v>
      </c>
      <c r="P24" s="103"/>
      <c r="Q24" s="103"/>
      <c r="R24" s="113"/>
      <c r="S24" s="106">
        <f>800*(COUNTA(S18:S22))</f>
        <v>4000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1005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53.375</v>
      </c>
      <c r="U28" s="179"/>
      <c r="V28" s="4" t="s">
        <v>5</v>
      </c>
    </row>
    <row r="29" spans="1:21" ht="16.5" customHeight="1">
      <c r="A29" s="118" t="s">
        <v>86</v>
      </c>
      <c r="B29" s="155" t="s">
        <v>263</v>
      </c>
      <c r="C29" s="101">
        <v>0.018831018518518518</v>
      </c>
      <c r="D29" s="154" t="s">
        <v>93</v>
      </c>
      <c r="E29" s="100">
        <v>40</v>
      </c>
      <c r="F29" s="155" t="s">
        <v>245</v>
      </c>
      <c r="G29" s="101">
        <v>0.023176041666666664</v>
      </c>
      <c r="H29" s="154" t="s">
        <v>93</v>
      </c>
      <c r="I29" s="100">
        <v>40</v>
      </c>
      <c r="J29" s="155" t="s">
        <v>205</v>
      </c>
      <c r="K29" s="132">
        <v>0.021760763888888892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 t="s">
        <v>172</v>
      </c>
      <c r="C30" s="104">
        <v>1525</v>
      </c>
      <c r="D30" s="100" t="s">
        <v>93</v>
      </c>
      <c r="E30" s="100">
        <v>40</v>
      </c>
      <c r="F30" s="155" t="s">
        <v>243</v>
      </c>
      <c r="G30" s="104">
        <v>1300</v>
      </c>
      <c r="H30" s="158" t="s">
        <v>93</v>
      </c>
      <c r="I30" s="123">
        <v>40</v>
      </c>
      <c r="J30" s="155" t="s">
        <v>215</v>
      </c>
      <c r="K30" s="104">
        <v>1375</v>
      </c>
      <c r="L30" s="155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258</v>
      </c>
      <c r="C31" s="104">
        <v>2425</v>
      </c>
      <c r="D31" s="100" t="s">
        <v>93</v>
      </c>
      <c r="E31" s="100">
        <v>50</v>
      </c>
      <c r="F31" s="155" t="s">
        <v>264</v>
      </c>
      <c r="G31" s="104">
        <v>1950</v>
      </c>
      <c r="H31" s="158" t="s">
        <v>93</v>
      </c>
      <c r="I31" s="123">
        <v>50</v>
      </c>
      <c r="J31" s="155" t="s">
        <v>257</v>
      </c>
      <c r="K31" s="104">
        <v>2225</v>
      </c>
      <c r="L31" s="155" t="s">
        <v>93</v>
      </c>
      <c r="M31" s="12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155" t="s">
        <v>234</v>
      </c>
      <c r="C32" s="104">
        <v>3000</v>
      </c>
      <c r="D32" s="154" t="s">
        <v>94</v>
      </c>
      <c r="E32" s="100">
        <v>80</v>
      </c>
      <c r="F32" s="155" t="s">
        <v>284</v>
      </c>
      <c r="G32" s="104">
        <v>2600</v>
      </c>
      <c r="H32" s="158" t="s">
        <v>93</v>
      </c>
      <c r="I32" s="123">
        <v>80</v>
      </c>
      <c r="J32" s="155" t="s">
        <v>234</v>
      </c>
      <c r="K32" s="104">
        <v>2475</v>
      </c>
      <c r="L32" s="155" t="s">
        <v>94</v>
      </c>
      <c r="M32" s="12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8450</v>
      </c>
      <c r="D33" s="100"/>
      <c r="E33" s="100"/>
      <c r="F33" s="98"/>
      <c r="G33" s="126">
        <f>SUM(G32+G31+G30+(IF(COUNTBLANK(G29),0,1500)))</f>
        <v>7350</v>
      </c>
      <c r="H33" s="108"/>
      <c r="I33" s="127"/>
      <c r="J33" s="98"/>
      <c r="K33" s="126">
        <f>SUM(K32+K31+K30+(IF(COUNTBLANK(K29),0,1500)))</f>
        <v>7575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G22" sqref="G22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301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299</v>
      </c>
      <c r="C10" s="99">
        <v>0.005947222222222222</v>
      </c>
      <c r="D10" s="154" t="s">
        <v>93</v>
      </c>
      <c r="E10" s="100">
        <v>3</v>
      </c>
      <c r="F10" s="155" t="s">
        <v>338</v>
      </c>
      <c r="G10" s="99">
        <v>0.006920717592592593</v>
      </c>
      <c r="H10" s="154" t="s">
        <v>93</v>
      </c>
      <c r="I10" s="100">
        <v>3</v>
      </c>
      <c r="J10" s="155" t="s">
        <v>352</v>
      </c>
      <c r="K10" s="101">
        <v>0.006658333333333333</v>
      </c>
      <c r="L10" s="154" t="s">
        <v>93</v>
      </c>
      <c r="M10" s="100">
        <v>3</v>
      </c>
      <c r="N10" s="98"/>
      <c r="O10" s="101"/>
      <c r="P10" s="100"/>
      <c r="Q10" s="100"/>
      <c r="R10" s="155" t="s">
        <v>352</v>
      </c>
      <c r="S10" s="101">
        <v>0.0070642361111111105</v>
      </c>
      <c r="T10" s="100">
        <v>3</v>
      </c>
      <c r="U10" s="154" t="s">
        <v>93</v>
      </c>
      <c r="V10" s="4" t="s">
        <v>47</v>
      </c>
    </row>
    <row r="11" spans="1:21" ht="16.5" customHeight="1">
      <c r="A11" s="97" t="s">
        <v>81</v>
      </c>
      <c r="B11" s="155" t="s">
        <v>338</v>
      </c>
      <c r="C11" s="99">
        <v>0.0059851851851851845</v>
      </c>
      <c r="D11" s="154" t="s">
        <v>93</v>
      </c>
      <c r="E11" s="100">
        <v>3</v>
      </c>
      <c r="F11" s="155" t="s">
        <v>354</v>
      </c>
      <c r="G11" s="99">
        <v>0.006610879629629629</v>
      </c>
      <c r="H11" s="154" t="s">
        <v>93</v>
      </c>
      <c r="I11" s="100">
        <v>3</v>
      </c>
      <c r="J11" s="155"/>
      <c r="K11" s="101"/>
      <c r="L11" s="154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6</v>
      </c>
      <c r="F15" s="103" t="s">
        <v>47</v>
      </c>
      <c r="G15" s="104"/>
      <c r="H15" s="103"/>
      <c r="I15" s="104">
        <f>SUM(I10:I14)</f>
        <v>6</v>
      </c>
      <c r="J15" s="103" t="s">
        <v>47</v>
      </c>
      <c r="K15" s="104"/>
      <c r="L15" s="103"/>
      <c r="M15" s="104">
        <f>SUM(M10:M14)</f>
        <v>3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4">
        <f>SUM(T10:T14)</f>
        <v>3</v>
      </c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800</v>
      </c>
      <c r="D16" s="107"/>
      <c r="E16" s="108"/>
      <c r="F16" s="105"/>
      <c r="G16" s="106">
        <f>400*(COUNTA(G10:G14))</f>
        <v>800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155" t="s">
        <v>332</v>
      </c>
      <c r="C18" s="99">
        <v>0.011965046296296295</v>
      </c>
      <c r="D18" s="156" t="s">
        <v>93</v>
      </c>
      <c r="E18" s="112">
        <v>6</v>
      </c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6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800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21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3.2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O33" sqref="O33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10.421875" style="4" bestFit="1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120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159</v>
      </c>
      <c r="C10" s="99">
        <v>0.005119444444444445</v>
      </c>
      <c r="D10" s="100" t="s">
        <v>93</v>
      </c>
      <c r="E10" s="100">
        <v>5</v>
      </c>
      <c r="F10" s="98" t="s">
        <v>159</v>
      </c>
      <c r="G10" s="99">
        <v>0.005534143518518518</v>
      </c>
      <c r="H10" s="100" t="s">
        <v>93</v>
      </c>
      <c r="I10" s="100">
        <v>5</v>
      </c>
      <c r="J10" s="98" t="s">
        <v>163</v>
      </c>
      <c r="K10" s="101">
        <v>0.0054600694444444445</v>
      </c>
      <c r="L10" s="100" t="s">
        <v>93</v>
      </c>
      <c r="M10" s="100">
        <v>5</v>
      </c>
      <c r="N10" s="98" t="s">
        <v>163</v>
      </c>
      <c r="O10" s="101">
        <v>0.005491087962962962</v>
      </c>
      <c r="P10" s="100" t="s">
        <v>93</v>
      </c>
      <c r="Q10" s="100">
        <v>5</v>
      </c>
      <c r="R10" s="98" t="s">
        <v>159</v>
      </c>
      <c r="S10" s="101">
        <v>0.005432986111111111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 t="s">
        <v>171</v>
      </c>
      <c r="C11" s="99">
        <v>0.005138310185185186</v>
      </c>
      <c r="D11" s="100" t="s">
        <v>93</v>
      </c>
      <c r="E11" s="100">
        <v>5</v>
      </c>
      <c r="F11" s="98" t="s">
        <v>171</v>
      </c>
      <c r="G11" s="99">
        <v>0.005536805555555555</v>
      </c>
      <c r="H11" s="100" t="s">
        <v>93</v>
      </c>
      <c r="I11" s="100">
        <v>5</v>
      </c>
      <c r="J11" s="98" t="s">
        <v>177</v>
      </c>
      <c r="K11" s="101">
        <v>0.005557175925925925</v>
      </c>
      <c r="L11" s="100" t="s">
        <v>93</v>
      </c>
      <c r="M11" s="100">
        <v>5</v>
      </c>
      <c r="N11" s="98" t="s">
        <v>177</v>
      </c>
      <c r="O11" s="101">
        <v>0.005669097222222222</v>
      </c>
      <c r="P11" s="100" t="s">
        <v>93</v>
      </c>
      <c r="Q11" s="100">
        <v>5</v>
      </c>
      <c r="R11" s="98" t="s">
        <v>171</v>
      </c>
      <c r="S11" s="101">
        <v>0.005445717592592592</v>
      </c>
      <c r="T11" s="100" t="s">
        <v>93</v>
      </c>
      <c r="U11" s="100">
        <v>5</v>
      </c>
    </row>
    <row r="12" spans="1:21" ht="16.5" customHeight="1">
      <c r="A12" s="97" t="s">
        <v>81</v>
      </c>
      <c r="B12" s="155" t="s">
        <v>205</v>
      </c>
      <c r="C12" s="99">
        <v>0.005071064814814815</v>
      </c>
      <c r="D12" s="100" t="s">
        <v>93</v>
      </c>
      <c r="E12" s="100">
        <v>5</v>
      </c>
      <c r="F12" s="155" t="s">
        <v>205</v>
      </c>
      <c r="G12" s="99">
        <v>0.005534953703703704</v>
      </c>
      <c r="H12" s="100" t="s">
        <v>93</v>
      </c>
      <c r="I12" s="100">
        <v>5</v>
      </c>
      <c r="J12" s="155" t="s">
        <v>212</v>
      </c>
      <c r="K12" s="101">
        <v>0.005540740740740741</v>
      </c>
      <c r="L12" s="100" t="s">
        <v>93</v>
      </c>
      <c r="M12" s="100">
        <v>5</v>
      </c>
      <c r="N12" s="155" t="s">
        <v>212</v>
      </c>
      <c r="O12" s="101">
        <v>0.005517013888888888</v>
      </c>
      <c r="P12" s="100" t="s">
        <v>93</v>
      </c>
      <c r="Q12" s="100">
        <v>5</v>
      </c>
      <c r="R12" s="98" t="s">
        <v>188</v>
      </c>
      <c r="S12" s="101">
        <v>0.005478472222222222</v>
      </c>
      <c r="T12" s="100" t="s">
        <v>93</v>
      </c>
      <c r="U12" s="100">
        <v>5</v>
      </c>
    </row>
    <row r="13" spans="1:21" ht="16.5" customHeight="1">
      <c r="A13" s="97" t="s">
        <v>81</v>
      </c>
      <c r="B13" s="155" t="s">
        <v>216</v>
      </c>
      <c r="C13" s="99">
        <v>0.005005555555555556</v>
      </c>
      <c r="D13" s="100" t="s">
        <v>93</v>
      </c>
      <c r="E13" s="100">
        <v>5</v>
      </c>
      <c r="F13" s="155" t="s">
        <v>215</v>
      </c>
      <c r="G13" s="99">
        <v>0.005525810185185186</v>
      </c>
      <c r="H13" s="100" t="s">
        <v>93</v>
      </c>
      <c r="I13" s="100">
        <v>5</v>
      </c>
      <c r="J13" s="155" t="s">
        <v>263</v>
      </c>
      <c r="K13" s="163">
        <v>0.005641550925925926</v>
      </c>
      <c r="L13" s="100" t="s">
        <v>93</v>
      </c>
      <c r="M13" s="100">
        <v>5</v>
      </c>
      <c r="N13" s="155" t="s">
        <v>260</v>
      </c>
      <c r="O13" s="101">
        <v>0.005434837962962963</v>
      </c>
      <c r="P13" s="100" t="s">
        <v>93</v>
      </c>
      <c r="Q13" s="100">
        <v>5</v>
      </c>
      <c r="R13" s="155" t="s">
        <v>212</v>
      </c>
      <c r="S13" s="101">
        <v>0.005423263888888888</v>
      </c>
      <c r="T13" s="100" t="s">
        <v>93</v>
      </c>
      <c r="U13" s="100">
        <v>5</v>
      </c>
    </row>
    <row r="14" spans="1:21" ht="16.5" customHeight="1">
      <c r="A14" s="97" t="s">
        <v>81</v>
      </c>
      <c r="B14" s="155" t="s">
        <v>283</v>
      </c>
      <c r="C14" s="99">
        <v>0.005132523148148148</v>
      </c>
      <c r="D14" s="100" t="s">
        <v>93</v>
      </c>
      <c r="E14" s="100">
        <v>5</v>
      </c>
      <c r="F14" s="155" t="s">
        <v>283</v>
      </c>
      <c r="G14" s="99">
        <v>0.0055375</v>
      </c>
      <c r="H14" s="100" t="s">
        <v>93</v>
      </c>
      <c r="I14" s="100">
        <v>5</v>
      </c>
      <c r="J14" s="155" t="s">
        <v>287</v>
      </c>
      <c r="K14" s="101">
        <v>0.005600347222222223</v>
      </c>
      <c r="L14" s="100" t="s">
        <v>93</v>
      </c>
      <c r="M14" s="100">
        <v>5</v>
      </c>
      <c r="N14" s="155" t="s">
        <v>287</v>
      </c>
      <c r="O14" s="101">
        <v>0.0054606481481481485</v>
      </c>
      <c r="P14" s="100" t="s">
        <v>93</v>
      </c>
      <c r="Q14" s="100">
        <v>5</v>
      </c>
      <c r="R14" s="155" t="s">
        <v>238</v>
      </c>
      <c r="S14" s="101">
        <v>0.005429166666666666</v>
      </c>
      <c r="T14" s="100" t="s">
        <v>93</v>
      </c>
      <c r="U14" s="100">
        <v>5</v>
      </c>
    </row>
    <row r="15" spans="1:21" ht="16.5" customHeight="1">
      <c r="A15" s="102" t="s">
        <v>4</v>
      </c>
      <c r="B15" s="103"/>
      <c r="C15" s="104"/>
      <c r="D15" s="103"/>
      <c r="E15" s="104">
        <f>SUM(E10:E14)</f>
        <v>25</v>
      </c>
      <c r="F15" s="103"/>
      <c r="G15" s="104"/>
      <c r="H15" s="103"/>
      <c r="I15" s="104">
        <f>SUM(I10:I14)</f>
        <v>25</v>
      </c>
      <c r="J15" s="103"/>
      <c r="K15" s="104"/>
      <c r="L15" s="103"/>
      <c r="M15" s="104">
        <f>SUM(M10:M14)</f>
        <v>25</v>
      </c>
      <c r="N15" s="103"/>
      <c r="O15" s="104"/>
      <c r="P15" s="103"/>
      <c r="Q15" s="104">
        <f>SUM(Q10:Q14)</f>
        <v>25</v>
      </c>
      <c r="R15" s="103"/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2000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157</v>
      </c>
      <c r="C18" s="99">
        <v>0.01023101851851852</v>
      </c>
      <c r="D18" s="112" t="s">
        <v>93</v>
      </c>
      <c r="E18" s="112">
        <v>10</v>
      </c>
      <c r="F18" s="98" t="s">
        <v>158</v>
      </c>
      <c r="G18" s="99">
        <v>0.011287731481481482</v>
      </c>
      <c r="H18" s="112" t="s">
        <v>93</v>
      </c>
      <c r="I18" s="112">
        <v>10</v>
      </c>
      <c r="J18" s="98" t="s">
        <v>157</v>
      </c>
      <c r="K18" s="99">
        <v>0.011646180555555554</v>
      </c>
      <c r="L18" s="112" t="s">
        <v>93</v>
      </c>
      <c r="M18" s="112">
        <v>10</v>
      </c>
      <c r="N18" s="98" t="s">
        <v>159</v>
      </c>
      <c r="O18" s="99">
        <v>0.01143425925925926</v>
      </c>
      <c r="P18" s="112" t="s">
        <v>93</v>
      </c>
      <c r="Q18" s="112">
        <v>10</v>
      </c>
      <c r="R18" s="98" t="s">
        <v>158</v>
      </c>
      <c r="S18" s="99">
        <v>0.011064814814814814</v>
      </c>
      <c r="T18" s="112" t="s">
        <v>93</v>
      </c>
      <c r="U18" s="100">
        <v>10</v>
      </c>
    </row>
    <row r="19" spans="1:21" ht="16.5" customHeight="1">
      <c r="A19" s="97" t="s">
        <v>83</v>
      </c>
      <c r="B19" s="98" t="s">
        <v>165</v>
      </c>
      <c r="C19" s="99">
        <v>0.010077546296296296</v>
      </c>
      <c r="D19" s="112" t="s">
        <v>93</v>
      </c>
      <c r="E19" s="112">
        <v>10</v>
      </c>
      <c r="F19" s="98" t="s">
        <v>165</v>
      </c>
      <c r="G19" s="99">
        <v>0.011211805555555556</v>
      </c>
      <c r="H19" s="112" t="s">
        <v>93</v>
      </c>
      <c r="I19" s="112">
        <v>10</v>
      </c>
      <c r="J19" s="98" t="s">
        <v>169</v>
      </c>
      <c r="K19" s="99">
        <v>0.011295254629629629</v>
      </c>
      <c r="L19" s="112" t="s">
        <v>93</v>
      </c>
      <c r="M19" s="112">
        <v>10</v>
      </c>
      <c r="N19" s="155" t="s">
        <v>211</v>
      </c>
      <c r="O19" s="99">
        <v>0.011639120370370369</v>
      </c>
      <c r="P19" s="112" t="s">
        <v>93</v>
      </c>
      <c r="Q19" s="112">
        <v>10</v>
      </c>
      <c r="R19" s="98" t="s">
        <v>169</v>
      </c>
      <c r="S19" s="99">
        <v>0.011190509259259261</v>
      </c>
      <c r="T19" s="112" t="s">
        <v>93</v>
      </c>
      <c r="U19" s="100">
        <v>10</v>
      </c>
    </row>
    <row r="20" spans="1:21" ht="16.5" customHeight="1">
      <c r="A20" s="97" t="s">
        <v>83</v>
      </c>
      <c r="B20" s="98" t="s">
        <v>188</v>
      </c>
      <c r="C20" s="99">
        <v>0.01016724537037037</v>
      </c>
      <c r="D20" s="112" t="s">
        <v>93</v>
      </c>
      <c r="E20" s="112">
        <v>10</v>
      </c>
      <c r="F20" s="155" t="s">
        <v>205</v>
      </c>
      <c r="G20" s="99">
        <v>0.011402777777777777</v>
      </c>
      <c r="H20" s="112" t="s">
        <v>93</v>
      </c>
      <c r="I20" s="112">
        <v>10</v>
      </c>
      <c r="J20" s="98" t="s">
        <v>188</v>
      </c>
      <c r="K20" s="99">
        <v>0.011577199074074075</v>
      </c>
      <c r="L20" s="112" t="s">
        <v>93</v>
      </c>
      <c r="M20" s="112">
        <v>10</v>
      </c>
      <c r="N20" s="155" t="s">
        <v>245</v>
      </c>
      <c r="O20" s="99">
        <v>0.011207754629629632</v>
      </c>
      <c r="P20" s="112" t="s">
        <v>93</v>
      </c>
      <c r="Q20" s="112">
        <v>10</v>
      </c>
      <c r="R20" s="155" t="s">
        <v>211</v>
      </c>
      <c r="S20" s="99">
        <v>0.011066087962962963</v>
      </c>
      <c r="T20" s="112" t="s">
        <v>93</v>
      </c>
      <c r="U20" s="100">
        <v>10</v>
      </c>
    </row>
    <row r="21" spans="1:21" ht="16.5" customHeight="1">
      <c r="A21" s="97" t="s">
        <v>83</v>
      </c>
      <c r="B21" s="155" t="s">
        <v>216</v>
      </c>
      <c r="C21" s="99">
        <v>0.00999525462962963</v>
      </c>
      <c r="D21" s="112" t="s">
        <v>93</v>
      </c>
      <c r="E21" s="112">
        <v>10</v>
      </c>
      <c r="F21" s="155" t="s">
        <v>216</v>
      </c>
      <c r="G21" s="99">
        <v>0.011357175925925925</v>
      </c>
      <c r="H21" s="112" t="s">
        <v>93</v>
      </c>
      <c r="I21" s="112">
        <v>10</v>
      </c>
      <c r="J21" s="155" t="s">
        <v>215</v>
      </c>
      <c r="K21" s="99">
        <v>0.011312615740740743</v>
      </c>
      <c r="L21" s="112" t="s">
        <v>93</v>
      </c>
      <c r="M21" s="112">
        <v>10</v>
      </c>
      <c r="N21" s="155" t="s">
        <v>263</v>
      </c>
      <c r="O21" s="99">
        <v>0.011230092592592592</v>
      </c>
      <c r="P21" s="112" t="s">
        <v>93</v>
      </c>
      <c r="Q21" s="112">
        <v>10</v>
      </c>
      <c r="R21" s="155" t="s">
        <v>241</v>
      </c>
      <c r="S21" s="99">
        <v>0.01107673611111111</v>
      </c>
      <c r="T21" s="112" t="s">
        <v>93</v>
      </c>
      <c r="U21" s="100">
        <v>10</v>
      </c>
    </row>
    <row r="22" spans="1:21" ht="16.5" customHeight="1">
      <c r="A22" s="97" t="s">
        <v>83</v>
      </c>
      <c r="B22" s="155" t="s">
        <v>248</v>
      </c>
      <c r="C22" s="99">
        <v>0.01012048611111111</v>
      </c>
      <c r="D22" s="112" t="s">
        <v>93</v>
      </c>
      <c r="E22" s="112">
        <v>10</v>
      </c>
      <c r="F22" s="155" t="s">
        <v>241</v>
      </c>
      <c r="G22" s="99">
        <v>0.011218055555555556</v>
      </c>
      <c r="H22" s="112" t="s">
        <v>93</v>
      </c>
      <c r="I22" s="112">
        <v>10</v>
      </c>
      <c r="J22" s="155" t="s">
        <v>245</v>
      </c>
      <c r="K22" s="99">
        <v>0.011509490740740742</v>
      </c>
      <c r="L22" s="112" t="s">
        <v>93</v>
      </c>
      <c r="M22" s="112">
        <v>10</v>
      </c>
      <c r="N22" s="155" t="s">
        <v>295</v>
      </c>
      <c r="O22" s="99">
        <v>0.011241435185185182</v>
      </c>
      <c r="P22" s="112" t="s">
        <v>93</v>
      </c>
      <c r="Q22" s="112">
        <v>10</v>
      </c>
      <c r="R22" s="155" t="s">
        <v>260</v>
      </c>
      <c r="S22" s="99">
        <v>0.011180208333333332</v>
      </c>
      <c r="T22" s="112" t="s">
        <v>93</v>
      </c>
      <c r="U22" s="100">
        <v>10</v>
      </c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50</v>
      </c>
      <c r="J23" s="103" t="s">
        <v>47</v>
      </c>
      <c r="K23" s="104"/>
      <c r="L23" s="103"/>
      <c r="M23" s="104">
        <f>SUM(M18:M22)</f>
        <v>50</v>
      </c>
      <c r="N23" s="103" t="s">
        <v>47</v>
      </c>
      <c r="O23" s="104"/>
      <c r="P23" s="103"/>
      <c r="Q23" s="104">
        <f>SUM(Q18:Q22)</f>
        <v>50</v>
      </c>
      <c r="R23" s="103" t="s">
        <v>47</v>
      </c>
      <c r="S23" s="104"/>
      <c r="T23" s="103"/>
      <c r="U23" s="104">
        <f>SUM(U18:U22)</f>
        <v>50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4000</v>
      </c>
      <c r="P24" s="103"/>
      <c r="Q24" s="103"/>
      <c r="R24" s="113"/>
      <c r="S24" s="106">
        <f>800*(COUNTA(S18:S22))</f>
        <v>4000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1005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54.275</v>
      </c>
      <c r="U28" s="179"/>
      <c r="V28" s="4" t="s">
        <v>5</v>
      </c>
    </row>
    <row r="29" spans="1:21" ht="16.5" customHeight="1">
      <c r="A29" s="118" t="s">
        <v>86</v>
      </c>
      <c r="B29" s="98" t="s">
        <v>174</v>
      </c>
      <c r="C29" s="101">
        <v>0.019673148148148148</v>
      </c>
      <c r="D29" s="100" t="s">
        <v>93</v>
      </c>
      <c r="E29" s="100">
        <v>40</v>
      </c>
      <c r="F29" s="155" t="s">
        <v>242</v>
      </c>
      <c r="G29" s="101">
        <v>0.02155277777777778</v>
      </c>
      <c r="H29" s="154" t="s">
        <v>93</v>
      </c>
      <c r="I29" s="100">
        <v>40</v>
      </c>
      <c r="J29" s="155" t="s">
        <v>219</v>
      </c>
      <c r="K29" s="101">
        <v>0.02187476851851852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238</v>
      </c>
      <c r="C30" s="104">
        <v>1600</v>
      </c>
      <c r="D30" s="100" t="s">
        <v>93</v>
      </c>
      <c r="E30" s="100">
        <v>40</v>
      </c>
      <c r="F30" s="155" t="s">
        <v>264</v>
      </c>
      <c r="G30" s="104">
        <v>1450</v>
      </c>
      <c r="H30" s="154" t="s">
        <v>93</v>
      </c>
      <c r="I30" s="100">
        <v>40</v>
      </c>
      <c r="J30" s="155" t="s">
        <v>293</v>
      </c>
      <c r="K30" s="104">
        <v>1425</v>
      </c>
      <c r="L30" s="155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225</v>
      </c>
      <c r="C31" s="104">
        <v>2375</v>
      </c>
      <c r="D31" s="154" t="s">
        <v>93</v>
      </c>
      <c r="E31" s="100">
        <v>50</v>
      </c>
      <c r="F31" s="155" t="s">
        <v>281</v>
      </c>
      <c r="G31" s="104">
        <v>2125</v>
      </c>
      <c r="H31" s="154" t="s">
        <v>93</v>
      </c>
      <c r="I31" s="123">
        <v>50</v>
      </c>
      <c r="J31" s="155" t="s">
        <v>280</v>
      </c>
      <c r="K31" s="104">
        <v>2100</v>
      </c>
      <c r="L31" s="155" t="s">
        <v>93</v>
      </c>
      <c r="M31" s="12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155" t="s">
        <v>243</v>
      </c>
      <c r="C32" s="104">
        <v>3125</v>
      </c>
      <c r="D32" s="154" t="s">
        <v>93</v>
      </c>
      <c r="E32" s="100">
        <v>80</v>
      </c>
      <c r="F32" s="155" t="s">
        <v>286</v>
      </c>
      <c r="G32" s="104">
        <v>2800</v>
      </c>
      <c r="H32" s="154" t="s">
        <v>93</v>
      </c>
      <c r="I32" s="123">
        <v>80</v>
      </c>
      <c r="J32" s="155" t="s">
        <v>237</v>
      </c>
      <c r="K32" s="104">
        <v>2775</v>
      </c>
      <c r="L32" s="155" t="s">
        <v>93</v>
      </c>
      <c r="M32" s="12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8600</v>
      </c>
      <c r="D33" s="100"/>
      <c r="E33" s="100"/>
      <c r="F33" s="98"/>
      <c r="G33" s="126">
        <f>SUM(G32+G31+G30+(IF(COUNTBLANK(G29),0,1500)))</f>
        <v>7875</v>
      </c>
      <c r="H33" s="108"/>
      <c r="I33" s="127"/>
      <c r="J33" s="98"/>
      <c r="K33" s="126">
        <f>SUM(K32+K31+K30+(IF(COUNTBLANK(K29),0,1500)))</f>
        <v>7800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X19" sqref="X19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92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181</v>
      </c>
      <c r="C10" s="99">
        <v>0.0052625</v>
      </c>
      <c r="D10" s="154" t="s">
        <v>93</v>
      </c>
      <c r="E10" s="100">
        <v>5</v>
      </c>
      <c r="F10" s="98" t="s">
        <v>159</v>
      </c>
      <c r="G10" s="99">
        <v>0.0062379629629629625</v>
      </c>
      <c r="H10" s="100" t="s">
        <v>93</v>
      </c>
      <c r="I10" s="100">
        <v>5</v>
      </c>
      <c r="J10" s="98" t="s">
        <v>159</v>
      </c>
      <c r="K10" s="101">
        <v>0.006142013888888889</v>
      </c>
      <c r="L10" s="100" t="s">
        <v>93</v>
      </c>
      <c r="M10" s="100">
        <v>5</v>
      </c>
      <c r="N10" s="98"/>
      <c r="O10" s="101"/>
      <c r="P10" s="100"/>
      <c r="Q10" s="100"/>
      <c r="R10" s="98" t="s">
        <v>159</v>
      </c>
      <c r="S10" s="101">
        <v>0.0064489583333333335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155" t="s">
        <v>226</v>
      </c>
      <c r="C11" s="99">
        <v>0.00537511574074074</v>
      </c>
      <c r="D11" s="100" t="s">
        <v>93</v>
      </c>
      <c r="E11" s="100">
        <v>5</v>
      </c>
      <c r="F11" s="98" t="s">
        <v>169</v>
      </c>
      <c r="G11" s="99">
        <v>0.006260300925925926</v>
      </c>
      <c r="H11" s="100" t="s">
        <v>93</v>
      </c>
      <c r="I11" s="100">
        <v>5</v>
      </c>
      <c r="J11" s="98" t="s">
        <v>168</v>
      </c>
      <c r="K11" s="101">
        <v>0.005736805555555555</v>
      </c>
      <c r="L11" s="100" t="s">
        <v>93</v>
      </c>
      <c r="M11" s="100">
        <v>5</v>
      </c>
      <c r="N11" s="98"/>
      <c r="O11" s="101"/>
      <c r="P11" s="100"/>
      <c r="Q11" s="100"/>
      <c r="R11" s="98" t="s">
        <v>174</v>
      </c>
      <c r="S11" s="101">
        <v>0.006499537037037037</v>
      </c>
      <c r="T11" s="100" t="s">
        <v>93</v>
      </c>
      <c r="U11" s="100">
        <v>5</v>
      </c>
    </row>
    <row r="12" spans="1:21" ht="16.5" customHeight="1">
      <c r="A12" s="97" t="s">
        <v>81</v>
      </c>
      <c r="B12" s="155" t="s">
        <v>245</v>
      </c>
      <c r="C12" s="99">
        <v>0.005239814814814815</v>
      </c>
      <c r="D12" s="100" t="s">
        <v>93</v>
      </c>
      <c r="E12" s="100">
        <v>5</v>
      </c>
      <c r="F12" s="98" t="s">
        <v>182</v>
      </c>
      <c r="G12" s="99">
        <v>0.006197222222222222</v>
      </c>
      <c r="H12" s="100" t="s">
        <v>93</v>
      </c>
      <c r="I12" s="100">
        <v>5</v>
      </c>
      <c r="J12" s="98" t="s">
        <v>182</v>
      </c>
      <c r="K12" s="101">
        <v>0.0059403935185185185</v>
      </c>
      <c r="L12" s="100" t="s">
        <v>93</v>
      </c>
      <c r="M12" s="100">
        <v>5</v>
      </c>
      <c r="N12" s="98"/>
      <c r="O12" s="101"/>
      <c r="P12" s="100"/>
      <c r="Q12" s="100"/>
      <c r="R12" s="155" t="s">
        <v>212</v>
      </c>
      <c r="S12" s="101">
        <v>0.006224652777777778</v>
      </c>
      <c r="T12" s="100" t="s">
        <v>93</v>
      </c>
      <c r="U12" s="100">
        <v>5</v>
      </c>
    </row>
    <row r="13" spans="1:21" ht="16.5" customHeight="1">
      <c r="A13" s="97" t="s">
        <v>81</v>
      </c>
      <c r="B13" s="155" t="s">
        <v>356</v>
      </c>
      <c r="C13" s="99">
        <v>0.005415625</v>
      </c>
      <c r="D13" s="100" t="s">
        <v>93</v>
      </c>
      <c r="E13" s="100">
        <v>5</v>
      </c>
      <c r="F13" s="155" t="s">
        <v>212</v>
      </c>
      <c r="G13" s="99">
        <v>0.006168287037037037</v>
      </c>
      <c r="H13" s="100" t="s">
        <v>93</v>
      </c>
      <c r="I13" s="100">
        <v>5</v>
      </c>
      <c r="J13" s="155" t="s">
        <v>214</v>
      </c>
      <c r="K13" s="101">
        <v>0.005807291666666666</v>
      </c>
      <c r="L13" s="100" t="s">
        <v>93</v>
      </c>
      <c r="M13" s="100">
        <v>5</v>
      </c>
      <c r="N13" s="98"/>
      <c r="O13" s="101"/>
      <c r="P13" s="100"/>
      <c r="Q13" s="100"/>
      <c r="R13" s="155" t="s">
        <v>240</v>
      </c>
      <c r="S13" s="101">
        <v>0.006347106481481481</v>
      </c>
      <c r="T13" s="100" t="s">
        <v>93</v>
      </c>
      <c r="U13" s="100">
        <v>5</v>
      </c>
    </row>
    <row r="14" spans="1:21" ht="16.5" customHeight="1">
      <c r="A14" s="97" t="s">
        <v>81</v>
      </c>
      <c r="B14" s="155" t="s">
        <v>358</v>
      </c>
      <c r="C14" s="99">
        <v>0.005362384259259259</v>
      </c>
      <c r="D14" s="100" t="s">
        <v>93</v>
      </c>
      <c r="E14" s="100">
        <v>5</v>
      </c>
      <c r="F14" s="155" t="s">
        <v>225</v>
      </c>
      <c r="G14" s="99">
        <v>0.006335069444444445</v>
      </c>
      <c r="H14" s="100" t="s">
        <v>93</v>
      </c>
      <c r="I14" s="100">
        <v>5</v>
      </c>
      <c r="J14" s="155" t="s">
        <v>225</v>
      </c>
      <c r="K14" s="101">
        <v>0.005734953703703704</v>
      </c>
      <c r="L14" s="100" t="s">
        <v>93</v>
      </c>
      <c r="M14" s="100">
        <v>5</v>
      </c>
      <c r="N14" s="98"/>
      <c r="O14" s="101"/>
      <c r="P14" s="100"/>
      <c r="Q14" s="100"/>
      <c r="R14" s="155" t="s">
        <v>257</v>
      </c>
      <c r="S14" s="101">
        <v>0.006300578703703704</v>
      </c>
      <c r="T14" s="100" t="s">
        <v>93</v>
      </c>
      <c r="U14" s="100">
        <v>5</v>
      </c>
    </row>
    <row r="15" spans="1:21" ht="16.5" customHeight="1">
      <c r="A15" s="102" t="s">
        <v>4</v>
      </c>
      <c r="B15" s="103"/>
      <c r="C15" s="104"/>
      <c r="D15" s="103"/>
      <c r="E15" s="104">
        <f>SUM(E10:E14)</f>
        <v>25</v>
      </c>
      <c r="F15" s="103"/>
      <c r="G15" s="104"/>
      <c r="H15" s="103"/>
      <c r="I15" s="104">
        <f>SUM(I10:I14)</f>
        <v>25</v>
      </c>
      <c r="J15" s="103"/>
      <c r="K15" s="104"/>
      <c r="L15" s="103"/>
      <c r="M15" s="104">
        <f>SUM(M10:M14)</f>
        <v>25</v>
      </c>
      <c r="N15" s="103" t="s">
        <v>47</v>
      </c>
      <c r="O15" s="104"/>
      <c r="P15" s="103"/>
      <c r="Q15" s="103">
        <f>SUM(Q10:Q14)</f>
        <v>0</v>
      </c>
      <c r="R15" s="103"/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/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169</v>
      </c>
      <c r="C18" s="99">
        <v>0.01108761574074074</v>
      </c>
      <c r="D18" s="112" t="s">
        <v>93</v>
      </c>
      <c r="E18" s="112">
        <v>10</v>
      </c>
      <c r="F18" s="155" t="s">
        <v>95</v>
      </c>
      <c r="G18" s="99">
        <v>0.012892824074074072</v>
      </c>
      <c r="H18" s="112" t="s">
        <v>94</v>
      </c>
      <c r="I18" s="112">
        <v>10</v>
      </c>
      <c r="J18" s="98" t="s">
        <v>95</v>
      </c>
      <c r="K18" s="99">
        <v>0.012020717592592593</v>
      </c>
      <c r="L18" s="100" t="s">
        <v>94</v>
      </c>
      <c r="M18" s="100">
        <v>10</v>
      </c>
      <c r="N18" s="98"/>
      <c r="O18" s="99"/>
      <c r="P18" s="112"/>
      <c r="Q18" s="112"/>
      <c r="R18" s="155" t="s">
        <v>226</v>
      </c>
      <c r="S18" s="99">
        <v>0.014020949074074073</v>
      </c>
      <c r="T18" s="156" t="s">
        <v>93</v>
      </c>
      <c r="U18" s="100">
        <v>10</v>
      </c>
    </row>
    <row r="19" spans="1:21" ht="16.5" customHeight="1">
      <c r="A19" s="97" t="s">
        <v>83</v>
      </c>
      <c r="B19" s="155" t="s">
        <v>214</v>
      </c>
      <c r="C19" s="99">
        <v>0.01082534722222222</v>
      </c>
      <c r="D19" s="112" t="s">
        <v>93</v>
      </c>
      <c r="E19" s="112">
        <v>10</v>
      </c>
      <c r="F19" s="98" t="s">
        <v>181</v>
      </c>
      <c r="G19" s="99">
        <v>0.012452546296296295</v>
      </c>
      <c r="H19" s="112" t="s">
        <v>93</v>
      </c>
      <c r="I19" s="112">
        <v>10</v>
      </c>
      <c r="J19" s="98" t="s">
        <v>181</v>
      </c>
      <c r="K19" s="99">
        <v>0.011833912037037035</v>
      </c>
      <c r="L19" s="100" t="s">
        <v>93</v>
      </c>
      <c r="M19" s="100">
        <v>10</v>
      </c>
      <c r="N19" s="98"/>
      <c r="O19" s="99"/>
      <c r="P19" s="100"/>
      <c r="Q19" s="100"/>
      <c r="R19" s="155" t="s">
        <v>240</v>
      </c>
      <c r="S19" s="99">
        <v>0.013577662037037037</v>
      </c>
      <c r="T19" s="156" t="s">
        <v>93</v>
      </c>
      <c r="U19" s="100">
        <v>10</v>
      </c>
    </row>
    <row r="20" spans="1:21" ht="16.5" customHeight="1">
      <c r="A20" s="97" t="s">
        <v>83</v>
      </c>
      <c r="B20" s="155" t="s">
        <v>225</v>
      </c>
      <c r="C20" s="99">
        <v>0.010978356481481481</v>
      </c>
      <c r="D20" s="112" t="s">
        <v>93</v>
      </c>
      <c r="E20" s="112">
        <v>10</v>
      </c>
      <c r="F20" s="155" t="s">
        <v>213</v>
      </c>
      <c r="G20" s="99">
        <v>0.012538310185185185</v>
      </c>
      <c r="H20" s="112" t="s">
        <v>93</v>
      </c>
      <c r="I20" s="112">
        <v>10</v>
      </c>
      <c r="J20" s="155" t="s">
        <v>212</v>
      </c>
      <c r="K20" s="99">
        <v>0.011857754629629631</v>
      </c>
      <c r="L20" s="100" t="s">
        <v>93</v>
      </c>
      <c r="M20" s="100">
        <v>10</v>
      </c>
      <c r="N20" s="98"/>
      <c r="O20" s="99"/>
      <c r="P20" s="100"/>
      <c r="Q20" s="100"/>
      <c r="R20" s="155" t="s">
        <v>307</v>
      </c>
      <c r="S20" s="99">
        <v>0.014029745370370371</v>
      </c>
      <c r="T20" s="156" t="s">
        <v>93</v>
      </c>
      <c r="U20" s="100">
        <v>10</v>
      </c>
    </row>
    <row r="21" spans="1:21" ht="16.5" customHeight="1">
      <c r="A21" s="97" t="s">
        <v>83</v>
      </c>
      <c r="B21" s="155" t="s">
        <v>290</v>
      </c>
      <c r="C21" s="99">
        <v>0.010926273148148148</v>
      </c>
      <c r="D21" s="112" t="s">
        <v>93</v>
      </c>
      <c r="E21" s="112">
        <v>10</v>
      </c>
      <c r="F21" s="155" t="s">
        <v>225</v>
      </c>
      <c r="G21" s="99">
        <v>0.012635416666666668</v>
      </c>
      <c r="H21" s="112" t="s">
        <v>93</v>
      </c>
      <c r="I21" s="112">
        <v>10</v>
      </c>
      <c r="J21" s="155" t="s">
        <v>245</v>
      </c>
      <c r="K21" s="99">
        <v>0.011677430555555555</v>
      </c>
      <c r="L21" s="100" t="s">
        <v>93</v>
      </c>
      <c r="M21" s="100">
        <v>10</v>
      </c>
      <c r="N21" s="98"/>
      <c r="O21" s="99"/>
      <c r="P21" s="100"/>
      <c r="Q21" s="100"/>
      <c r="R21" s="155" t="s">
        <v>351</v>
      </c>
      <c r="S21" s="99">
        <v>0.013513425925925927</v>
      </c>
      <c r="T21" s="156" t="s">
        <v>93</v>
      </c>
      <c r="U21" s="100">
        <v>10</v>
      </c>
    </row>
    <row r="22" spans="1:21" ht="16.5" customHeight="1">
      <c r="A22" s="97" t="s">
        <v>83</v>
      </c>
      <c r="B22" s="155" t="s">
        <v>342</v>
      </c>
      <c r="C22" s="99">
        <v>0.011244328703703704</v>
      </c>
      <c r="D22" s="112" t="s">
        <v>93</v>
      </c>
      <c r="E22" s="112">
        <v>10</v>
      </c>
      <c r="F22" s="155" t="s">
        <v>257</v>
      </c>
      <c r="G22" s="99">
        <v>0.012666319444444444</v>
      </c>
      <c r="H22" s="112" t="s">
        <v>93</v>
      </c>
      <c r="I22" s="112">
        <v>10</v>
      </c>
      <c r="J22" s="155" t="s">
        <v>258</v>
      </c>
      <c r="K22" s="99">
        <v>0.012075347222222222</v>
      </c>
      <c r="L22" s="100" t="s">
        <v>93</v>
      </c>
      <c r="M22" s="100">
        <v>10</v>
      </c>
      <c r="N22" s="98"/>
      <c r="O22" s="99"/>
      <c r="P22" s="100"/>
      <c r="Q22" s="100"/>
      <c r="R22" s="155" t="s">
        <v>359</v>
      </c>
      <c r="S22" s="99">
        <v>0.013480324074074073</v>
      </c>
      <c r="T22" s="156" t="s">
        <v>93</v>
      </c>
      <c r="U22" s="100">
        <v>10</v>
      </c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50</v>
      </c>
      <c r="J23" s="103" t="s">
        <v>47</v>
      </c>
      <c r="K23" s="104"/>
      <c r="L23" s="103"/>
      <c r="M23" s="104">
        <f>SUM(M18:M22)</f>
        <v>50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4">
        <f>SUM(U18:U22)</f>
        <v>50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4000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930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46.8</v>
      </c>
      <c r="U28" s="179"/>
      <c r="V28" s="4" t="s">
        <v>5</v>
      </c>
    </row>
    <row r="29" spans="1:21" ht="16.5" customHeight="1">
      <c r="A29" s="118" t="s">
        <v>86</v>
      </c>
      <c r="B29" s="155" t="s">
        <v>282</v>
      </c>
      <c r="C29" s="101">
        <v>0.02132685185185185</v>
      </c>
      <c r="D29" s="154" t="s">
        <v>93</v>
      </c>
      <c r="E29" s="100">
        <v>40</v>
      </c>
      <c r="F29" s="155" t="s">
        <v>219</v>
      </c>
      <c r="G29" s="101">
        <v>0.024052430555555556</v>
      </c>
      <c r="H29" s="154" t="s">
        <v>93</v>
      </c>
      <c r="I29" s="129">
        <v>40</v>
      </c>
      <c r="J29" s="155" t="s">
        <v>303</v>
      </c>
      <c r="K29" s="101">
        <v>0.022474421296296298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216</v>
      </c>
      <c r="C30" s="104">
        <v>1500</v>
      </c>
      <c r="D30" s="154" t="s">
        <v>93</v>
      </c>
      <c r="E30" s="100">
        <v>40</v>
      </c>
      <c r="F30" s="130" t="s">
        <v>174</v>
      </c>
      <c r="G30" s="104">
        <v>1275</v>
      </c>
      <c r="H30" s="123" t="s">
        <v>93</v>
      </c>
      <c r="I30" s="123">
        <v>40</v>
      </c>
      <c r="J30" s="130" t="s">
        <v>215</v>
      </c>
      <c r="K30" s="104">
        <v>1375</v>
      </c>
      <c r="L30" s="155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341</v>
      </c>
      <c r="C31" s="104">
        <v>2150</v>
      </c>
      <c r="D31" s="154" t="s">
        <v>93</v>
      </c>
      <c r="E31" s="100">
        <v>50</v>
      </c>
      <c r="F31" s="130" t="s">
        <v>332</v>
      </c>
      <c r="G31" s="104">
        <v>1925</v>
      </c>
      <c r="H31" s="123" t="s">
        <v>93</v>
      </c>
      <c r="I31" s="123">
        <v>50</v>
      </c>
      <c r="J31" s="130" t="s">
        <v>354</v>
      </c>
      <c r="K31" s="104">
        <v>2000</v>
      </c>
      <c r="L31" s="155" t="s">
        <v>93</v>
      </c>
      <c r="M31" s="12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 t="s">
        <v>175</v>
      </c>
      <c r="C32" s="104">
        <v>2850</v>
      </c>
      <c r="D32" s="100" t="s">
        <v>93</v>
      </c>
      <c r="E32" s="100">
        <v>80</v>
      </c>
      <c r="F32" s="130" t="s">
        <v>309</v>
      </c>
      <c r="G32" s="104">
        <v>2550</v>
      </c>
      <c r="H32" s="158" t="s">
        <v>93</v>
      </c>
      <c r="I32" s="123">
        <v>80</v>
      </c>
      <c r="J32" s="130" t="s">
        <v>352</v>
      </c>
      <c r="K32" s="104">
        <v>2675</v>
      </c>
      <c r="L32" s="155" t="s">
        <v>93</v>
      </c>
      <c r="M32" s="12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8000</v>
      </c>
      <c r="D33" s="100"/>
      <c r="E33" s="100"/>
      <c r="F33" s="130"/>
      <c r="G33" s="126">
        <f>SUM(G32+G31+G30+(IF(COUNTBLANK(G29),0,1500)))</f>
        <v>7250</v>
      </c>
      <c r="H33" s="108"/>
      <c r="I33" s="127"/>
      <c r="J33" s="131"/>
      <c r="K33" s="126">
        <f>SUM(K32+K31+K30+(IF(COUNTBLANK(K29),0,1500)))</f>
        <v>7550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A1" sqref="A1:D5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206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205</v>
      </c>
      <c r="C10" s="99">
        <v>0.005973611111111111</v>
      </c>
      <c r="D10" s="154" t="s">
        <v>93</v>
      </c>
      <c r="E10" s="100">
        <v>5</v>
      </c>
      <c r="F10" s="155" t="s">
        <v>205</v>
      </c>
      <c r="G10" s="99">
        <v>0.007629166666666667</v>
      </c>
      <c r="H10" s="154" t="s">
        <v>93</v>
      </c>
      <c r="I10" s="100">
        <v>5</v>
      </c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5</v>
      </c>
      <c r="F15" s="103" t="s">
        <v>47</v>
      </c>
      <c r="G15" s="104"/>
      <c r="H15" s="103"/>
      <c r="I15" s="104">
        <f>SUM(I10:I14)</f>
        <v>5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155" t="s">
        <v>210</v>
      </c>
      <c r="C18" s="99">
        <v>0.012013310185185186</v>
      </c>
      <c r="D18" s="156" t="s">
        <v>93</v>
      </c>
      <c r="E18" s="112">
        <v>10</v>
      </c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10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800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1.6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J11" sqref="J11:M11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314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311</v>
      </c>
      <c r="C10" s="99">
        <v>0.0038716435185185178</v>
      </c>
      <c r="D10" s="154" t="s">
        <v>93</v>
      </c>
      <c r="E10" s="100">
        <v>5</v>
      </c>
      <c r="F10" s="155" t="s">
        <v>311</v>
      </c>
      <c r="G10" s="99">
        <v>0.00459525462962963</v>
      </c>
      <c r="H10" s="154" t="s">
        <v>93</v>
      </c>
      <c r="I10" s="100">
        <v>5</v>
      </c>
      <c r="J10" s="155" t="s">
        <v>311</v>
      </c>
      <c r="K10" s="101">
        <v>0.0041273148148148146</v>
      </c>
      <c r="L10" s="154" t="s">
        <v>93</v>
      </c>
      <c r="M10" s="100">
        <v>5</v>
      </c>
      <c r="N10" s="98"/>
      <c r="O10" s="101"/>
      <c r="P10" s="100"/>
      <c r="Q10" s="100"/>
      <c r="R10" s="155" t="s">
        <v>308</v>
      </c>
      <c r="S10" s="101">
        <v>0.003957291666666667</v>
      </c>
      <c r="T10" s="154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148" t="s">
        <v>360</v>
      </c>
      <c r="K11" s="149">
        <v>0.004250810185185185</v>
      </c>
      <c r="L11" s="147" t="s">
        <v>94</v>
      </c>
      <c r="M11" s="147">
        <v>5</v>
      </c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5</v>
      </c>
      <c r="F15" s="103" t="s">
        <v>47</v>
      </c>
      <c r="G15" s="104"/>
      <c r="H15" s="103"/>
      <c r="I15" s="104">
        <f>SUM(I10:I14)</f>
        <v>5</v>
      </c>
      <c r="J15" s="103" t="s">
        <v>47</v>
      </c>
      <c r="K15" s="104"/>
      <c r="L15" s="103"/>
      <c r="M15" s="104">
        <f>SUM(M10:M14)</f>
        <v>10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800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155" t="s">
        <v>308</v>
      </c>
      <c r="K18" s="99">
        <v>0.00825787037037037</v>
      </c>
      <c r="L18" s="156" t="s">
        <v>93</v>
      </c>
      <c r="M18" s="112">
        <v>10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4">
        <f>SUM(M18:M22)</f>
        <v>10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800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75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4.3</v>
      </c>
      <c r="U28" s="179"/>
      <c r="V28" s="4" t="s">
        <v>5</v>
      </c>
    </row>
    <row r="29" spans="1:21" ht="16.5" customHeight="1">
      <c r="A29" s="118" t="s">
        <v>86</v>
      </c>
      <c r="B29" s="148" t="s">
        <v>360</v>
      </c>
      <c r="C29" s="149">
        <v>0.014889814814814814</v>
      </c>
      <c r="D29" s="147" t="s">
        <v>94</v>
      </c>
      <c r="E29" s="147">
        <v>40</v>
      </c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1500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M10" sqref="M10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275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273</v>
      </c>
      <c r="C10" s="99">
        <v>0.005674884259259259</v>
      </c>
      <c r="D10" s="154" t="s">
        <v>94</v>
      </c>
      <c r="E10" s="100">
        <v>3</v>
      </c>
      <c r="F10" s="155" t="s">
        <v>272</v>
      </c>
      <c r="G10" s="99">
        <v>0.0065234953703703705</v>
      </c>
      <c r="H10" s="154" t="s">
        <v>94</v>
      </c>
      <c r="I10" s="100">
        <v>5</v>
      </c>
      <c r="J10" s="155" t="s">
        <v>277</v>
      </c>
      <c r="K10" s="101">
        <v>0.007579976851851852</v>
      </c>
      <c r="L10" s="154" t="s">
        <v>93</v>
      </c>
      <c r="M10" s="100">
        <v>3</v>
      </c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3</v>
      </c>
      <c r="F15" s="103" t="s">
        <v>47</v>
      </c>
      <c r="G15" s="104"/>
      <c r="H15" s="103"/>
      <c r="I15" s="104">
        <f>SUM(I10:I14)</f>
        <v>5</v>
      </c>
      <c r="J15" s="103" t="s">
        <v>47</v>
      </c>
      <c r="K15" s="104"/>
      <c r="L15" s="103"/>
      <c r="M15" s="103">
        <f>SUM(M10:M14)</f>
        <v>3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11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1.2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E32" sqref="E32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269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245</v>
      </c>
      <c r="C10" s="99">
        <v>0.005941319444444444</v>
      </c>
      <c r="D10" s="154" t="s">
        <v>93</v>
      </c>
      <c r="E10" s="100">
        <v>3</v>
      </c>
      <c r="F10" s="155" t="s">
        <v>274</v>
      </c>
      <c r="G10" s="99">
        <v>0.007959027777777778</v>
      </c>
      <c r="H10" s="154" t="s">
        <v>94</v>
      </c>
      <c r="I10" s="100">
        <v>3</v>
      </c>
      <c r="J10" s="155" t="s">
        <v>257</v>
      </c>
      <c r="K10" s="101">
        <v>0.007653009259259259</v>
      </c>
      <c r="L10" s="154" t="s">
        <v>93</v>
      </c>
      <c r="M10" s="100">
        <v>3</v>
      </c>
      <c r="N10" s="98"/>
      <c r="O10" s="101"/>
      <c r="P10" s="100"/>
      <c r="Q10" s="100"/>
      <c r="R10" s="155" t="s">
        <v>295</v>
      </c>
      <c r="S10" s="101">
        <v>0.007376851851851852</v>
      </c>
      <c r="T10" s="154" t="s">
        <v>93</v>
      </c>
      <c r="U10" s="100">
        <v>3</v>
      </c>
      <c r="V10" s="4" t="s">
        <v>47</v>
      </c>
    </row>
    <row r="11" spans="1:21" ht="16.5" customHeight="1">
      <c r="A11" s="97" t="s">
        <v>81</v>
      </c>
      <c r="B11" s="155" t="s">
        <v>257</v>
      </c>
      <c r="C11" s="99">
        <v>0.005504513888888889</v>
      </c>
      <c r="D11" s="154" t="s">
        <v>93</v>
      </c>
      <c r="E11" s="100">
        <v>3</v>
      </c>
      <c r="F11" s="155" t="s">
        <v>286</v>
      </c>
      <c r="G11" s="99">
        <v>0.0076016203703703706</v>
      </c>
      <c r="H11" s="154" t="s">
        <v>93</v>
      </c>
      <c r="I11" s="100">
        <v>3</v>
      </c>
      <c r="J11" s="155" t="s">
        <v>263</v>
      </c>
      <c r="K11" s="101">
        <v>0.007377430555555556</v>
      </c>
      <c r="L11" s="154" t="s">
        <v>93</v>
      </c>
      <c r="M11" s="100">
        <v>3</v>
      </c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155" t="s">
        <v>285</v>
      </c>
      <c r="C12" s="99">
        <v>0.005628356481481482</v>
      </c>
      <c r="D12" s="154" t="s">
        <v>93</v>
      </c>
      <c r="E12" s="100">
        <v>3</v>
      </c>
      <c r="F12" s="98"/>
      <c r="G12" s="99"/>
      <c r="H12" s="100"/>
      <c r="I12" s="100"/>
      <c r="J12" s="155" t="s">
        <v>295</v>
      </c>
      <c r="K12" s="101">
        <v>0.007384722222222222</v>
      </c>
      <c r="L12" s="154" t="s">
        <v>93</v>
      </c>
      <c r="M12" s="100">
        <v>3</v>
      </c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155" t="s">
        <v>317</v>
      </c>
      <c r="K13" s="101">
        <v>0.00746886574074074</v>
      </c>
      <c r="L13" s="154" t="s">
        <v>93</v>
      </c>
      <c r="M13" s="100">
        <v>3</v>
      </c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9</v>
      </c>
      <c r="F15" s="103" t="s">
        <v>47</v>
      </c>
      <c r="G15" s="104"/>
      <c r="H15" s="103"/>
      <c r="I15" s="104">
        <f>SUM(I10:I14)</f>
        <v>6</v>
      </c>
      <c r="J15" s="103" t="s">
        <v>47</v>
      </c>
      <c r="K15" s="104"/>
      <c r="L15" s="103"/>
      <c r="M15" s="104">
        <f>SUM(M10:M14)</f>
        <v>12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3</v>
      </c>
    </row>
    <row r="16" spans="1:21" ht="16.5" customHeight="1">
      <c r="A16" s="102" t="s">
        <v>82</v>
      </c>
      <c r="B16" s="105"/>
      <c r="C16" s="106">
        <f>400*(COUNTA(C10:C14))</f>
        <v>1200</v>
      </c>
      <c r="D16" s="107"/>
      <c r="E16" s="108"/>
      <c r="F16" s="105"/>
      <c r="G16" s="106">
        <f>400*(COUNTA(G10:G14))</f>
        <v>800</v>
      </c>
      <c r="H16" s="109"/>
      <c r="I16" s="109"/>
      <c r="J16" s="105"/>
      <c r="K16" s="106">
        <f>400*(COUNTA(K10:K14))</f>
        <v>1600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155" t="s">
        <v>263</v>
      </c>
      <c r="C18" s="99">
        <v>0.011531018518518519</v>
      </c>
      <c r="D18" s="156" t="s">
        <v>93</v>
      </c>
      <c r="E18" s="112">
        <v>10</v>
      </c>
      <c r="F18" s="98"/>
      <c r="G18" s="99"/>
      <c r="H18" s="112"/>
      <c r="I18" s="112"/>
      <c r="J18" s="155" t="s">
        <v>280</v>
      </c>
      <c r="K18" s="99">
        <v>0.014793634259259258</v>
      </c>
      <c r="L18" s="156" t="s">
        <v>93</v>
      </c>
      <c r="M18" s="112">
        <v>6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155" t="s">
        <v>299</v>
      </c>
      <c r="K19" s="99">
        <v>0.016525578703703702</v>
      </c>
      <c r="L19" s="156" t="s">
        <v>93</v>
      </c>
      <c r="M19" s="112">
        <v>6</v>
      </c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10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4">
        <f>SUM(M18:M22)</f>
        <v>12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800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1600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212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12.4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299</v>
      </c>
      <c r="C30" s="104">
        <v>1350</v>
      </c>
      <c r="D30" s="154" t="s">
        <v>93</v>
      </c>
      <c r="E30" s="100">
        <v>30</v>
      </c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309</v>
      </c>
      <c r="C31" s="104">
        <v>2000</v>
      </c>
      <c r="D31" s="154" t="s">
        <v>93</v>
      </c>
      <c r="E31" s="100">
        <v>50</v>
      </c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155" t="s">
        <v>317</v>
      </c>
      <c r="C32" s="104">
        <v>2650</v>
      </c>
      <c r="D32" s="154" t="s">
        <v>93</v>
      </c>
      <c r="E32" s="100">
        <v>80</v>
      </c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6000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3">
      <selection activeCell="D30" sqref="D30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121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/>
      <c r="C10" s="99"/>
      <c r="D10" s="100"/>
      <c r="E10" s="100"/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3">
        <f>SUM(E10:E14)</f>
        <v>0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40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1.925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231</v>
      </c>
      <c r="C30" s="104">
        <v>1925</v>
      </c>
      <c r="D30" s="154" t="s">
        <v>94</v>
      </c>
      <c r="E30" s="100">
        <v>40</v>
      </c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1925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Zeros="0" zoomScaleSheetLayoutView="100" workbookViewId="0" topLeftCell="A7">
      <selection activeCell="O23" sqref="O23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10.421875" style="4" bestFit="1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122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153</v>
      </c>
      <c r="C10" s="160">
        <v>0.004603703703703704</v>
      </c>
      <c r="D10" s="100" t="s">
        <v>93</v>
      </c>
      <c r="E10" s="100">
        <v>5</v>
      </c>
      <c r="F10" s="98" t="s">
        <v>166</v>
      </c>
      <c r="G10" s="99">
        <v>0.006669907407407408</v>
      </c>
      <c r="H10" s="100" t="s">
        <v>93</v>
      </c>
      <c r="I10" s="100">
        <v>5</v>
      </c>
      <c r="J10" s="98" t="s">
        <v>153</v>
      </c>
      <c r="K10" s="101">
        <v>0.005490972222222223</v>
      </c>
      <c r="L10" s="100" t="s">
        <v>93</v>
      </c>
      <c r="M10" s="100">
        <v>5</v>
      </c>
      <c r="N10" s="98" t="s">
        <v>167</v>
      </c>
      <c r="O10" s="101">
        <v>0.0063887731481481495</v>
      </c>
      <c r="P10" s="100" t="s">
        <v>93</v>
      </c>
      <c r="Q10" s="100">
        <v>5</v>
      </c>
      <c r="R10" s="98" t="s">
        <v>154</v>
      </c>
      <c r="S10" s="101">
        <v>0.005824189814814814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 t="s">
        <v>177</v>
      </c>
      <c r="C11" s="99">
        <v>0.004318518518518518</v>
      </c>
      <c r="D11" s="100" t="s">
        <v>93</v>
      </c>
      <c r="E11" s="100">
        <v>5</v>
      </c>
      <c r="F11" s="98" t="s">
        <v>173</v>
      </c>
      <c r="G11" s="99">
        <v>0.006552893518518518</v>
      </c>
      <c r="H11" s="100" t="s">
        <v>93</v>
      </c>
      <c r="I11" s="100">
        <v>5</v>
      </c>
      <c r="J11" s="98" t="s">
        <v>177</v>
      </c>
      <c r="K11" s="101">
        <v>0.005480671296296296</v>
      </c>
      <c r="L11" s="100" t="s">
        <v>93</v>
      </c>
      <c r="M11" s="100">
        <v>5</v>
      </c>
      <c r="N11" s="98" t="s">
        <v>183</v>
      </c>
      <c r="O11" s="101">
        <v>0.006124999999999999</v>
      </c>
      <c r="P11" s="100" t="s">
        <v>93</v>
      </c>
      <c r="Q11" s="100">
        <v>5</v>
      </c>
      <c r="R11" s="98" t="s">
        <v>182</v>
      </c>
      <c r="S11" s="101">
        <v>0.005475810185185185</v>
      </c>
      <c r="T11" s="100" t="s">
        <v>93</v>
      </c>
      <c r="U11" s="100">
        <v>5</v>
      </c>
    </row>
    <row r="12" spans="1:21" ht="16.5" customHeight="1">
      <c r="A12" s="97" t="s">
        <v>81</v>
      </c>
      <c r="B12" s="148" t="s">
        <v>181</v>
      </c>
      <c r="C12" s="146">
        <v>0.004364236111111111</v>
      </c>
      <c r="D12" s="147" t="s">
        <v>94</v>
      </c>
      <c r="E12" s="147">
        <v>5</v>
      </c>
      <c r="F12" s="155" t="s">
        <v>210</v>
      </c>
      <c r="G12" s="99">
        <v>0.006709837962962963</v>
      </c>
      <c r="H12" s="100" t="s">
        <v>93</v>
      </c>
      <c r="I12" s="100">
        <v>5</v>
      </c>
      <c r="J12" s="98" t="s">
        <v>183</v>
      </c>
      <c r="K12" s="101">
        <v>0.005452893518518519</v>
      </c>
      <c r="L12" s="100" t="s">
        <v>93</v>
      </c>
      <c r="M12" s="100">
        <v>5</v>
      </c>
      <c r="N12" s="155" t="s">
        <v>268</v>
      </c>
      <c r="O12" s="101">
        <v>0.0061986111111111105</v>
      </c>
      <c r="P12" s="100" t="s">
        <v>93</v>
      </c>
      <c r="Q12" s="100">
        <v>5</v>
      </c>
      <c r="R12" s="155" t="s">
        <v>213</v>
      </c>
      <c r="S12" s="101">
        <v>0.005583101851851852</v>
      </c>
      <c r="T12" s="154" t="s">
        <v>94</v>
      </c>
      <c r="U12" s="100">
        <v>5</v>
      </c>
    </row>
    <row r="13" spans="1:21" ht="16.5" customHeight="1">
      <c r="A13" s="97" t="s">
        <v>81</v>
      </c>
      <c r="B13" s="148" t="s">
        <v>216</v>
      </c>
      <c r="C13" s="146">
        <v>0.004310532407407408</v>
      </c>
      <c r="D13" s="147" t="s">
        <v>94</v>
      </c>
      <c r="E13" s="147">
        <v>5</v>
      </c>
      <c r="F13" s="155" t="s">
        <v>265</v>
      </c>
      <c r="G13" s="99">
        <v>0.006565393518518519</v>
      </c>
      <c r="H13" s="100" t="s">
        <v>93</v>
      </c>
      <c r="I13" s="100">
        <v>5</v>
      </c>
      <c r="J13" s="155" t="s">
        <v>213</v>
      </c>
      <c r="K13" s="101">
        <v>0.005242013888888889</v>
      </c>
      <c r="L13" s="100" t="s">
        <v>93</v>
      </c>
      <c r="M13" s="100">
        <v>5</v>
      </c>
      <c r="N13" s="155" t="s">
        <v>289</v>
      </c>
      <c r="O13" s="101">
        <v>0.00604375</v>
      </c>
      <c r="P13" s="100" t="s">
        <v>93</v>
      </c>
      <c r="Q13" s="100">
        <v>5</v>
      </c>
      <c r="R13" s="155" t="s">
        <v>266</v>
      </c>
      <c r="S13" s="101">
        <v>0.005692824074074073</v>
      </c>
      <c r="T13" s="100" t="s">
        <v>93</v>
      </c>
      <c r="U13" s="100">
        <v>5</v>
      </c>
    </row>
    <row r="14" spans="1:21" ht="16.5" customHeight="1">
      <c r="A14" s="97" t="s">
        <v>81</v>
      </c>
      <c r="B14" s="155" t="s">
        <v>266</v>
      </c>
      <c r="C14" s="160">
        <v>0.004451273148148148</v>
      </c>
      <c r="D14" s="154" t="s">
        <v>93</v>
      </c>
      <c r="E14" s="100">
        <v>5</v>
      </c>
      <c r="F14" s="155" t="s">
        <v>287</v>
      </c>
      <c r="G14" s="99">
        <v>0.006640740740740741</v>
      </c>
      <c r="H14" s="100" t="s">
        <v>93</v>
      </c>
      <c r="I14" s="100">
        <v>5</v>
      </c>
      <c r="J14" s="148" t="s">
        <v>271</v>
      </c>
      <c r="K14" s="149">
        <v>0.005455439814814815</v>
      </c>
      <c r="L14" s="147" t="s">
        <v>93</v>
      </c>
      <c r="M14" s="147">
        <v>5</v>
      </c>
      <c r="N14" s="155" t="s">
        <v>343</v>
      </c>
      <c r="O14" s="101">
        <v>0.006491435185185186</v>
      </c>
      <c r="P14" s="100" t="s">
        <v>93</v>
      </c>
      <c r="Q14" s="100">
        <v>5</v>
      </c>
      <c r="R14" s="155" t="s">
        <v>283</v>
      </c>
      <c r="S14" s="101">
        <v>0.005695949074074075</v>
      </c>
      <c r="T14" s="100" t="s">
        <v>93</v>
      </c>
      <c r="U14" s="100">
        <v>5</v>
      </c>
    </row>
    <row r="15" spans="1:21" ht="16.5" customHeight="1">
      <c r="A15" s="102" t="s">
        <v>4</v>
      </c>
      <c r="B15" s="103"/>
      <c r="C15" s="104"/>
      <c r="D15" s="103"/>
      <c r="E15" s="104">
        <f>SUM(E10:E14)</f>
        <v>25</v>
      </c>
      <c r="F15" s="103"/>
      <c r="G15" s="104"/>
      <c r="H15" s="103"/>
      <c r="I15" s="104">
        <f>SUM(I10:I14)</f>
        <v>25</v>
      </c>
      <c r="J15" s="103"/>
      <c r="K15" s="104"/>
      <c r="L15" s="103"/>
      <c r="M15" s="104">
        <f>SUM(M10:M14)</f>
        <v>25</v>
      </c>
      <c r="N15" s="103"/>
      <c r="O15" s="104"/>
      <c r="P15" s="103"/>
      <c r="Q15" s="104">
        <f>SUM(Q10:Q14)</f>
        <v>25</v>
      </c>
      <c r="R15" s="103"/>
      <c r="S15" s="104"/>
      <c r="T15" s="103"/>
      <c r="U15" s="104">
        <f>SUM(U10:U14)</f>
        <v>25</v>
      </c>
    </row>
    <row r="16" spans="1:27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2000</v>
      </c>
      <c r="P16" s="109"/>
      <c r="Q16" s="109"/>
      <c r="R16" s="105"/>
      <c r="S16" s="106">
        <f>400*(COUNTA(S10:S14))</f>
        <v>2000</v>
      </c>
      <c r="T16" s="103"/>
      <c r="U16" s="103"/>
      <c r="AA16" s="135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170</v>
      </c>
      <c r="C18" s="99">
        <v>0.00941076388888889</v>
      </c>
      <c r="D18" s="112" t="s">
        <v>93</v>
      </c>
      <c r="E18" s="112">
        <v>10</v>
      </c>
      <c r="F18" s="98" t="s">
        <v>167</v>
      </c>
      <c r="G18" s="99">
        <v>0.013717824074074075</v>
      </c>
      <c r="H18" s="112" t="s">
        <v>93</v>
      </c>
      <c r="I18" s="112">
        <v>10</v>
      </c>
      <c r="J18" s="98" t="s">
        <v>154</v>
      </c>
      <c r="K18" s="99">
        <v>0.011556828703703705</v>
      </c>
      <c r="L18" s="112" t="s">
        <v>93</v>
      </c>
      <c r="M18" s="112">
        <v>10</v>
      </c>
      <c r="N18" s="98" t="s">
        <v>182</v>
      </c>
      <c r="O18" s="99">
        <v>0.01264502314814815</v>
      </c>
      <c r="P18" s="112" t="s">
        <v>93</v>
      </c>
      <c r="Q18" s="112">
        <v>10</v>
      </c>
      <c r="R18" s="98" t="s">
        <v>155</v>
      </c>
      <c r="S18" s="99">
        <v>0.012068402777777777</v>
      </c>
      <c r="T18" s="112" t="s">
        <v>93</v>
      </c>
      <c r="U18" s="100">
        <v>10</v>
      </c>
    </row>
    <row r="19" spans="1:21" ht="16.5" customHeight="1">
      <c r="A19" s="97" t="s">
        <v>83</v>
      </c>
      <c r="B19" s="98" t="s">
        <v>182</v>
      </c>
      <c r="C19" s="99">
        <v>0.008947453703703704</v>
      </c>
      <c r="D19" s="112" t="s">
        <v>93</v>
      </c>
      <c r="E19" s="112">
        <v>10</v>
      </c>
      <c r="F19" s="155" t="s">
        <v>205</v>
      </c>
      <c r="G19" s="99">
        <v>0.013723726851851852</v>
      </c>
      <c r="H19" s="112" t="s">
        <v>93</v>
      </c>
      <c r="I19" s="112">
        <v>10</v>
      </c>
      <c r="J19" s="98" t="s">
        <v>170</v>
      </c>
      <c r="K19" s="99">
        <v>0.011090625</v>
      </c>
      <c r="L19" s="112" t="s">
        <v>93</v>
      </c>
      <c r="M19" s="112">
        <v>10</v>
      </c>
      <c r="N19" s="155" t="s">
        <v>265</v>
      </c>
      <c r="O19" s="99">
        <v>0.012839351851851852</v>
      </c>
      <c r="P19" s="112" t="s">
        <v>93</v>
      </c>
      <c r="Q19" s="112">
        <v>10</v>
      </c>
      <c r="R19" s="98" t="s">
        <v>177</v>
      </c>
      <c r="S19" s="99">
        <v>0.011957060185185185</v>
      </c>
      <c r="T19" s="112" t="s">
        <v>93</v>
      </c>
      <c r="U19" s="100">
        <v>10</v>
      </c>
    </row>
    <row r="20" spans="1:21" ht="16.5" customHeight="1">
      <c r="A20" s="97" t="s">
        <v>83</v>
      </c>
      <c r="B20" s="148" t="s">
        <v>217</v>
      </c>
      <c r="C20" s="146">
        <v>0.008843171296296297</v>
      </c>
      <c r="D20" s="157" t="s">
        <v>94</v>
      </c>
      <c r="E20" s="157">
        <v>10</v>
      </c>
      <c r="F20" s="155" t="s">
        <v>268</v>
      </c>
      <c r="G20" s="99">
        <v>0.01388275462962963</v>
      </c>
      <c r="H20" s="112" t="s">
        <v>93</v>
      </c>
      <c r="I20" s="112">
        <v>10</v>
      </c>
      <c r="J20" s="155" t="s">
        <v>205</v>
      </c>
      <c r="K20" s="99">
        <v>0.01102685185185185</v>
      </c>
      <c r="L20" s="112" t="s">
        <v>93</v>
      </c>
      <c r="M20" s="112">
        <v>10</v>
      </c>
      <c r="N20" s="155" t="s">
        <v>288</v>
      </c>
      <c r="O20" s="99">
        <v>0.012661574074074075</v>
      </c>
      <c r="P20" s="112" t="s">
        <v>93</v>
      </c>
      <c r="Q20" s="112">
        <v>10</v>
      </c>
      <c r="R20" s="155" t="s">
        <v>210</v>
      </c>
      <c r="S20" s="99">
        <v>0.011148958333333334</v>
      </c>
      <c r="T20" s="112" t="s">
        <v>93</v>
      </c>
      <c r="U20" s="100">
        <v>10</v>
      </c>
    </row>
    <row r="21" spans="1:21" ht="16.5" customHeight="1">
      <c r="A21" s="97" t="s">
        <v>83</v>
      </c>
      <c r="B21" s="155" t="s">
        <v>278</v>
      </c>
      <c r="C21" s="160">
        <v>0.009087384259259259</v>
      </c>
      <c r="D21" s="154" t="s">
        <v>93</v>
      </c>
      <c r="E21" s="112">
        <v>10</v>
      </c>
      <c r="F21" s="155" t="s">
        <v>289</v>
      </c>
      <c r="G21" s="99">
        <v>0.013416898148148148</v>
      </c>
      <c r="H21" s="112" t="s">
        <v>93</v>
      </c>
      <c r="I21" s="112">
        <v>10</v>
      </c>
      <c r="J21" s="155" t="s">
        <v>278</v>
      </c>
      <c r="K21" s="99">
        <v>0.011052083333333332</v>
      </c>
      <c r="L21" s="112" t="s">
        <v>93</v>
      </c>
      <c r="M21" s="112">
        <v>10</v>
      </c>
      <c r="N21" s="155" t="s">
        <v>287</v>
      </c>
      <c r="O21" s="99">
        <v>0.012401273148148146</v>
      </c>
      <c r="P21" s="112" t="s">
        <v>93</v>
      </c>
      <c r="Q21" s="112">
        <v>10</v>
      </c>
      <c r="R21" s="155" t="s">
        <v>283</v>
      </c>
      <c r="S21" s="99">
        <v>0.011725810185185185</v>
      </c>
      <c r="T21" s="112" t="s">
        <v>93</v>
      </c>
      <c r="U21" s="100">
        <v>10</v>
      </c>
    </row>
    <row r="22" spans="1:21" ht="16.5" customHeight="1">
      <c r="A22" s="97" t="s">
        <v>83</v>
      </c>
      <c r="B22" s="155" t="s">
        <v>360</v>
      </c>
      <c r="C22" s="160">
        <v>0.009159375</v>
      </c>
      <c r="D22" s="154" t="s">
        <v>93</v>
      </c>
      <c r="E22" s="112">
        <v>10</v>
      </c>
      <c r="F22" s="155" t="s">
        <v>334</v>
      </c>
      <c r="G22" s="99">
        <v>0.013400578703703703</v>
      </c>
      <c r="H22" s="112" t="s">
        <v>93</v>
      </c>
      <c r="I22" s="112">
        <v>10</v>
      </c>
      <c r="J22" s="155" t="s">
        <v>360</v>
      </c>
      <c r="K22" s="99">
        <v>0.011042824074074075</v>
      </c>
      <c r="L22" s="112" t="s">
        <v>93</v>
      </c>
      <c r="M22" s="112">
        <v>10</v>
      </c>
      <c r="N22" s="155" t="s">
        <v>306</v>
      </c>
      <c r="O22" s="99">
        <v>0.012927083333333332</v>
      </c>
      <c r="P22" s="112" t="s">
        <v>93</v>
      </c>
      <c r="Q22" s="112">
        <v>10</v>
      </c>
      <c r="R22" s="155" t="s">
        <v>334</v>
      </c>
      <c r="S22" s="99">
        <v>0.012082060185185185</v>
      </c>
      <c r="T22" s="112" t="s">
        <v>93</v>
      </c>
      <c r="U22" s="100">
        <v>10</v>
      </c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50</v>
      </c>
      <c r="J23" s="103" t="s">
        <v>47</v>
      </c>
      <c r="K23" s="104"/>
      <c r="L23" s="103"/>
      <c r="M23" s="104">
        <f>SUM(M18:M22)</f>
        <v>50</v>
      </c>
      <c r="N23" s="155"/>
      <c r="O23" s="99"/>
      <c r="P23" s="103"/>
      <c r="Q23" s="104">
        <f>SUM(Q18:Q22)</f>
        <v>50</v>
      </c>
      <c r="R23" s="103" t="s">
        <v>47</v>
      </c>
      <c r="S23" s="104"/>
      <c r="T23" s="103"/>
      <c r="U23" s="104">
        <f>SUM(U18:U22)</f>
        <v>50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4000</v>
      </c>
      <c r="P24" s="103"/>
      <c r="Q24" s="103"/>
      <c r="R24" s="113"/>
      <c r="S24" s="106">
        <f>800*(COUNTA(S18:S22))</f>
        <v>4000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1005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53.75</v>
      </c>
      <c r="U28" s="179"/>
      <c r="V28" s="4" t="s">
        <v>5</v>
      </c>
    </row>
    <row r="29" spans="1:21" ht="16.5" customHeight="1">
      <c r="A29" s="118" t="s">
        <v>86</v>
      </c>
      <c r="B29" s="155" t="s">
        <v>343</v>
      </c>
      <c r="C29" s="101">
        <v>0.017550925925925925</v>
      </c>
      <c r="D29" s="154" t="s">
        <v>93</v>
      </c>
      <c r="E29" s="100">
        <v>40</v>
      </c>
      <c r="F29" s="155" t="s">
        <v>355</v>
      </c>
      <c r="G29" s="101">
        <v>0.025027430555555553</v>
      </c>
      <c r="H29" s="154" t="s">
        <v>93</v>
      </c>
      <c r="I29" s="100">
        <v>40</v>
      </c>
      <c r="J29" s="155" t="s">
        <v>308</v>
      </c>
      <c r="K29" s="101">
        <v>0.02167314814814815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 t="s">
        <v>155</v>
      </c>
      <c r="C30" s="104">
        <v>1700</v>
      </c>
      <c r="D30" s="100" t="s">
        <v>94</v>
      </c>
      <c r="E30" s="100">
        <v>40</v>
      </c>
      <c r="F30" s="155" t="s">
        <v>298</v>
      </c>
      <c r="G30" s="104">
        <v>1250</v>
      </c>
      <c r="H30" s="158" t="s">
        <v>93</v>
      </c>
      <c r="I30" s="123">
        <v>40</v>
      </c>
      <c r="J30" s="155" t="s">
        <v>262</v>
      </c>
      <c r="K30" s="104">
        <v>1450</v>
      </c>
      <c r="L30" s="155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 t="s">
        <v>163</v>
      </c>
      <c r="C31" s="104">
        <v>2550</v>
      </c>
      <c r="D31" s="100" t="s">
        <v>93</v>
      </c>
      <c r="E31" s="100">
        <v>50</v>
      </c>
      <c r="F31" s="155" t="s">
        <v>351</v>
      </c>
      <c r="G31" s="104">
        <v>1725</v>
      </c>
      <c r="H31" s="158" t="s">
        <v>93</v>
      </c>
      <c r="I31" s="123">
        <v>50</v>
      </c>
      <c r="J31" s="155" t="s">
        <v>294</v>
      </c>
      <c r="K31" s="104">
        <v>2075</v>
      </c>
      <c r="L31" s="155" t="s">
        <v>93</v>
      </c>
      <c r="M31" s="12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 t="s">
        <v>165</v>
      </c>
      <c r="C32" s="104">
        <v>3400</v>
      </c>
      <c r="D32" s="100" t="s">
        <v>93</v>
      </c>
      <c r="E32" s="100">
        <v>80</v>
      </c>
      <c r="F32" s="155" t="s">
        <v>311</v>
      </c>
      <c r="G32" s="104">
        <v>2350</v>
      </c>
      <c r="H32" s="158" t="s">
        <v>93</v>
      </c>
      <c r="I32" s="123">
        <v>80</v>
      </c>
      <c r="J32" s="155" t="s">
        <v>318</v>
      </c>
      <c r="K32" s="104">
        <v>2750</v>
      </c>
      <c r="L32" s="155" t="s">
        <v>93</v>
      </c>
      <c r="M32" s="12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9150</v>
      </c>
      <c r="D33" s="100"/>
      <c r="E33" s="100"/>
      <c r="F33" s="98"/>
      <c r="G33" s="126">
        <f>SUM(G32+G31+G30+(IF(COUNTBLANK(G29),0,1500)))</f>
        <v>6825</v>
      </c>
      <c r="H33" s="108"/>
      <c r="I33" s="127"/>
      <c r="J33" s="98"/>
      <c r="K33" s="126">
        <f>SUM(K32+K31+K30+(IF(COUNTBLANK(K29),0,1500)))</f>
        <v>7775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N38" sqref="N38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5" width="9.140625" style="4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123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158</v>
      </c>
      <c r="C10" s="99">
        <v>0.006459027777777778</v>
      </c>
      <c r="D10" s="100" t="s">
        <v>93</v>
      </c>
      <c r="E10" s="100">
        <v>3</v>
      </c>
      <c r="F10" s="98"/>
      <c r="G10" s="99"/>
      <c r="H10" s="100"/>
      <c r="I10" s="100"/>
      <c r="J10" s="98" t="s">
        <v>158</v>
      </c>
      <c r="K10" s="101">
        <v>0.0071005787037037036</v>
      </c>
      <c r="L10" s="100" t="s">
        <v>93</v>
      </c>
      <c r="M10" s="100">
        <v>5</v>
      </c>
      <c r="N10" s="98"/>
      <c r="O10" s="101"/>
      <c r="P10" s="100"/>
      <c r="Q10" s="100"/>
      <c r="R10" s="98" t="s">
        <v>158</v>
      </c>
      <c r="S10" s="101">
        <v>0.007364583333333334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/>
      <c r="C15" s="104"/>
      <c r="D15" s="103"/>
      <c r="E15" s="104">
        <f>SUM(E10:E14)</f>
        <v>3</v>
      </c>
      <c r="F15" s="103"/>
      <c r="G15" s="104"/>
      <c r="H15" s="103"/>
      <c r="I15" s="103">
        <f>SUM(I10:I14)</f>
        <v>0</v>
      </c>
      <c r="J15" s="103"/>
      <c r="K15" s="104"/>
      <c r="L15" s="103"/>
      <c r="M15" s="104">
        <f>SUM(M10:M14)</f>
        <v>5</v>
      </c>
      <c r="N15" s="103"/>
      <c r="O15" s="104"/>
      <c r="P15" s="103"/>
      <c r="Q15" s="103">
        <f>SUM(Q10:Q14)</f>
        <v>0</v>
      </c>
      <c r="R15" s="103"/>
      <c r="S15" s="104"/>
      <c r="T15" s="103"/>
      <c r="U15" s="103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159</v>
      </c>
      <c r="C18" s="99">
        <v>0.01313263888888889</v>
      </c>
      <c r="D18" s="112" t="s">
        <v>93</v>
      </c>
      <c r="E18" s="112">
        <v>6</v>
      </c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12"/>
      <c r="E19" s="112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6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4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800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19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2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L14" sqref="L14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10.421875" style="4" bestFit="1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124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170</v>
      </c>
      <c r="C10" s="133">
        <v>0.004242013888888889</v>
      </c>
      <c r="D10" s="100" t="s">
        <v>93</v>
      </c>
      <c r="E10" s="100">
        <v>5</v>
      </c>
      <c r="F10" s="155" t="s">
        <v>287</v>
      </c>
      <c r="G10" s="99">
        <v>0.00577037037037037</v>
      </c>
      <c r="H10" s="154" t="s">
        <v>93</v>
      </c>
      <c r="I10" s="100">
        <v>5</v>
      </c>
      <c r="J10" s="98" t="s">
        <v>170</v>
      </c>
      <c r="K10" s="101">
        <v>0.004930671296296297</v>
      </c>
      <c r="L10" s="100" t="s">
        <v>93</v>
      </c>
      <c r="M10" s="100">
        <v>5</v>
      </c>
      <c r="N10" s="98"/>
      <c r="O10" s="101"/>
      <c r="P10" s="100"/>
      <c r="Q10" s="100"/>
      <c r="R10" s="98" t="s">
        <v>166</v>
      </c>
      <c r="S10" s="101">
        <v>0.004928472222222222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148" t="s">
        <v>216</v>
      </c>
      <c r="C11" s="146">
        <v>0.00381712962962963</v>
      </c>
      <c r="D11" s="147" t="s">
        <v>94</v>
      </c>
      <c r="E11" s="147">
        <v>5</v>
      </c>
      <c r="F11" s="98"/>
      <c r="G11" s="99"/>
      <c r="H11" s="100"/>
      <c r="I11" s="100"/>
      <c r="J11" s="155" t="s">
        <v>260</v>
      </c>
      <c r="K11" s="101">
        <v>0.004987384259259259</v>
      </c>
      <c r="L11" s="100" t="s">
        <v>93</v>
      </c>
      <c r="M11" s="100">
        <v>5</v>
      </c>
      <c r="N11" s="98"/>
      <c r="O11" s="101"/>
      <c r="P11" s="100"/>
      <c r="Q11" s="100"/>
      <c r="R11" s="98" t="s">
        <v>171</v>
      </c>
      <c r="S11" s="101">
        <v>0.004815509259259259</v>
      </c>
      <c r="T11" s="100" t="s">
        <v>93</v>
      </c>
      <c r="U11" s="100">
        <v>5</v>
      </c>
    </row>
    <row r="12" spans="1:21" ht="16.5" customHeight="1">
      <c r="A12" s="97" t="s">
        <v>81</v>
      </c>
      <c r="B12" s="155" t="s">
        <v>259</v>
      </c>
      <c r="C12" s="99">
        <v>0.004171180555555556</v>
      </c>
      <c r="D12" s="154" t="s">
        <v>93</v>
      </c>
      <c r="E12" s="100">
        <v>5</v>
      </c>
      <c r="F12" s="98"/>
      <c r="G12" s="99"/>
      <c r="H12" s="100"/>
      <c r="I12" s="100"/>
      <c r="J12" s="155" t="s">
        <v>287</v>
      </c>
      <c r="K12" s="101">
        <v>0.004979282407407407</v>
      </c>
      <c r="L12" s="100" t="s">
        <v>93</v>
      </c>
      <c r="M12" s="100">
        <v>5</v>
      </c>
      <c r="N12" s="98"/>
      <c r="O12" s="101"/>
      <c r="P12" s="100"/>
      <c r="Q12" s="100"/>
      <c r="R12" s="148" t="s">
        <v>181</v>
      </c>
      <c r="S12" s="149">
        <v>0.004587731481481482</v>
      </c>
      <c r="T12" s="147" t="s">
        <v>93</v>
      </c>
      <c r="U12" s="147">
        <v>5</v>
      </c>
    </row>
    <row r="13" spans="1:21" ht="16.5" customHeight="1">
      <c r="A13" s="97" t="s">
        <v>81</v>
      </c>
      <c r="B13" s="155" t="s">
        <v>260</v>
      </c>
      <c r="C13" s="99">
        <v>0.004282291666666667</v>
      </c>
      <c r="D13" s="154" t="s">
        <v>93</v>
      </c>
      <c r="E13" s="100">
        <v>5</v>
      </c>
      <c r="F13" s="98"/>
      <c r="G13" s="99"/>
      <c r="H13" s="100"/>
      <c r="I13" s="100"/>
      <c r="J13" s="148" t="s">
        <v>306</v>
      </c>
      <c r="K13" s="149">
        <v>0.004693634259259259</v>
      </c>
      <c r="L13" s="147" t="s">
        <v>93</v>
      </c>
      <c r="M13" s="147">
        <v>5</v>
      </c>
      <c r="N13" s="98"/>
      <c r="O13" s="132"/>
      <c r="P13" s="100"/>
      <c r="Q13" s="100"/>
      <c r="R13" s="148" t="s">
        <v>236</v>
      </c>
      <c r="S13" s="149">
        <v>0.004624189814814815</v>
      </c>
      <c r="T13" s="147" t="s">
        <v>94</v>
      </c>
      <c r="U13" s="147">
        <v>5</v>
      </c>
    </row>
    <row r="14" spans="1:21" ht="16.5" customHeight="1">
      <c r="A14" s="97" t="s">
        <v>81</v>
      </c>
      <c r="B14" s="148" t="s">
        <v>328</v>
      </c>
      <c r="C14" s="146">
        <v>0.003786805555555556</v>
      </c>
      <c r="D14" s="147" t="s">
        <v>93</v>
      </c>
      <c r="E14" s="147">
        <v>5</v>
      </c>
      <c r="F14" s="98"/>
      <c r="G14" s="99"/>
      <c r="H14" s="100"/>
      <c r="I14" s="100"/>
      <c r="J14" s="148" t="s">
        <v>371</v>
      </c>
      <c r="K14" s="149">
        <v>0.005016550925925926</v>
      </c>
      <c r="L14" s="147" t="s">
        <v>94</v>
      </c>
      <c r="M14" s="147">
        <v>5</v>
      </c>
      <c r="N14" s="98"/>
      <c r="O14" s="132"/>
      <c r="P14" s="100"/>
      <c r="Q14" s="100"/>
      <c r="R14" s="148" t="s">
        <v>327</v>
      </c>
      <c r="S14" s="149">
        <v>0.004564699074074074</v>
      </c>
      <c r="T14" s="147" t="s">
        <v>93</v>
      </c>
      <c r="U14" s="147">
        <v>5</v>
      </c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25</v>
      </c>
      <c r="F15" s="103" t="s">
        <v>47</v>
      </c>
      <c r="G15" s="104"/>
      <c r="H15" s="103"/>
      <c r="I15" s="104">
        <f>SUM(I10:I14)</f>
        <v>5</v>
      </c>
      <c r="J15" s="103" t="s">
        <v>47</v>
      </c>
      <c r="K15" s="104"/>
      <c r="L15" s="103"/>
      <c r="M15" s="104">
        <f>SUM(M10:M14)</f>
        <v>25</v>
      </c>
      <c r="N15" s="103" t="s">
        <v>47</v>
      </c>
      <c r="O15" s="104"/>
      <c r="P15" s="103"/>
      <c r="Q15" s="104">
        <f>SUM(Q10:Q14)</f>
        <v>0</v>
      </c>
      <c r="R15" s="103" t="s">
        <v>47</v>
      </c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166</v>
      </c>
      <c r="C18" s="99">
        <v>0.008496643518518518</v>
      </c>
      <c r="D18" s="112" t="s">
        <v>93</v>
      </c>
      <c r="E18" s="112">
        <v>10</v>
      </c>
      <c r="F18" s="98"/>
      <c r="G18" s="99"/>
      <c r="H18" s="112"/>
      <c r="I18" s="112"/>
      <c r="J18" s="98" t="s">
        <v>171</v>
      </c>
      <c r="K18" s="99">
        <v>0.010000347222222221</v>
      </c>
      <c r="L18" s="112" t="s">
        <v>93</v>
      </c>
      <c r="M18" s="112">
        <v>10</v>
      </c>
      <c r="N18" s="98"/>
      <c r="O18" s="99"/>
      <c r="P18" s="112"/>
      <c r="Q18" s="112"/>
      <c r="R18" s="98" t="s">
        <v>177</v>
      </c>
      <c r="S18" s="99">
        <v>0.010080439814814815</v>
      </c>
      <c r="T18" s="112" t="s">
        <v>93</v>
      </c>
      <c r="U18" s="100">
        <v>10</v>
      </c>
    </row>
    <row r="19" spans="1:21" ht="16.5" customHeight="1">
      <c r="A19" s="97" t="s">
        <v>83</v>
      </c>
      <c r="B19" s="98" t="s">
        <v>170</v>
      </c>
      <c r="C19" s="99">
        <v>0.00867824074074074</v>
      </c>
      <c r="D19" s="112" t="s">
        <v>93</v>
      </c>
      <c r="E19" s="112">
        <v>10</v>
      </c>
      <c r="F19" s="98"/>
      <c r="G19" s="99"/>
      <c r="H19" s="100"/>
      <c r="I19" s="100"/>
      <c r="J19" s="155" t="s">
        <v>336</v>
      </c>
      <c r="K19" s="99">
        <v>0.010115393518518518</v>
      </c>
      <c r="L19" s="112" t="s">
        <v>93</v>
      </c>
      <c r="M19" s="112">
        <v>10</v>
      </c>
      <c r="N19" s="98"/>
      <c r="O19" s="99"/>
      <c r="P19" s="112"/>
      <c r="Q19" s="112"/>
      <c r="R19" s="155" t="s">
        <v>324</v>
      </c>
      <c r="S19" s="99">
        <v>0.009982060185185186</v>
      </c>
      <c r="T19" s="112" t="s">
        <v>93</v>
      </c>
      <c r="U19" s="100">
        <v>10</v>
      </c>
    </row>
    <row r="20" spans="1:21" ht="16.5" customHeight="1">
      <c r="A20" s="97" t="s">
        <v>83</v>
      </c>
      <c r="B20" s="148" t="s">
        <v>217</v>
      </c>
      <c r="C20" s="146">
        <v>0.00789212962962963</v>
      </c>
      <c r="D20" s="157" t="s">
        <v>94</v>
      </c>
      <c r="E20" s="157">
        <v>10</v>
      </c>
      <c r="F20" s="98"/>
      <c r="G20" s="99"/>
      <c r="H20" s="100"/>
      <c r="I20" s="100"/>
      <c r="J20" s="98"/>
      <c r="K20" s="99"/>
      <c r="L20" s="112"/>
      <c r="M20" s="112"/>
      <c r="N20" s="98"/>
      <c r="O20" s="99"/>
      <c r="P20" s="100"/>
      <c r="Q20" s="100"/>
      <c r="R20" s="98"/>
      <c r="S20" s="99"/>
      <c r="T20" s="112"/>
      <c r="U20" s="100"/>
    </row>
    <row r="21" spans="1:21" ht="16.5" customHeight="1">
      <c r="A21" s="97" t="s">
        <v>83</v>
      </c>
      <c r="B21" s="155" t="s">
        <v>248</v>
      </c>
      <c r="C21" s="99">
        <v>0.00883449074074074</v>
      </c>
      <c r="D21" s="156" t="s">
        <v>93</v>
      </c>
      <c r="E21" s="112">
        <v>10</v>
      </c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148" t="s">
        <v>327</v>
      </c>
      <c r="C22" s="146">
        <v>0.007852662037037036</v>
      </c>
      <c r="D22" s="157" t="s">
        <v>93</v>
      </c>
      <c r="E22" s="157">
        <v>10</v>
      </c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0</v>
      </c>
      <c r="J23" s="103" t="s">
        <v>47</v>
      </c>
      <c r="K23" s="104"/>
      <c r="L23" s="103"/>
      <c r="M23" s="104">
        <f>SUM(M18:M22)</f>
        <v>20</v>
      </c>
      <c r="N23" s="103" t="s">
        <v>47</v>
      </c>
      <c r="O23" s="104"/>
      <c r="P23" s="103"/>
      <c r="Q23" s="104">
        <f>SUM(Q18:Q22)</f>
        <v>0</v>
      </c>
      <c r="R23" s="103" t="s">
        <v>47</v>
      </c>
      <c r="S23" s="104"/>
      <c r="T23" s="103"/>
      <c r="U23" s="104">
        <f>SUM(U18:U22)</f>
        <v>20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1600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1600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380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22.75</v>
      </c>
      <c r="U28" s="179"/>
      <c r="V28" s="4" t="s">
        <v>5</v>
      </c>
    </row>
    <row r="29" spans="1:21" ht="16.5" customHeight="1">
      <c r="A29" s="118" t="s">
        <v>86</v>
      </c>
      <c r="B29" s="148" t="s">
        <v>306</v>
      </c>
      <c r="C29" s="149">
        <v>0.015176273148148149</v>
      </c>
      <c r="D29" s="147" t="s">
        <v>93</v>
      </c>
      <c r="E29" s="147">
        <v>40</v>
      </c>
      <c r="F29" s="98"/>
      <c r="G29" s="101"/>
      <c r="H29" s="100"/>
      <c r="I29" s="100"/>
      <c r="J29" s="155" t="s">
        <v>278</v>
      </c>
      <c r="K29" s="101">
        <v>0.019694328703703703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264</v>
      </c>
      <c r="C30" s="104">
        <v>1850</v>
      </c>
      <c r="D30" s="154" t="s">
        <v>93</v>
      </c>
      <c r="E30" s="100">
        <v>40</v>
      </c>
      <c r="F30" s="98"/>
      <c r="G30" s="104"/>
      <c r="H30" s="123"/>
      <c r="I30" s="123"/>
      <c r="J30" s="155" t="s">
        <v>355</v>
      </c>
      <c r="K30" s="104">
        <v>1500</v>
      </c>
      <c r="L30" s="155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341</v>
      </c>
      <c r="C31" s="104">
        <v>2800</v>
      </c>
      <c r="D31" s="154" t="s">
        <v>93</v>
      </c>
      <c r="E31" s="100">
        <v>50</v>
      </c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129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6150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3000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I32" sqref="I32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196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158</v>
      </c>
      <c r="C10" s="99">
        <v>0.005181944444444445</v>
      </c>
      <c r="D10" s="100" t="s">
        <v>94</v>
      </c>
      <c r="E10" s="100">
        <v>5</v>
      </c>
      <c r="F10" s="98" t="s">
        <v>157</v>
      </c>
      <c r="G10" s="99">
        <v>0.006350810185185185</v>
      </c>
      <c r="H10" s="100" t="s">
        <v>94</v>
      </c>
      <c r="I10" s="100">
        <v>5</v>
      </c>
      <c r="J10" s="98" t="s">
        <v>157</v>
      </c>
      <c r="K10" s="101">
        <v>0.005654861111111111</v>
      </c>
      <c r="L10" s="100" t="s">
        <v>94</v>
      </c>
      <c r="M10" s="100">
        <v>5</v>
      </c>
      <c r="N10" s="155" t="s">
        <v>255</v>
      </c>
      <c r="O10" s="101">
        <v>0.006447800925925926</v>
      </c>
      <c r="P10" s="154" t="s">
        <v>94</v>
      </c>
      <c r="Q10" s="100">
        <v>5</v>
      </c>
      <c r="R10" s="98" t="s">
        <v>169</v>
      </c>
      <c r="S10" s="101">
        <v>0.005690046296296296</v>
      </c>
      <c r="T10" s="100" t="s">
        <v>94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 t="s">
        <v>197</v>
      </c>
      <c r="C11" s="99">
        <v>0.004918518518518518</v>
      </c>
      <c r="D11" s="100" t="s">
        <v>94</v>
      </c>
      <c r="E11" s="100">
        <v>5</v>
      </c>
      <c r="F11" s="98" t="s">
        <v>199</v>
      </c>
      <c r="G11" s="99">
        <v>0.006404629629629629</v>
      </c>
      <c r="H11" s="100" t="s">
        <v>94</v>
      </c>
      <c r="I11" s="100">
        <v>5</v>
      </c>
      <c r="J11" s="98" t="s">
        <v>169</v>
      </c>
      <c r="K11" s="101">
        <v>0.005503703703703704</v>
      </c>
      <c r="L11" s="100" t="s">
        <v>94</v>
      </c>
      <c r="M11" s="100">
        <v>5</v>
      </c>
      <c r="N11" s="155" t="s">
        <v>345</v>
      </c>
      <c r="O11" s="101">
        <v>0.0064534722222222216</v>
      </c>
      <c r="P11" s="154" t="s">
        <v>94</v>
      </c>
      <c r="Q11" s="100">
        <v>5</v>
      </c>
      <c r="R11" s="98" t="s">
        <v>200</v>
      </c>
      <c r="S11" s="101">
        <v>0.005668518518518518</v>
      </c>
      <c r="T11" s="100" t="s">
        <v>94</v>
      </c>
      <c r="U11" s="100">
        <v>5</v>
      </c>
    </row>
    <row r="12" spans="1:21" ht="16.5" customHeight="1">
      <c r="A12" s="97" t="s">
        <v>81</v>
      </c>
      <c r="B12" s="98" t="s">
        <v>198</v>
      </c>
      <c r="C12" s="99">
        <v>0.004890972222222223</v>
      </c>
      <c r="D12" s="100" t="s">
        <v>94</v>
      </c>
      <c r="E12" s="100">
        <v>5</v>
      </c>
      <c r="F12" s="98" t="s">
        <v>198</v>
      </c>
      <c r="G12" s="99">
        <v>0.006477662037037036</v>
      </c>
      <c r="H12" s="100" t="s">
        <v>94</v>
      </c>
      <c r="I12" s="100">
        <v>5</v>
      </c>
      <c r="J12" s="155" t="s">
        <v>254</v>
      </c>
      <c r="K12" s="101">
        <v>0.005649074074074074</v>
      </c>
      <c r="L12" s="100" t="s">
        <v>94</v>
      </c>
      <c r="M12" s="100">
        <v>5</v>
      </c>
      <c r="N12" s="155" t="s">
        <v>346</v>
      </c>
      <c r="O12" s="101">
        <v>0.005955439814814815</v>
      </c>
      <c r="P12" s="154" t="s">
        <v>93</v>
      </c>
      <c r="Q12" s="100">
        <v>5</v>
      </c>
      <c r="R12" s="148" t="s">
        <v>236</v>
      </c>
      <c r="S12" s="149">
        <v>0.0057258101851851845</v>
      </c>
      <c r="T12" s="147" t="s">
        <v>94</v>
      </c>
      <c r="U12" s="147">
        <v>5</v>
      </c>
    </row>
    <row r="13" spans="1:21" ht="16.5" customHeight="1">
      <c r="A13" s="97" t="s">
        <v>81</v>
      </c>
      <c r="B13" s="155" t="s">
        <v>251</v>
      </c>
      <c r="C13" s="99">
        <v>0.0049682870370370375</v>
      </c>
      <c r="D13" s="100" t="s">
        <v>94</v>
      </c>
      <c r="E13" s="100">
        <v>5</v>
      </c>
      <c r="F13" s="155" t="s">
        <v>253</v>
      </c>
      <c r="G13" s="99">
        <v>0.006122453703703703</v>
      </c>
      <c r="H13" s="154" t="s">
        <v>94</v>
      </c>
      <c r="I13" s="100">
        <v>5</v>
      </c>
      <c r="J13" s="155" t="s">
        <v>241</v>
      </c>
      <c r="K13" s="101">
        <v>0.005583912037037037</v>
      </c>
      <c r="L13" s="154" t="s">
        <v>93</v>
      </c>
      <c r="M13" s="100">
        <v>5</v>
      </c>
      <c r="N13" s="155" t="s">
        <v>292</v>
      </c>
      <c r="O13" s="101">
        <v>0.006667592592592592</v>
      </c>
      <c r="P13" s="154" t="s">
        <v>94</v>
      </c>
      <c r="Q13" s="100">
        <v>5</v>
      </c>
      <c r="R13" s="155" t="s">
        <v>261</v>
      </c>
      <c r="S13" s="101">
        <v>0.005581712962962963</v>
      </c>
      <c r="T13" s="154" t="s">
        <v>93</v>
      </c>
      <c r="U13" s="100">
        <v>5</v>
      </c>
    </row>
    <row r="14" spans="1:21" ht="16.5" customHeight="1">
      <c r="A14" s="97" t="s">
        <v>81</v>
      </c>
      <c r="B14" s="155" t="s">
        <v>240</v>
      </c>
      <c r="C14" s="99">
        <v>0.004967361111111111</v>
      </c>
      <c r="D14" s="100" t="s">
        <v>94</v>
      </c>
      <c r="E14" s="100">
        <v>5</v>
      </c>
      <c r="F14" s="155" t="s">
        <v>241</v>
      </c>
      <c r="G14" s="99">
        <v>0.006144907407407407</v>
      </c>
      <c r="H14" s="154" t="s">
        <v>93</v>
      </c>
      <c r="I14" s="100">
        <v>5</v>
      </c>
      <c r="J14" s="155" t="s">
        <v>345</v>
      </c>
      <c r="K14" s="101">
        <v>0.006062615740740741</v>
      </c>
      <c r="L14" s="154" t="s">
        <v>94</v>
      </c>
      <c r="M14" s="100">
        <v>5</v>
      </c>
      <c r="N14" s="98"/>
      <c r="O14" s="101"/>
      <c r="P14" s="100"/>
      <c r="Q14" s="100"/>
      <c r="R14" s="155" t="s">
        <v>290</v>
      </c>
      <c r="S14" s="101">
        <v>0.005900578703703703</v>
      </c>
      <c r="T14" s="154" t="s">
        <v>94</v>
      </c>
      <c r="U14" s="100">
        <v>5</v>
      </c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25</v>
      </c>
      <c r="F15" s="103" t="s">
        <v>47</v>
      </c>
      <c r="G15" s="104"/>
      <c r="H15" s="103"/>
      <c r="I15" s="104">
        <f>SUM(I10:I14)</f>
        <v>25</v>
      </c>
      <c r="J15" s="103" t="s">
        <v>47</v>
      </c>
      <c r="K15" s="104"/>
      <c r="L15" s="103"/>
      <c r="M15" s="104">
        <f>SUM(M10:M14)</f>
        <v>25</v>
      </c>
      <c r="N15" s="103" t="s">
        <v>47</v>
      </c>
      <c r="O15" s="104"/>
      <c r="P15" s="103"/>
      <c r="Q15" s="104">
        <f>SUM(Q10:Q14)</f>
        <v>20</v>
      </c>
      <c r="R15" s="103" t="s">
        <v>47</v>
      </c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1600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201</v>
      </c>
      <c r="C18" s="99">
        <v>0.0106875</v>
      </c>
      <c r="D18" s="112" t="s">
        <v>94</v>
      </c>
      <c r="E18" s="112">
        <v>10</v>
      </c>
      <c r="F18" s="98" t="s">
        <v>153</v>
      </c>
      <c r="G18" s="99">
        <v>0.012628587962962963</v>
      </c>
      <c r="H18" s="112" t="s">
        <v>94</v>
      </c>
      <c r="I18" s="112">
        <v>10</v>
      </c>
      <c r="J18" s="98" t="s">
        <v>202</v>
      </c>
      <c r="K18" s="99">
        <v>0.011472569444444443</v>
      </c>
      <c r="L18" s="112" t="s">
        <v>94</v>
      </c>
      <c r="M18" s="112">
        <v>10</v>
      </c>
      <c r="N18" s="98"/>
      <c r="O18" s="99"/>
      <c r="P18" s="112"/>
      <c r="Q18" s="112"/>
      <c r="R18" s="98" t="s">
        <v>158</v>
      </c>
      <c r="S18" s="99">
        <v>0.011867476851851853</v>
      </c>
      <c r="T18" s="112" t="s">
        <v>94</v>
      </c>
      <c r="U18" s="100">
        <v>10</v>
      </c>
    </row>
    <row r="19" spans="1:21" ht="16.5" customHeight="1">
      <c r="A19" s="97" t="s">
        <v>83</v>
      </c>
      <c r="B19" s="98" t="s">
        <v>199</v>
      </c>
      <c r="C19" s="99">
        <v>0.010428472222222221</v>
      </c>
      <c r="D19" s="112" t="s">
        <v>94</v>
      </c>
      <c r="E19" s="112">
        <v>10</v>
      </c>
      <c r="F19" s="98" t="s">
        <v>174</v>
      </c>
      <c r="G19" s="99">
        <v>0.012669328703703705</v>
      </c>
      <c r="H19" s="112" t="s">
        <v>94</v>
      </c>
      <c r="I19" s="112">
        <v>10</v>
      </c>
      <c r="J19" s="98" t="s">
        <v>200</v>
      </c>
      <c r="K19" s="99">
        <v>0.011703125</v>
      </c>
      <c r="L19" s="112" t="s">
        <v>94</v>
      </c>
      <c r="M19" s="112">
        <v>10</v>
      </c>
      <c r="N19" s="98"/>
      <c r="O19" s="99"/>
      <c r="P19" s="100"/>
      <c r="Q19" s="100"/>
      <c r="R19" s="98" t="s">
        <v>203</v>
      </c>
      <c r="S19" s="99">
        <v>0.01192326388888889</v>
      </c>
      <c r="T19" s="112" t="s">
        <v>94</v>
      </c>
      <c r="U19" s="100">
        <v>10</v>
      </c>
    </row>
    <row r="20" spans="1:21" ht="16.5" customHeight="1">
      <c r="A20" s="97" t="s">
        <v>83</v>
      </c>
      <c r="B20" s="155" t="s">
        <v>188</v>
      </c>
      <c r="C20" s="160">
        <v>0.01040023148148148</v>
      </c>
      <c r="D20" s="112" t="s">
        <v>94</v>
      </c>
      <c r="E20" s="112">
        <v>10</v>
      </c>
      <c r="F20" s="155" t="s">
        <v>248</v>
      </c>
      <c r="G20" s="99">
        <v>0.012354282407407408</v>
      </c>
      <c r="H20" s="154" t="s">
        <v>93</v>
      </c>
      <c r="I20" s="112">
        <v>10</v>
      </c>
      <c r="J20" s="155" t="s">
        <v>215</v>
      </c>
      <c r="K20" s="99">
        <v>0.011847685185185185</v>
      </c>
      <c r="L20" s="112" t="s">
        <v>94</v>
      </c>
      <c r="M20" s="112">
        <v>10</v>
      </c>
      <c r="N20" s="98"/>
      <c r="O20" s="99"/>
      <c r="P20" s="100"/>
      <c r="Q20" s="100"/>
      <c r="R20" s="98" t="s">
        <v>204</v>
      </c>
      <c r="S20" s="99">
        <v>0.011964699074074076</v>
      </c>
      <c r="T20" s="112" t="s">
        <v>94</v>
      </c>
      <c r="U20" s="100">
        <v>10</v>
      </c>
    </row>
    <row r="21" spans="1:21" ht="16.5" customHeight="1">
      <c r="A21" s="97" t="s">
        <v>83</v>
      </c>
      <c r="B21" s="148" t="s">
        <v>217</v>
      </c>
      <c r="C21" s="146">
        <v>0.010036805555555554</v>
      </c>
      <c r="D21" s="157" t="s">
        <v>94</v>
      </c>
      <c r="E21" s="157">
        <v>10</v>
      </c>
      <c r="F21" s="155" t="s">
        <v>284</v>
      </c>
      <c r="G21" s="99">
        <v>0.012853240740740741</v>
      </c>
      <c r="H21" s="154" t="s">
        <v>93</v>
      </c>
      <c r="I21" s="112">
        <v>10</v>
      </c>
      <c r="J21" s="155" t="s">
        <v>280</v>
      </c>
      <c r="K21" s="99">
        <v>0.011364699074074074</v>
      </c>
      <c r="L21" s="112" t="s">
        <v>94</v>
      </c>
      <c r="M21" s="112">
        <v>10</v>
      </c>
      <c r="N21" s="98"/>
      <c r="O21" s="99"/>
      <c r="P21" s="100"/>
      <c r="Q21" s="100"/>
      <c r="R21" s="155" t="s">
        <v>295</v>
      </c>
      <c r="S21" s="99">
        <v>0.011993287037037037</v>
      </c>
      <c r="T21" s="154" t="s">
        <v>93</v>
      </c>
      <c r="U21" s="100">
        <v>10</v>
      </c>
    </row>
    <row r="22" spans="1:21" ht="16.5" customHeight="1">
      <c r="A22" s="97" t="s">
        <v>83</v>
      </c>
      <c r="B22" s="155" t="s">
        <v>252</v>
      </c>
      <c r="C22" s="99">
        <v>0.010509837962962962</v>
      </c>
      <c r="D22" s="154" t="s">
        <v>94</v>
      </c>
      <c r="E22" s="100">
        <v>10</v>
      </c>
      <c r="F22" s="155" t="s">
        <v>299</v>
      </c>
      <c r="G22" s="99">
        <v>0.012867592592592592</v>
      </c>
      <c r="H22" s="154" t="s">
        <v>94</v>
      </c>
      <c r="I22" s="112">
        <v>10</v>
      </c>
      <c r="J22" s="155" t="s">
        <v>342</v>
      </c>
      <c r="K22" s="99">
        <v>0.011693402777777778</v>
      </c>
      <c r="L22" s="154" t="s">
        <v>93</v>
      </c>
      <c r="M22" s="100">
        <v>10</v>
      </c>
      <c r="N22" s="98"/>
      <c r="O22" s="99"/>
      <c r="P22" s="100"/>
      <c r="Q22" s="100"/>
      <c r="R22" s="155" t="s">
        <v>338</v>
      </c>
      <c r="S22" s="99">
        <v>0.012224189814814814</v>
      </c>
      <c r="T22" s="154" t="s">
        <v>94</v>
      </c>
      <c r="U22" s="100">
        <v>10</v>
      </c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50</v>
      </c>
      <c r="J23" s="103" t="s">
        <v>47</v>
      </c>
      <c r="K23" s="104"/>
      <c r="L23" s="103"/>
      <c r="M23" s="104">
        <f>SUM(M18:M22)</f>
        <v>50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4">
        <f>SUM(U18:U22)</f>
        <v>50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4000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950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48.325</v>
      </c>
      <c r="U28" s="179"/>
      <c r="V28" s="4" t="s">
        <v>5</v>
      </c>
    </row>
    <row r="29" spans="1:21" ht="16.5" customHeight="1">
      <c r="A29" s="118" t="s">
        <v>86</v>
      </c>
      <c r="B29" s="98" t="s">
        <v>168</v>
      </c>
      <c r="C29" s="101">
        <v>0.020155555555555555</v>
      </c>
      <c r="D29" s="100" t="s">
        <v>94</v>
      </c>
      <c r="E29" s="100">
        <v>40</v>
      </c>
      <c r="F29" s="155" t="s">
        <v>271</v>
      </c>
      <c r="G29" s="101">
        <v>0.026010532407407406</v>
      </c>
      <c r="H29" s="154" t="s">
        <v>94</v>
      </c>
      <c r="I29" s="100">
        <v>40</v>
      </c>
      <c r="J29" s="155" t="s">
        <v>256</v>
      </c>
      <c r="K29" s="101">
        <v>0.022696296296296298</v>
      </c>
      <c r="L29" s="155" t="s">
        <v>94</v>
      </c>
      <c r="M29" s="15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243</v>
      </c>
      <c r="C30" s="104">
        <v>1525</v>
      </c>
      <c r="D30" s="100" t="s">
        <v>94</v>
      </c>
      <c r="E30" s="100">
        <v>40</v>
      </c>
      <c r="F30" s="155" t="s">
        <v>258</v>
      </c>
      <c r="G30" s="104">
        <v>1275</v>
      </c>
      <c r="H30" s="154" t="s">
        <v>94</v>
      </c>
      <c r="I30" s="100">
        <v>40</v>
      </c>
      <c r="J30" s="155" t="s">
        <v>245</v>
      </c>
      <c r="K30" s="104">
        <v>1375</v>
      </c>
      <c r="L30" s="155" t="s">
        <v>94</v>
      </c>
      <c r="M30" s="15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260</v>
      </c>
      <c r="C31" s="104">
        <v>2225</v>
      </c>
      <c r="D31" s="100" t="s">
        <v>94</v>
      </c>
      <c r="E31" s="100">
        <v>50</v>
      </c>
      <c r="F31" s="155" t="s">
        <v>362</v>
      </c>
      <c r="G31" s="104">
        <v>1900</v>
      </c>
      <c r="H31" s="158" t="s">
        <v>93</v>
      </c>
      <c r="I31" s="123">
        <v>50</v>
      </c>
      <c r="J31" s="155" t="s">
        <v>348</v>
      </c>
      <c r="K31" s="104">
        <v>1975</v>
      </c>
      <c r="L31" s="155" t="s">
        <v>94</v>
      </c>
      <c r="M31" s="15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155" t="s">
        <v>347</v>
      </c>
      <c r="C32" s="104">
        <v>3050</v>
      </c>
      <c r="D32" s="154" t="s">
        <v>93</v>
      </c>
      <c r="E32" s="100">
        <v>80</v>
      </c>
      <c r="F32" s="155" t="s">
        <v>359</v>
      </c>
      <c r="G32" s="104">
        <v>2400</v>
      </c>
      <c r="H32" s="158" t="s">
        <v>94</v>
      </c>
      <c r="I32" s="123">
        <v>80</v>
      </c>
      <c r="J32" s="155" t="s">
        <v>349</v>
      </c>
      <c r="K32" s="104">
        <v>2500</v>
      </c>
      <c r="L32" s="155" t="s">
        <v>94</v>
      </c>
      <c r="M32" s="159">
        <v>80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8300</v>
      </c>
      <c r="D33" s="100"/>
      <c r="E33" s="100"/>
      <c r="F33" s="98"/>
      <c r="G33" s="126">
        <f>SUM(G32+G31+G30+(IF(COUNTBLANK(G29),0,1500)))</f>
        <v>7075</v>
      </c>
      <c r="H33" s="108"/>
      <c r="I33" s="127"/>
      <c r="J33" s="98"/>
      <c r="K33" s="126">
        <f>SUM(K32+K31+K30+(IF(COUNTBLANK(K29),0,1500)))</f>
        <v>7350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R28:S29"/>
    <mergeCell ref="T28:U28"/>
    <mergeCell ref="R30:S30"/>
    <mergeCell ref="R31:S31"/>
    <mergeCell ref="R33:S33"/>
    <mergeCell ref="R34:T34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3">
      <selection activeCell="A1" sqref="A1:D5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4" width="9.421875" style="4" bestFit="1" customWidth="1"/>
    <col min="15" max="15" width="10.421875" style="4" bestFit="1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125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222</v>
      </c>
      <c r="C10" s="99">
        <v>0.00642337962962963</v>
      </c>
      <c r="D10" s="100" t="s">
        <v>93</v>
      </c>
      <c r="E10" s="100">
        <v>3</v>
      </c>
      <c r="F10" s="155" t="s">
        <v>225</v>
      </c>
      <c r="G10" s="99">
        <v>0.006719328703703704</v>
      </c>
      <c r="H10" s="100" t="s">
        <v>93</v>
      </c>
      <c r="I10" s="100">
        <v>5</v>
      </c>
      <c r="J10" s="98" t="s">
        <v>177</v>
      </c>
      <c r="K10" s="101">
        <v>0.0077420138888888886</v>
      </c>
      <c r="L10" s="100" t="s">
        <v>93</v>
      </c>
      <c r="M10" s="100">
        <v>3</v>
      </c>
      <c r="N10" s="155" t="s">
        <v>216</v>
      </c>
      <c r="O10" s="101">
        <v>0.008361342592592592</v>
      </c>
      <c r="P10" s="154" t="s">
        <v>93</v>
      </c>
      <c r="Q10" s="100">
        <v>3</v>
      </c>
      <c r="R10" s="155" t="s">
        <v>221</v>
      </c>
      <c r="S10" s="101">
        <v>0.007174768518518519</v>
      </c>
      <c r="T10" s="154" t="s">
        <v>93</v>
      </c>
      <c r="U10" s="100">
        <v>3</v>
      </c>
      <c r="V10" s="4" t="s">
        <v>47</v>
      </c>
    </row>
    <row r="11" spans="1:21" ht="16.5" customHeight="1">
      <c r="A11" s="97" t="s">
        <v>81</v>
      </c>
      <c r="B11" s="155" t="s">
        <v>225</v>
      </c>
      <c r="C11" s="99">
        <v>0.006414004629629631</v>
      </c>
      <c r="D11" s="100" t="s">
        <v>93</v>
      </c>
      <c r="E11" s="100">
        <v>3</v>
      </c>
      <c r="F11" s="155" t="s">
        <v>259</v>
      </c>
      <c r="G11" s="99">
        <v>0.0068549768518518525</v>
      </c>
      <c r="H11" s="100" t="s">
        <v>93</v>
      </c>
      <c r="I11" s="100">
        <v>5</v>
      </c>
      <c r="J11" s="155" t="s">
        <v>241</v>
      </c>
      <c r="K11" s="101">
        <v>0.007629050925925925</v>
      </c>
      <c r="L11" s="154" t="s">
        <v>93</v>
      </c>
      <c r="M11" s="100">
        <v>3</v>
      </c>
      <c r="N11" s="155" t="s">
        <v>257</v>
      </c>
      <c r="O11" s="101">
        <v>0.007831018518518518</v>
      </c>
      <c r="P11" s="154" t="s">
        <v>93</v>
      </c>
      <c r="Q11" s="100">
        <v>3</v>
      </c>
      <c r="R11" s="155" t="s">
        <v>215</v>
      </c>
      <c r="S11" s="101">
        <v>0.007371875000000001</v>
      </c>
      <c r="T11" s="154" t="s">
        <v>93</v>
      </c>
      <c r="U11" s="100">
        <v>3</v>
      </c>
    </row>
    <row r="12" spans="1:21" ht="16.5" customHeight="1">
      <c r="A12" s="97" t="s">
        <v>81</v>
      </c>
      <c r="B12" s="155" t="s">
        <v>257</v>
      </c>
      <c r="C12" s="99">
        <v>0.006369791666666666</v>
      </c>
      <c r="D12" s="100" t="s">
        <v>93</v>
      </c>
      <c r="E12" s="100">
        <v>3</v>
      </c>
      <c r="F12" s="155" t="s">
        <v>316</v>
      </c>
      <c r="G12" s="99">
        <v>0.0068991898148148155</v>
      </c>
      <c r="H12" s="100" t="s">
        <v>93</v>
      </c>
      <c r="I12" s="100">
        <v>5</v>
      </c>
      <c r="J12" s="155" t="s">
        <v>257</v>
      </c>
      <c r="K12" s="101">
        <v>0.007790856481481481</v>
      </c>
      <c r="L12" s="154" t="s">
        <v>93</v>
      </c>
      <c r="M12" s="100">
        <v>2</v>
      </c>
      <c r="N12" s="155" t="s">
        <v>286</v>
      </c>
      <c r="O12" s="101">
        <v>0.007753819444444444</v>
      </c>
      <c r="P12" s="154" t="s">
        <v>93</v>
      </c>
      <c r="Q12" s="100">
        <v>3</v>
      </c>
      <c r="R12" s="155" t="s">
        <v>267</v>
      </c>
      <c r="S12" s="101">
        <v>0.007222800925925925</v>
      </c>
      <c r="T12" s="154" t="s">
        <v>93</v>
      </c>
      <c r="U12" s="100">
        <v>3</v>
      </c>
    </row>
    <row r="13" spans="1:21" ht="16.5" customHeight="1">
      <c r="A13" s="97" t="s">
        <v>81</v>
      </c>
      <c r="B13" s="155" t="s">
        <v>343</v>
      </c>
      <c r="C13" s="99">
        <v>0.006227199074074075</v>
      </c>
      <c r="D13" s="100" t="s">
        <v>93</v>
      </c>
      <c r="E13" s="100">
        <v>3</v>
      </c>
      <c r="F13" s="155" t="s">
        <v>344</v>
      </c>
      <c r="G13" s="101">
        <v>0.0069202546296296295</v>
      </c>
      <c r="H13" s="100" t="s">
        <v>93</v>
      </c>
      <c r="I13" s="100">
        <v>5</v>
      </c>
      <c r="J13" s="155" t="s">
        <v>341</v>
      </c>
      <c r="K13" s="101">
        <v>0.007591550925925926</v>
      </c>
      <c r="L13" s="154" t="s">
        <v>93</v>
      </c>
      <c r="M13" s="100">
        <v>3</v>
      </c>
      <c r="N13" s="155" t="s">
        <v>294</v>
      </c>
      <c r="O13" s="101">
        <v>0.007885416666666667</v>
      </c>
      <c r="P13" s="154" t="s">
        <v>93</v>
      </c>
      <c r="Q13" s="100">
        <v>3</v>
      </c>
      <c r="R13" s="155" t="s">
        <v>298</v>
      </c>
      <c r="S13" s="101">
        <v>0.007359722222222222</v>
      </c>
      <c r="T13" s="154" t="s">
        <v>93</v>
      </c>
      <c r="U13" s="100">
        <v>3</v>
      </c>
    </row>
    <row r="14" spans="1:21" ht="16.5" customHeight="1">
      <c r="A14" s="97" t="s">
        <v>81</v>
      </c>
      <c r="B14" s="155" t="s">
        <v>362</v>
      </c>
      <c r="C14" s="99">
        <v>0.006177662037037037</v>
      </c>
      <c r="D14" s="100" t="s">
        <v>93</v>
      </c>
      <c r="E14" s="100">
        <v>3</v>
      </c>
      <c r="F14" s="155" t="s">
        <v>360</v>
      </c>
      <c r="G14" s="101">
        <v>0.00670625</v>
      </c>
      <c r="H14" s="100" t="s">
        <v>93</v>
      </c>
      <c r="I14" s="100">
        <v>5</v>
      </c>
      <c r="J14" s="155" t="s">
        <v>362</v>
      </c>
      <c r="K14" s="101">
        <v>0.007538194444444445</v>
      </c>
      <c r="L14" s="154" t="s">
        <v>93</v>
      </c>
      <c r="M14" s="100">
        <v>3</v>
      </c>
      <c r="N14" s="155" t="s">
        <v>316</v>
      </c>
      <c r="O14" s="101">
        <v>0.007824884259259259</v>
      </c>
      <c r="P14" s="154" t="s">
        <v>93</v>
      </c>
      <c r="Q14" s="100">
        <v>3</v>
      </c>
      <c r="R14" s="155" t="s">
        <v>316</v>
      </c>
      <c r="S14" s="101">
        <v>0.007299884259259259</v>
      </c>
      <c r="T14" s="154" t="s">
        <v>93</v>
      </c>
      <c r="U14" s="100">
        <v>3</v>
      </c>
    </row>
    <row r="15" spans="1:21" ht="16.5" customHeight="1">
      <c r="A15" s="102" t="s">
        <v>4</v>
      </c>
      <c r="B15" s="103"/>
      <c r="C15" s="104"/>
      <c r="D15" s="103"/>
      <c r="E15" s="104">
        <f>SUM(E10:E14)</f>
        <v>15</v>
      </c>
      <c r="F15" s="103"/>
      <c r="G15" s="104"/>
      <c r="H15" s="103"/>
      <c r="I15" s="104">
        <f>SUM(I10:I14)</f>
        <v>25</v>
      </c>
      <c r="J15" s="103"/>
      <c r="K15" s="104"/>
      <c r="L15" s="103"/>
      <c r="M15" s="104">
        <f>SUM(M10:M14)</f>
        <v>14</v>
      </c>
      <c r="N15" s="103"/>
      <c r="O15" s="104"/>
      <c r="P15" s="103"/>
      <c r="Q15" s="104">
        <f>SUM(Q10:Q14)</f>
        <v>15</v>
      </c>
      <c r="R15" s="103"/>
      <c r="S15" s="104"/>
      <c r="T15" s="103"/>
      <c r="U15" s="104">
        <f>SUM(U10:U14)</f>
        <v>15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2000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155" t="s">
        <v>215</v>
      </c>
      <c r="C18" s="99">
        <v>0.013102430555555556</v>
      </c>
      <c r="D18" s="156" t="s">
        <v>93</v>
      </c>
      <c r="E18" s="112">
        <v>6</v>
      </c>
      <c r="F18" s="98" t="s">
        <v>171</v>
      </c>
      <c r="G18" s="99">
        <v>0.014058796296296297</v>
      </c>
      <c r="H18" s="112" t="s">
        <v>93</v>
      </c>
      <c r="I18" s="112">
        <v>10</v>
      </c>
      <c r="J18" s="155" t="s">
        <v>219</v>
      </c>
      <c r="K18" s="101">
        <v>0.016471990740740742</v>
      </c>
      <c r="L18" s="154" t="s">
        <v>93</v>
      </c>
      <c r="M18" s="100">
        <v>4</v>
      </c>
      <c r="N18" s="155" t="s">
        <v>222</v>
      </c>
      <c r="O18" s="99">
        <v>0.0157724537037037</v>
      </c>
      <c r="P18" s="156" t="s">
        <v>93</v>
      </c>
      <c r="Q18" s="112">
        <v>6</v>
      </c>
      <c r="R18" s="155" t="s">
        <v>221</v>
      </c>
      <c r="S18" s="99">
        <v>0.014760069444444445</v>
      </c>
      <c r="T18" s="156" t="s">
        <v>93</v>
      </c>
      <c r="U18" s="100">
        <v>6</v>
      </c>
    </row>
    <row r="19" spans="1:21" ht="16.5" customHeight="1">
      <c r="A19" s="97" t="s">
        <v>83</v>
      </c>
      <c r="B19" s="155" t="s">
        <v>264</v>
      </c>
      <c r="C19" s="99">
        <v>0.012955787037037036</v>
      </c>
      <c r="D19" s="156" t="s">
        <v>93</v>
      </c>
      <c r="E19" s="112">
        <v>6</v>
      </c>
      <c r="F19" s="155" t="s">
        <v>216</v>
      </c>
      <c r="G19" s="99">
        <v>0.01432789351851852</v>
      </c>
      <c r="H19" s="112" t="s">
        <v>93</v>
      </c>
      <c r="I19" s="112">
        <v>10</v>
      </c>
      <c r="J19" s="155" t="s">
        <v>225</v>
      </c>
      <c r="K19" s="99">
        <v>0.01627511574074074</v>
      </c>
      <c r="L19" s="154" t="s">
        <v>93</v>
      </c>
      <c r="M19" s="100">
        <v>6</v>
      </c>
      <c r="N19" s="155" t="s">
        <v>259</v>
      </c>
      <c r="O19" s="99">
        <v>0.015879976851851853</v>
      </c>
      <c r="P19" s="156" t="s">
        <v>93</v>
      </c>
      <c r="Q19" s="112">
        <v>6</v>
      </c>
      <c r="R19" s="155" t="s">
        <v>241</v>
      </c>
      <c r="S19" s="99">
        <v>0.014627662037037038</v>
      </c>
      <c r="T19" s="156" t="s">
        <v>93</v>
      </c>
      <c r="U19" s="100">
        <v>6</v>
      </c>
    </row>
    <row r="20" spans="1:21" ht="16.5" customHeight="1">
      <c r="A20" s="97" t="s">
        <v>83</v>
      </c>
      <c r="B20" s="155" t="s">
        <v>263</v>
      </c>
      <c r="C20" s="99">
        <v>0.012668171296296297</v>
      </c>
      <c r="D20" s="156" t="s">
        <v>93</v>
      </c>
      <c r="E20" s="112">
        <v>6</v>
      </c>
      <c r="F20" s="155" t="s">
        <v>248</v>
      </c>
      <c r="G20" s="99">
        <v>0.014380439814814815</v>
      </c>
      <c r="H20" s="112" t="s">
        <v>93</v>
      </c>
      <c r="I20" s="112">
        <v>10</v>
      </c>
      <c r="J20" s="155" t="s">
        <v>313</v>
      </c>
      <c r="K20" s="99">
        <v>0.01626608796296296</v>
      </c>
      <c r="L20" s="154" t="s">
        <v>93</v>
      </c>
      <c r="M20" s="100">
        <v>6</v>
      </c>
      <c r="N20" s="155" t="s">
        <v>260</v>
      </c>
      <c r="O20" s="99">
        <v>0.016100231481481483</v>
      </c>
      <c r="P20" s="156" t="s">
        <v>93</v>
      </c>
      <c r="Q20" s="112">
        <v>6</v>
      </c>
      <c r="R20" s="155" t="s">
        <v>264</v>
      </c>
      <c r="S20" s="99">
        <v>0.014587268518518519</v>
      </c>
      <c r="T20" s="156" t="s">
        <v>93</v>
      </c>
      <c r="U20" s="100">
        <v>6</v>
      </c>
    </row>
    <row r="21" spans="1:21" ht="16.5" customHeight="1">
      <c r="A21" s="97" t="s">
        <v>83</v>
      </c>
      <c r="B21" s="155" t="s">
        <v>294</v>
      </c>
      <c r="C21" s="99">
        <v>0.013017476851851851</v>
      </c>
      <c r="D21" s="156" t="s">
        <v>93</v>
      </c>
      <c r="E21" s="112">
        <v>6</v>
      </c>
      <c r="F21" s="155" t="s">
        <v>286</v>
      </c>
      <c r="G21" s="99">
        <v>0.013890162037037038</v>
      </c>
      <c r="H21" s="112" t="s">
        <v>93</v>
      </c>
      <c r="I21" s="112">
        <v>10</v>
      </c>
      <c r="J21" s="155" t="s">
        <v>357</v>
      </c>
      <c r="K21" s="99">
        <v>0.015163888888888888</v>
      </c>
      <c r="L21" s="154" t="s">
        <v>93</v>
      </c>
      <c r="M21" s="100">
        <v>6</v>
      </c>
      <c r="N21" s="155" t="s">
        <v>304</v>
      </c>
      <c r="O21" s="99">
        <v>0.016201504629629628</v>
      </c>
      <c r="P21" s="156" t="s">
        <v>93</v>
      </c>
      <c r="Q21" s="112">
        <v>6</v>
      </c>
      <c r="R21" s="155" t="s">
        <v>263</v>
      </c>
      <c r="S21" s="99">
        <v>0.014572800925925928</v>
      </c>
      <c r="T21" s="156" t="s">
        <v>93</v>
      </c>
      <c r="U21" s="100">
        <v>6</v>
      </c>
    </row>
    <row r="22" spans="1:21" ht="16.5" customHeight="1">
      <c r="A22" s="97" t="s">
        <v>83</v>
      </c>
      <c r="B22" s="155" t="s">
        <v>313</v>
      </c>
      <c r="C22" s="99">
        <v>0.013262037037037037</v>
      </c>
      <c r="D22" s="156" t="s">
        <v>93</v>
      </c>
      <c r="E22" s="112">
        <v>6</v>
      </c>
      <c r="F22" s="155" t="s">
        <v>298</v>
      </c>
      <c r="G22" s="99">
        <v>0.01427037037037037</v>
      </c>
      <c r="H22" s="112" t="s">
        <v>93</v>
      </c>
      <c r="I22" s="112">
        <v>10</v>
      </c>
      <c r="J22" s="155" t="s">
        <v>360</v>
      </c>
      <c r="K22" s="99">
        <v>0.015358912037037036</v>
      </c>
      <c r="L22" s="154" t="s">
        <v>93</v>
      </c>
      <c r="M22" s="100">
        <v>6</v>
      </c>
      <c r="N22" s="155" t="s">
        <v>317</v>
      </c>
      <c r="O22" s="99">
        <v>0.016398726851851852</v>
      </c>
      <c r="P22" s="156" t="s">
        <v>93</v>
      </c>
      <c r="Q22" s="112">
        <v>6</v>
      </c>
      <c r="R22" s="155" t="s">
        <v>309</v>
      </c>
      <c r="S22" s="99">
        <v>0.015101041666666667</v>
      </c>
      <c r="T22" s="156" t="s">
        <v>93</v>
      </c>
      <c r="U22" s="100">
        <v>6</v>
      </c>
    </row>
    <row r="23" spans="1:21" ht="16.5" customHeight="1">
      <c r="A23" s="97" t="s">
        <v>4</v>
      </c>
      <c r="B23" s="103"/>
      <c r="C23" s="104"/>
      <c r="D23" s="103"/>
      <c r="E23" s="104">
        <f>SUM(E18:E22)</f>
        <v>30</v>
      </c>
      <c r="F23" s="103" t="s">
        <v>47</v>
      </c>
      <c r="G23" s="104"/>
      <c r="H23" s="103"/>
      <c r="I23" s="104">
        <f>SUM(I18:I22)</f>
        <v>50</v>
      </c>
      <c r="J23" s="155"/>
      <c r="K23" s="99"/>
      <c r="L23" s="103"/>
      <c r="M23" s="104">
        <f>SUM(M18:M22)</f>
        <v>28</v>
      </c>
      <c r="N23" s="103" t="s">
        <v>47</v>
      </c>
      <c r="O23" s="104"/>
      <c r="P23" s="103"/>
      <c r="Q23" s="104">
        <f>SUM(Q18:Q22)</f>
        <v>30</v>
      </c>
      <c r="R23" s="103" t="s">
        <v>47</v>
      </c>
      <c r="S23" s="104"/>
      <c r="T23" s="103"/>
      <c r="U23" s="104">
        <f>SUM(U18:U22)</f>
        <v>30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4000</v>
      </c>
      <c r="H24" s="103"/>
      <c r="I24" s="103"/>
      <c r="J24" s="113"/>
      <c r="K24" s="104">
        <f>800*(COUNTA(K18:K22))</f>
        <v>4000</v>
      </c>
      <c r="L24" s="103"/>
      <c r="M24" s="103"/>
      <c r="N24" s="113"/>
      <c r="O24" s="106">
        <f>800*(COUNTA(O18:O22))</f>
        <v>4000</v>
      </c>
      <c r="P24" s="103"/>
      <c r="Q24" s="103"/>
      <c r="R24" s="113"/>
      <c r="S24" s="106">
        <f>800*(COUNTA(S18:S22))</f>
        <v>4000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772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49.8</v>
      </c>
      <c r="U28" s="179"/>
      <c r="V28" s="4" t="s">
        <v>5</v>
      </c>
    </row>
    <row r="29" spans="1:21" ht="16.5" customHeight="1">
      <c r="A29" s="118" t="s">
        <v>86</v>
      </c>
      <c r="B29" s="155" t="s">
        <v>312</v>
      </c>
      <c r="C29" s="101">
        <v>0.025726041666666668</v>
      </c>
      <c r="D29" s="154" t="s">
        <v>93</v>
      </c>
      <c r="E29" s="100">
        <v>30</v>
      </c>
      <c r="F29" s="155" t="s">
        <v>287</v>
      </c>
      <c r="G29" s="101">
        <v>0.027570833333333333</v>
      </c>
      <c r="H29" s="154" t="s">
        <v>93</v>
      </c>
      <c r="I29" s="100">
        <v>40</v>
      </c>
      <c r="J29" s="155" t="s">
        <v>339</v>
      </c>
      <c r="K29" s="101">
        <v>0.030533796296296295</v>
      </c>
      <c r="L29" s="155" t="s">
        <v>93</v>
      </c>
      <c r="M29" s="129">
        <v>30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338</v>
      </c>
      <c r="C30" s="104">
        <v>1250</v>
      </c>
      <c r="D30" s="154" t="s">
        <v>93</v>
      </c>
      <c r="E30" s="100">
        <v>30</v>
      </c>
      <c r="F30" s="155" t="s">
        <v>219</v>
      </c>
      <c r="G30" s="104">
        <v>1150</v>
      </c>
      <c r="H30" s="158" t="s">
        <v>93</v>
      </c>
      <c r="I30" s="123">
        <v>40</v>
      </c>
      <c r="J30" s="155" t="s">
        <v>377</v>
      </c>
      <c r="K30" s="104">
        <v>1100</v>
      </c>
      <c r="L30" s="155" t="s">
        <v>93</v>
      </c>
      <c r="M30" s="129">
        <v>30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311</v>
      </c>
      <c r="C31" s="104">
        <v>1850</v>
      </c>
      <c r="D31" s="154" t="s">
        <v>93</v>
      </c>
      <c r="E31" s="100">
        <v>35</v>
      </c>
      <c r="F31" s="155" t="s">
        <v>336</v>
      </c>
      <c r="G31" s="104">
        <v>1725</v>
      </c>
      <c r="H31" s="158" t="s">
        <v>93</v>
      </c>
      <c r="I31" s="123">
        <v>50</v>
      </c>
      <c r="J31" s="155" t="s">
        <v>372</v>
      </c>
      <c r="K31" s="104">
        <v>1575</v>
      </c>
      <c r="L31" s="155" t="s">
        <v>93</v>
      </c>
      <c r="M31" s="129">
        <v>35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155" t="s">
        <v>297</v>
      </c>
      <c r="C32" s="104">
        <v>2500</v>
      </c>
      <c r="D32" s="154" t="s">
        <v>93</v>
      </c>
      <c r="E32" s="100">
        <v>60</v>
      </c>
      <c r="F32" s="155" t="s">
        <v>298</v>
      </c>
      <c r="G32" s="104">
        <v>2200</v>
      </c>
      <c r="H32" s="158" t="s">
        <v>93</v>
      </c>
      <c r="I32" s="123">
        <v>80</v>
      </c>
      <c r="J32" s="155" t="s">
        <v>332</v>
      </c>
      <c r="K32" s="104">
        <v>1950</v>
      </c>
      <c r="L32" s="155" t="s">
        <v>93</v>
      </c>
      <c r="M32" s="129">
        <v>60</v>
      </c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7100</v>
      </c>
      <c r="D33" s="100"/>
      <c r="E33" s="100"/>
      <c r="F33" s="98"/>
      <c r="G33" s="126">
        <f>SUM(G32+G31+G30+(IF(COUNTBLANK(G29),0,1500)))</f>
        <v>6575</v>
      </c>
      <c r="H33" s="108"/>
      <c r="I33" s="127"/>
      <c r="J33" s="98"/>
      <c r="K33" s="126">
        <f>SUM(K32+K31+K30+(IF(COUNTBLANK(K29),0,1500)))</f>
        <v>6125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Z16" sqref="Z16"/>
    </sheetView>
  </sheetViews>
  <sheetFormatPr defaultColWidth="9.140625" defaultRowHeight="15"/>
  <cols>
    <col min="1" max="1" width="9.140625" style="4" customWidth="1"/>
    <col min="2" max="2" width="9.421875" style="4" bestFit="1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1.421875" style="4" bestFit="1" customWidth="1"/>
    <col min="12" max="13" width="4.7109375" style="4" customWidth="1"/>
    <col min="14" max="14" width="9.421875" style="4" bestFit="1" customWidth="1"/>
    <col min="15" max="15" width="10.421875" style="4" bestFit="1" customWidth="1"/>
    <col min="16" max="17" width="4.7109375" style="4" customWidth="1"/>
    <col min="18" max="18" width="9.421875" style="4" bestFit="1" customWidth="1"/>
    <col min="19" max="19" width="10.421875" style="4" bestFit="1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96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48" t="s">
        <v>216</v>
      </c>
      <c r="C10" s="146">
        <v>0.003988657407407408</v>
      </c>
      <c r="D10" s="147" t="s">
        <v>94</v>
      </c>
      <c r="E10" s="147">
        <v>5</v>
      </c>
      <c r="F10" s="98" t="s">
        <v>171</v>
      </c>
      <c r="G10" s="99">
        <v>0.0057753472222222225</v>
      </c>
      <c r="H10" s="100" t="s">
        <v>93</v>
      </c>
      <c r="I10" s="100">
        <v>5</v>
      </c>
      <c r="J10" s="98" t="s">
        <v>154</v>
      </c>
      <c r="K10" s="101">
        <v>0.005051157407407407</v>
      </c>
      <c r="L10" s="100" t="s">
        <v>93</v>
      </c>
      <c r="M10" s="100">
        <v>5</v>
      </c>
      <c r="N10" s="98" t="s">
        <v>171</v>
      </c>
      <c r="O10" s="101">
        <v>0.005532291666666667</v>
      </c>
      <c r="P10" s="100" t="s">
        <v>93</v>
      </c>
      <c r="Q10" s="100">
        <v>5</v>
      </c>
      <c r="R10" s="98" t="s">
        <v>154</v>
      </c>
      <c r="S10" s="132">
        <v>0.00491238425925926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155" t="s">
        <v>241</v>
      </c>
      <c r="C11" s="99">
        <v>0.0040461805555555555</v>
      </c>
      <c r="D11" s="154" t="s">
        <v>93</v>
      </c>
      <c r="E11" s="100">
        <v>5</v>
      </c>
      <c r="F11" s="155" t="s">
        <v>289</v>
      </c>
      <c r="G11" s="99">
        <v>0.005349074074074075</v>
      </c>
      <c r="H11" s="100" t="s">
        <v>93</v>
      </c>
      <c r="I11" s="100">
        <v>5</v>
      </c>
      <c r="J11" s="155" t="s">
        <v>238</v>
      </c>
      <c r="K11" s="101">
        <v>0.004978703703703704</v>
      </c>
      <c r="L11" s="100" t="s">
        <v>93</v>
      </c>
      <c r="M11" s="100">
        <v>5</v>
      </c>
      <c r="N11" s="155" t="s">
        <v>311</v>
      </c>
      <c r="O11" s="101">
        <v>0.005456134259259259</v>
      </c>
      <c r="P11" s="100" t="s">
        <v>93</v>
      </c>
      <c r="Q11" s="100">
        <v>5</v>
      </c>
      <c r="R11" s="98" t="s">
        <v>170</v>
      </c>
      <c r="S11" s="101">
        <v>0.004948726851851852</v>
      </c>
      <c r="T11" s="100" t="s">
        <v>93</v>
      </c>
      <c r="U11" s="100">
        <v>5</v>
      </c>
    </row>
    <row r="12" spans="1:21" ht="16.5" customHeight="1">
      <c r="A12" s="97" t="s">
        <v>81</v>
      </c>
      <c r="B12" s="155" t="s">
        <v>262</v>
      </c>
      <c r="C12" s="99">
        <v>0.004105439814814814</v>
      </c>
      <c r="D12" s="154" t="s">
        <v>93</v>
      </c>
      <c r="E12" s="100">
        <v>5</v>
      </c>
      <c r="F12" s="155" t="s">
        <v>338</v>
      </c>
      <c r="G12" s="99">
        <v>0.005654861111111111</v>
      </c>
      <c r="H12" s="100" t="s">
        <v>93</v>
      </c>
      <c r="I12" s="100">
        <v>5</v>
      </c>
      <c r="J12" s="155" t="s">
        <v>294</v>
      </c>
      <c r="K12" s="101">
        <v>0.004533217592592593</v>
      </c>
      <c r="L12" s="100" t="s">
        <v>93</v>
      </c>
      <c r="M12" s="100">
        <v>5</v>
      </c>
      <c r="N12" s="98"/>
      <c r="O12" s="101"/>
      <c r="P12" s="100"/>
      <c r="Q12" s="100"/>
      <c r="R12" s="148" t="s">
        <v>236</v>
      </c>
      <c r="S12" s="149">
        <v>0.0047822916666666665</v>
      </c>
      <c r="T12" s="147" t="s">
        <v>94</v>
      </c>
      <c r="U12" s="147">
        <v>5</v>
      </c>
    </row>
    <row r="13" spans="1:21" ht="16.5" customHeight="1">
      <c r="A13" s="97" t="s">
        <v>81</v>
      </c>
      <c r="B13" s="155" t="s">
        <v>311</v>
      </c>
      <c r="C13" s="99">
        <v>0.004091087962962963</v>
      </c>
      <c r="D13" s="154" t="s">
        <v>93</v>
      </c>
      <c r="E13" s="100">
        <v>5</v>
      </c>
      <c r="F13" s="148" t="s">
        <v>360</v>
      </c>
      <c r="G13" s="146">
        <v>0.00597962962962963</v>
      </c>
      <c r="H13" s="147" t="s">
        <v>94</v>
      </c>
      <c r="I13" s="147">
        <v>5</v>
      </c>
      <c r="J13" s="148" t="s">
        <v>306</v>
      </c>
      <c r="K13" s="149">
        <v>0.0045105324074074075</v>
      </c>
      <c r="L13" s="147" t="s">
        <v>93</v>
      </c>
      <c r="M13" s="147">
        <v>5</v>
      </c>
      <c r="N13" s="98"/>
      <c r="O13" s="101"/>
      <c r="P13" s="100"/>
      <c r="Q13" s="100"/>
      <c r="R13" s="155" t="s">
        <v>294</v>
      </c>
      <c r="S13" s="101">
        <v>0.004721180555555556</v>
      </c>
      <c r="T13" s="154" t="s">
        <v>93</v>
      </c>
      <c r="U13" s="100">
        <v>5</v>
      </c>
    </row>
    <row r="14" spans="1:21" ht="16.5" customHeight="1">
      <c r="A14" s="97" t="s">
        <v>81</v>
      </c>
      <c r="B14" s="155" t="s">
        <v>357</v>
      </c>
      <c r="C14" s="99">
        <v>0.004022569444444445</v>
      </c>
      <c r="D14" s="154" t="s">
        <v>93</v>
      </c>
      <c r="E14" s="100">
        <v>5</v>
      </c>
      <c r="F14" s="98"/>
      <c r="G14" s="99"/>
      <c r="H14" s="100"/>
      <c r="I14" s="100"/>
      <c r="J14" s="155" t="s">
        <v>317</v>
      </c>
      <c r="K14" s="101">
        <v>0.004996180555555555</v>
      </c>
      <c r="L14" s="154" t="s">
        <v>93</v>
      </c>
      <c r="M14" s="100">
        <v>5</v>
      </c>
      <c r="N14" s="98"/>
      <c r="O14" s="101"/>
      <c r="P14" s="100"/>
      <c r="Q14" s="100"/>
      <c r="R14" s="155" t="s">
        <v>311</v>
      </c>
      <c r="S14" s="101">
        <v>0.004958217592592593</v>
      </c>
      <c r="T14" s="154" t="s">
        <v>93</v>
      </c>
      <c r="U14" s="100">
        <v>5</v>
      </c>
    </row>
    <row r="15" spans="1:21" ht="16.5" customHeight="1">
      <c r="A15" s="102" t="s">
        <v>4</v>
      </c>
      <c r="B15" s="103"/>
      <c r="C15" s="104"/>
      <c r="D15" s="103"/>
      <c r="E15" s="104">
        <f>SUM(E10:E14)</f>
        <v>25</v>
      </c>
      <c r="F15" s="103"/>
      <c r="G15" s="104"/>
      <c r="H15" s="103"/>
      <c r="I15" s="104">
        <f>SUM(I10:I14)</f>
        <v>20</v>
      </c>
      <c r="J15" s="103"/>
      <c r="K15" s="104"/>
      <c r="L15" s="103"/>
      <c r="M15" s="104">
        <f>SUM(M10:M14)</f>
        <v>25</v>
      </c>
      <c r="N15" s="103"/>
      <c r="O15" s="104"/>
      <c r="P15" s="103"/>
      <c r="Q15" s="104">
        <f>SUM(Q10:Q14)</f>
        <v>10</v>
      </c>
      <c r="R15" s="103"/>
      <c r="S15" s="104"/>
      <c r="T15" s="103"/>
      <c r="U15" s="104">
        <f>SUM(U10:U14)</f>
        <v>25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1600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800</v>
      </c>
      <c r="P16" s="109"/>
      <c r="Q16" s="109"/>
      <c r="R16" s="105"/>
      <c r="S16" s="106">
        <f>400*(COUNTA(S10:S14))</f>
        <v>2000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171</v>
      </c>
      <c r="C18" s="99">
        <v>0.008804050925925925</v>
      </c>
      <c r="D18" s="112" t="s">
        <v>93</v>
      </c>
      <c r="E18" s="112">
        <v>10</v>
      </c>
      <c r="F18" s="98" t="s">
        <v>170</v>
      </c>
      <c r="G18" s="99">
        <v>0.011852893518518518</v>
      </c>
      <c r="H18" s="112" t="s">
        <v>93</v>
      </c>
      <c r="I18" s="112">
        <v>10</v>
      </c>
      <c r="J18" s="98" t="s">
        <v>170</v>
      </c>
      <c r="K18" s="99">
        <v>0.010040972222222222</v>
      </c>
      <c r="L18" s="112" t="s">
        <v>93</v>
      </c>
      <c r="M18" s="112">
        <v>10</v>
      </c>
      <c r="N18" s="98"/>
      <c r="O18" s="99"/>
      <c r="P18" s="112"/>
      <c r="Q18" s="112"/>
      <c r="R18" s="155" t="s">
        <v>262</v>
      </c>
      <c r="S18" s="99">
        <v>0.010205671296296296</v>
      </c>
      <c r="T18" s="156" t="s">
        <v>93</v>
      </c>
      <c r="U18" s="100">
        <v>10</v>
      </c>
    </row>
    <row r="19" spans="1:21" ht="16.5" customHeight="1">
      <c r="A19" s="97" t="s">
        <v>83</v>
      </c>
      <c r="B19" s="148" t="s">
        <v>217</v>
      </c>
      <c r="C19" s="146">
        <v>0.008813310185185184</v>
      </c>
      <c r="D19" s="157" t="s">
        <v>94</v>
      </c>
      <c r="E19" s="157">
        <v>10</v>
      </c>
      <c r="F19" s="98"/>
      <c r="G19" s="99"/>
      <c r="H19" s="112"/>
      <c r="I19" s="112"/>
      <c r="J19" s="155" t="s">
        <v>278</v>
      </c>
      <c r="K19" s="99">
        <v>0.009828935185185185</v>
      </c>
      <c r="L19" s="112" t="s">
        <v>93</v>
      </c>
      <c r="M19" s="112">
        <v>10</v>
      </c>
      <c r="N19" s="98"/>
      <c r="O19" s="99"/>
      <c r="P19" s="112"/>
      <c r="Q19" s="112"/>
      <c r="R19" s="155" t="s">
        <v>291</v>
      </c>
      <c r="S19" s="99">
        <v>0.010122453703703703</v>
      </c>
      <c r="T19" s="156" t="s">
        <v>93</v>
      </c>
      <c r="U19" s="100">
        <v>10</v>
      </c>
    </row>
    <row r="20" spans="1:21" ht="16.5" customHeight="1">
      <c r="A20" s="97" t="s">
        <v>83</v>
      </c>
      <c r="B20" s="155" t="s">
        <v>278</v>
      </c>
      <c r="C20" s="99">
        <v>0.008695023148148148</v>
      </c>
      <c r="D20" s="156" t="s">
        <v>93</v>
      </c>
      <c r="E20" s="112">
        <v>10</v>
      </c>
      <c r="F20" s="98"/>
      <c r="G20" s="99"/>
      <c r="H20" s="112"/>
      <c r="I20" s="112"/>
      <c r="J20" s="155" t="s">
        <v>318</v>
      </c>
      <c r="K20" s="99">
        <v>0.01007800925925926</v>
      </c>
      <c r="L20" s="112" t="s">
        <v>93</v>
      </c>
      <c r="M20" s="112">
        <v>10</v>
      </c>
      <c r="N20" s="98"/>
      <c r="O20" s="99"/>
      <c r="P20" s="112"/>
      <c r="Q20" s="112"/>
      <c r="R20" s="155" t="s">
        <v>333</v>
      </c>
      <c r="S20" s="99">
        <v>0.010153935185185184</v>
      </c>
      <c r="T20" s="156" t="s">
        <v>93</v>
      </c>
      <c r="U20" s="100">
        <v>10</v>
      </c>
    </row>
    <row r="21" spans="1:21" ht="16.5" customHeight="1">
      <c r="A21" s="97" t="s">
        <v>83</v>
      </c>
      <c r="B21" s="155" t="s">
        <v>289</v>
      </c>
      <c r="C21" s="99">
        <v>0.008417013888888889</v>
      </c>
      <c r="D21" s="156" t="s">
        <v>93</v>
      </c>
      <c r="E21" s="112">
        <v>10</v>
      </c>
      <c r="F21" s="98"/>
      <c r="G21" s="99"/>
      <c r="H21" s="112"/>
      <c r="I21" s="112"/>
      <c r="J21" s="155" t="s">
        <v>363</v>
      </c>
      <c r="K21" s="99">
        <v>0.009763194444444444</v>
      </c>
      <c r="L21" s="112" t="s">
        <v>93</v>
      </c>
      <c r="M21" s="112">
        <v>10</v>
      </c>
      <c r="N21" s="98"/>
      <c r="O21" s="99"/>
      <c r="P21" s="112"/>
      <c r="Q21" s="112"/>
      <c r="R21" s="98"/>
      <c r="S21" s="99"/>
      <c r="T21" s="112"/>
      <c r="U21" s="100"/>
    </row>
    <row r="22" spans="1:21" ht="16.5" customHeight="1">
      <c r="A22" s="97" t="s">
        <v>83</v>
      </c>
      <c r="B22" s="155" t="s">
        <v>318</v>
      </c>
      <c r="C22" s="99">
        <v>0.00841400462962963</v>
      </c>
      <c r="D22" s="156" t="s">
        <v>93</v>
      </c>
      <c r="E22" s="112">
        <v>10</v>
      </c>
      <c r="F22" s="98"/>
      <c r="G22" s="99"/>
      <c r="H22" s="112"/>
      <c r="I22" s="112"/>
      <c r="J22" s="98"/>
      <c r="K22" s="99"/>
      <c r="L22" s="112"/>
      <c r="M22" s="112"/>
      <c r="N22" s="98"/>
      <c r="O22" s="99"/>
      <c r="P22" s="112"/>
      <c r="Q22" s="112"/>
      <c r="R22" s="98"/>
      <c r="S22" s="99"/>
      <c r="T22" s="112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10</v>
      </c>
      <c r="J23" s="103" t="s">
        <v>47</v>
      </c>
      <c r="K23" s="104"/>
      <c r="L23" s="103"/>
      <c r="M23" s="104">
        <f>SUM(M18:M22)</f>
        <v>40</v>
      </c>
      <c r="N23" s="103" t="s">
        <v>47</v>
      </c>
      <c r="O23" s="104"/>
      <c r="P23" s="103"/>
      <c r="Q23" s="104">
        <f>SUM(Q18:Q22)</f>
        <v>0</v>
      </c>
      <c r="R23" s="103" t="s">
        <v>47</v>
      </c>
      <c r="S23" s="104"/>
      <c r="T23" s="103"/>
      <c r="U23" s="104">
        <f>SUM(U18:U22)</f>
        <v>30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800</v>
      </c>
      <c r="H24" s="103"/>
      <c r="I24" s="103"/>
      <c r="J24" s="113"/>
      <c r="K24" s="104">
        <f>800*(COUNTA(K18:K22))</f>
        <v>3200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2400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575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33.7</v>
      </c>
      <c r="U28" s="179"/>
      <c r="V28" s="4" t="s">
        <v>5</v>
      </c>
    </row>
    <row r="29" spans="1:21" ht="16.5" customHeight="1">
      <c r="A29" s="118" t="s">
        <v>86</v>
      </c>
      <c r="B29" s="148" t="s">
        <v>306</v>
      </c>
      <c r="C29" s="149">
        <v>0.015628356481481483</v>
      </c>
      <c r="D29" s="147" t="s">
        <v>93</v>
      </c>
      <c r="E29" s="147">
        <v>40</v>
      </c>
      <c r="F29" s="98"/>
      <c r="G29" s="101"/>
      <c r="H29" s="100"/>
      <c r="I29" s="100"/>
      <c r="J29" s="155" t="s">
        <v>241</v>
      </c>
      <c r="K29" s="101">
        <v>0.019917824074074074</v>
      </c>
      <c r="L29" s="155" t="s">
        <v>93</v>
      </c>
      <c r="M29" s="12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238</v>
      </c>
      <c r="C30" s="104">
        <v>1725</v>
      </c>
      <c r="D30" s="154" t="s">
        <v>93</v>
      </c>
      <c r="E30" s="100">
        <v>40</v>
      </c>
      <c r="F30" s="98"/>
      <c r="G30" s="104"/>
      <c r="H30" s="100"/>
      <c r="I30" s="123"/>
      <c r="J30" s="98" t="s">
        <v>155</v>
      </c>
      <c r="K30" s="104">
        <v>1575</v>
      </c>
      <c r="L30" s="98" t="s">
        <v>93</v>
      </c>
      <c r="M30" s="129">
        <v>40</v>
      </c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283</v>
      </c>
      <c r="C31" s="104">
        <v>2675</v>
      </c>
      <c r="D31" s="154" t="s">
        <v>93</v>
      </c>
      <c r="E31" s="100">
        <v>50</v>
      </c>
      <c r="F31" s="98"/>
      <c r="G31" s="104"/>
      <c r="H31" s="123"/>
      <c r="I31" s="123"/>
      <c r="J31" s="155" t="s">
        <v>298</v>
      </c>
      <c r="K31" s="104">
        <v>2375</v>
      </c>
      <c r="L31" s="98" t="s">
        <v>93</v>
      </c>
      <c r="M31" s="159">
        <v>50</v>
      </c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155" t="s">
        <v>317</v>
      </c>
      <c r="C32" s="104">
        <v>3550</v>
      </c>
      <c r="D32" s="154" t="s">
        <v>93</v>
      </c>
      <c r="E32" s="100">
        <v>80</v>
      </c>
      <c r="F32" s="98"/>
      <c r="G32" s="104"/>
      <c r="H32" s="123"/>
      <c r="I32" s="123"/>
      <c r="J32" s="98"/>
      <c r="K32" s="104"/>
      <c r="L32" s="98"/>
      <c r="M32" s="129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9450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5450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Y23" sqref="Y23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126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156</v>
      </c>
      <c r="C10" s="99">
        <v>0.004413541666666667</v>
      </c>
      <c r="D10" s="100" t="s">
        <v>93</v>
      </c>
      <c r="E10" s="100">
        <v>5</v>
      </c>
      <c r="F10" s="98" t="s">
        <v>165</v>
      </c>
      <c r="G10" s="99">
        <v>0.005642013888888888</v>
      </c>
      <c r="H10" s="100" t="s">
        <v>93</v>
      </c>
      <c r="I10" s="100">
        <v>5</v>
      </c>
      <c r="J10" s="98" t="s">
        <v>156</v>
      </c>
      <c r="K10" s="101">
        <v>0.005028009259259259</v>
      </c>
      <c r="L10" s="100" t="s">
        <v>93</v>
      </c>
      <c r="M10" s="100">
        <v>5</v>
      </c>
      <c r="N10" s="98"/>
      <c r="O10" s="101"/>
      <c r="P10" s="100"/>
      <c r="Q10" s="100"/>
      <c r="R10" s="98" t="s">
        <v>171</v>
      </c>
      <c r="S10" s="101">
        <v>0.005065277777777777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 t="s">
        <v>170</v>
      </c>
      <c r="C11" s="99">
        <v>0.004223148148148149</v>
      </c>
      <c r="D11" s="100" t="s">
        <v>93</v>
      </c>
      <c r="E11" s="100">
        <v>5</v>
      </c>
      <c r="F11" s="98" t="s">
        <v>182</v>
      </c>
      <c r="G11" s="99">
        <v>0.005387152777777778</v>
      </c>
      <c r="H11" s="100" t="s">
        <v>93</v>
      </c>
      <c r="I11" s="100">
        <v>5</v>
      </c>
      <c r="J11" s="98" t="s">
        <v>171</v>
      </c>
      <c r="K11" s="101">
        <v>0.004638425925925926</v>
      </c>
      <c r="L11" s="100" t="s">
        <v>93</v>
      </c>
      <c r="M11" s="100">
        <v>5</v>
      </c>
      <c r="N11" s="98"/>
      <c r="O11" s="101"/>
      <c r="P11" s="100"/>
      <c r="Q11" s="100"/>
      <c r="R11" s="155" t="s">
        <v>205</v>
      </c>
      <c r="S11" s="101">
        <v>0.005109490740740741</v>
      </c>
      <c r="T11" s="100" t="s">
        <v>93</v>
      </c>
      <c r="U11" s="100">
        <v>5</v>
      </c>
    </row>
    <row r="12" spans="1:21" ht="16.5" customHeight="1">
      <c r="A12" s="97" t="s">
        <v>81</v>
      </c>
      <c r="B12" s="148" t="s">
        <v>181</v>
      </c>
      <c r="C12" s="146">
        <v>0.004071180555555555</v>
      </c>
      <c r="D12" s="147" t="s">
        <v>94</v>
      </c>
      <c r="E12" s="147">
        <v>5</v>
      </c>
      <c r="F12" s="155" t="s">
        <v>266</v>
      </c>
      <c r="G12" s="99">
        <v>0.00537037037037037</v>
      </c>
      <c r="H12" s="100" t="s">
        <v>93</v>
      </c>
      <c r="I12" s="100">
        <v>5</v>
      </c>
      <c r="J12" s="98" t="s">
        <v>182</v>
      </c>
      <c r="K12" s="101">
        <v>0.004739930555555555</v>
      </c>
      <c r="L12" s="100" t="s">
        <v>93</v>
      </c>
      <c r="M12" s="100">
        <v>5</v>
      </c>
      <c r="N12" s="98"/>
      <c r="O12" s="101"/>
      <c r="P12" s="100"/>
      <c r="Q12" s="100"/>
      <c r="R12" s="155" t="s">
        <v>355</v>
      </c>
      <c r="S12" s="101">
        <v>0.004903240740740741</v>
      </c>
      <c r="T12" s="100" t="s">
        <v>93</v>
      </c>
      <c r="U12" s="100">
        <v>5</v>
      </c>
    </row>
    <row r="13" spans="1:21" ht="16.5" customHeight="1">
      <c r="A13" s="97" t="s">
        <v>81</v>
      </c>
      <c r="B13" s="155" t="s">
        <v>266</v>
      </c>
      <c r="C13" s="99">
        <v>0.00417650462962963</v>
      </c>
      <c r="D13" s="154" t="s">
        <v>93</v>
      </c>
      <c r="E13" s="100">
        <v>5</v>
      </c>
      <c r="F13" s="155" t="s">
        <v>291</v>
      </c>
      <c r="G13" s="99">
        <v>0.0054105324074074064</v>
      </c>
      <c r="H13" s="100" t="s">
        <v>93</v>
      </c>
      <c r="I13" s="100">
        <v>5</v>
      </c>
      <c r="J13" s="155" t="s">
        <v>265</v>
      </c>
      <c r="K13" s="101">
        <v>0.004876851851851852</v>
      </c>
      <c r="L13" s="100" t="s">
        <v>93</v>
      </c>
      <c r="M13" s="100">
        <v>5</v>
      </c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148" t="s">
        <v>216</v>
      </c>
      <c r="C14" s="146">
        <v>0.0039026620370370374</v>
      </c>
      <c r="D14" s="147" t="s">
        <v>94</v>
      </c>
      <c r="E14" s="147">
        <v>5</v>
      </c>
      <c r="F14" s="155" t="s">
        <v>357</v>
      </c>
      <c r="G14" s="99">
        <v>0.0052803240740740736</v>
      </c>
      <c r="H14" s="100" t="s">
        <v>93</v>
      </c>
      <c r="I14" s="100">
        <v>5</v>
      </c>
      <c r="J14" s="148" t="s">
        <v>360</v>
      </c>
      <c r="K14" s="149">
        <v>0.004811458333333333</v>
      </c>
      <c r="L14" s="147" t="s">
        <v>94</v>
      </c>
      <c r="M14" s="147">
        <v>5</v>
      </c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25</v>
      </c>
      <c r="F15" s="103" t="s">
        <v>47</v>
      </c>
      <c r="G15" s="104"/>
      <c r="H15" s="103"/>
      <c r="I15" s="104">
        <f>SUM(I10:I14)</f>
        <v>25</v>
      </c>
      <c r="J15" s="103" t="s">
        <v>47</v>
      </c>
      <c r="K15" s="104"/>
      <c r="L15" s="103"/>
      <c r="M15" s="104">
        <f>SUM(M10:M14)</f>
        <v>25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15</v>
      </c>
    </row>
    <row r="16" spans="1:21" ht="16.5" customHeight="1">
      <c r="A16" s="102" t="s">
        <v>82</v>
      </c>
      <c r="B16" s="105"/>
      <c r="C16" s="106">
        <f>400*(COUNTA(C10:C14))</f>
        <v>2000</v>
      </c>
      <c r="D16" s="107"/>
      <c r="E16" s="108"/>
      <c r="F16" s="105"/>
      <c r="G16" s="106">
        <f>400*(COUNTA(G10:G14))</f>
        <v>2000</v>
      </c>
      <c r="H16" s="109"/>
      <c r="I16" s="109"/>
      <c r="J16" s="105"/>
      <c r="K16" s="106">
        <f>400*(COUNTA(K10:K14))</f>
        <v>2000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1200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 t="s">
        <v>165</v>
      </c>
      <c r="C18" s="99">
        <v>0.008687499999999999</v>
      </c>
      <c r="D18" s="112" t="s">
        <v>93</v>
      </c>
      <c r="E18" s="112">
        <v>10</v>
      </c>
      <c r="F18" s="155" t="s">
        <v>278</v>
      </c>
      <c r="G18" s="99">
        <v>0.01069375</v>
      </c>
      <c r="H18" s="156" t="s">
        <v>93</v>
      </c>
      <c r="I18" s="112">
        <v>10</v>
      </c>
      <c r="J18" s="98" t="s">
        <v>170</v>
      </c>
      <c r="K18" s="99">
        <v>0.009958564814814814</v>
      </c>
      <c r="L18" s="112" t="s">
        <v>93</v>
      </c>
      <c r="M18" s="112">
        <v>10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 t="s">
        <v>183</v>
      </c>
      <c r="C19" s="99">
        <v>0.008439583333333334</v>
      </c>
      <c r="D19" s="112" t="s">
        <v>93</v>
      </c>
      <c r="E19" s="112">
        <v>10</v>
      </c>
      <c r="F19" s="98"/>
      <c r="G19" s="99"/>
      <c r="H19" s="100"/>
      <c r="I19" s="100"/>
      <c r="J19" s="155" t="s">
        <v>262</v>
      </c>
      <c r="K19" s="99">
        <v>0.009866550925925926</v>
      </c>
      <c r="L19" s="112" t="s">
        <v>93</v>
      </c>
      <c r="M19" s="112">
        <v>10</v>
      </c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148" t="s">
        <v>217</v>
      </c>
      <c r="C20" s="146">
        <v>0.00819386574074074</v>
      </c>
      <c r="D20" s="147" t="s">
        <v>94</v>
      </c>
      <c r="E20" s="157">
        <v>10</v>
      </c>
      <c r="F20" s="98"/>
      <c r="G20" s="99"/>
      <c r="H20" s="100"/>
      <c r="I20" s="100"/>
      <c r="J20" s="155" t="s">
        <v>291</v>
      </c>
      <c r="K20" s="99">
        <v>0.009992708333333334</v>
      </c>
      <c r="L20" s="112" t="s">
        <v>93</v>
      </c>
      <c r="M20" s="112">
        <v>10</v>
      </c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155" t="s">
        <v>278</v>
      </c>
      <c r="C21" s="99">
        <v>0.00838113425925926</v>
      </c>
      <c r="D21" s="154" t="s">
        <v>93</v>
      </c>
      <c r="E21" s="100">
        <v>10</v>
      </c>
      <c r="F21" s="98"/>
      <c r="G21" s="99"/>
      <c r="H21" s="100"/>
      <c r="I21" s="100"/>
      <c r="J21" s="155" t="s">
        <v>355</v>
      </c>
      <c r="K21" s="99">
        <v>0.009607291666666667</v>
      </c>
      <c r="L21" s="112" t="s">
        <v>93</v>
      </c>
      <c r="M21" s="112">
        <v>10</v>
      </c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155" t="s">
        <v>357</v>
      </c>
      <c r="C22" s="99">
        <v>0.008109722222222223</v>
      </c>
      <c r="D22" s="154" t="s">
        <v>93</v>
      </c>
      <c r="E22" s="100">
        <v>10</v>
      </c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50</v>
      </c>
      <c r="F23" s="103" t="s">
        <v>47</v>
      </c>
      <c r="G23" s="104"/>
      <c r="H23" s="103"/>
      <c r="I23" s="104">
        <f>SUM(I18:I22)</f>
        <v>10</v>
      </c>
      <c r="J23" s="103" t="s">
        <v>47</v>
      </c>
      <c r="K23" s="104"/>
      <c r="L23" s="103"/>
      <c r="M23" s="104">
        <f>SUM(M18:M22)</f>
        <v>40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4000</v>
      </c>
      <c r="D24" s="103"/>
      <c r="E24" s="103"/>
      <c r="F24" s="113"/>
      <c r="G24" s="106">
        <f>800*(COUNTA(G18:G22))</f>
        <v>800</v>
      </c>
      <c r="H24" s="103"/>
      <c r="I24" s="103"/>
      <c r="J24" s="113"/>
      <c r="K24" s="104">
        <f>800*(COUNTA(K18:K22))</f>
        <v>3200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360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22.875</v>
      </c>
      <c r="U28" s="179"/>
      <c r="V28" s="4" t="s">
        <v>5</v>
      </c>
    </row>
    <row r="29" spans="1:21" ht="16.5" customHeight="1">
      <c r="A29" s="118" t="s">
        <v>86</v>
      </c>
      <c r="B29" s="148" t="s">
        <v>360</v>
      </c>
      <c r="C29" s="149">
        <v>0.015696759259259258</v>
      </c>
      <c r="D29" s="147" t="s">
        <v>94</v>
      </c>
      <c r="E29" s="147">
        <v>40</v>
      </c>
      <c r="F29" s="98"/>
      <c r="G29" s="101"/>
      <c r="H29" s="100"/>
      <c r="I29" s="100"/>
      <c r="J29" s="155" t="s">
        <v>336</v>
      </c>
      <c r="K29" s="101">
        <v>0.01821863425925926</v>
      </c>
      <c r="L29" s="155" t="s">
        <v>93</v>
      </c>
      <c r="M29" s="159">
        <v>40</v>
      </c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155" t="s">
        <v>265</v>
      </c>
      <c r="C30" s="104">
        <v>1850</v>
      </c>
      <c r="D30" s="154" t="s">
        <v>93</v>
      </c>
      <c r="E30" s="100">
        <v>40</v>
      </c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155" t="s">
        <v>350</v>
      </c>
      <c r="C31" s="104">
        <v>2825</v>
      </c>
      <c r="D31" s="154" t="s">
        <v>93</v>
      </c>
      <c r="E31" s="100">
        <v>50</v>
      </c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6175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1500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0">
      <selection activeCell="E29" sqref="E29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127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259</v>
      </c>
      <c r="C10" s="99">
        <v>0.006168402777777779</v>
      </c>
      <c r="D10" s="154" t="s">
        <v>93</v>
      </c>
      <c r="E10" s="100">
        <v>3</v>
      </c>
      <c r="F10" s="155" t="s">
        <v>259</v>
      </c>
      <c r="G10" s="99">
        <v>0.005698032407407408</v>
      </c>
      <c r="H10" s="154" t="s">
        <v>93</v>
      </c>
      <c r="I10" s="100">
        <v>5</v>
      </c>
      <c r="J10" s="155" t="s">
        <v>259</v>
      </c>
      <c r="K10" s="101">
        <v>0.005982986111111112</v>
      </c>
      <c r="L10" s="154" t="s">
        <v>93</v>
      </c>
      <c r="M10" s="100">
        <v>5</v>
      </c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155" t="s">
        <v>278</v>
      </c>
      <c r="C11" s="99">
        <v>0.006131944444444444</v>
      </c>
      <c r="D11" s="154" t="s">
        <v>93</v>
      </c>
      <c r="E11" s="100">
        <v>3</v>
      </c>
      <c r="F11" s="155" t="s">
        <v>278</v>
      </c>
      <c r="G11" s="99">
        <v>0.005680324074074074</v>
      </c>
      <c r="H11" s="154" t="s">
        <v>93</v>
      </c>
      <c r="I11" s="100">
        <v>5</v>
      </c>
      <c r="J11" s="155" t="s">
        <v>300</v>
      </c>
      <c r="K11" s="101">
        <v>0.005915046296296297</v>
      </c>
      <c r="L11" s="154" t="s">
        <v>93</v>
      </c>
      <c r="M11" s="100">
        <v>5</v>
      </c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155" t="s">
        <v>259</v>
      </c>
      <c r="G12" s="99">
        <v>0.005898611111111111</v>
      </c>
      <c r="H12" s="154" t="s">
        <v>93</v>
      </c>
      <c r="I12" s="100">
        <v>5</v>
      </c>
      <c r="J12" s="155" t="s">
        <v>317</v>
      </c>
      <c r="K12" s="101">
        <v>0.005858912037037037</v>
      </c>
      <c r="L12" s="154" t="s">
        <v>93</v>
      </c>
      <c r="M12" s="100">
        <v>5</v>
      </c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6</v>
      </c>
      <c r="F15" s="103" t="s">
        <v>47</v>
      </c>
      <c r="G15" s="104"/>
      <c r="H15" s="103"/>
      <c r="I15" s="104">
        <f>SUM(I10:I14)</f>
        <v>15</v>
      </c>
      <c r="J15" s="103" t="s">
        <v>47</v>
      </c>
      <c r="K15" s="104"/>
      <c r="L15" s="103"/>
      <c r="M15" s="104">
        <f>SUM(M10:M14)</f>
        <v>15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800</v>
      </c>
      <c r="D16" s="107"/>
      <c r="E16" s="108"/>
      <c r="F16" s="105"/>
      <c r="G16" s="106">
        <f>400*(COUNTA(G10:G14))</f>
        <v>1200</v>
      </c>
      <c r="H16" s="109"/>
      <c r="I16" s="109"/>
      <c r="J16" s="105"/>
      <c r="K16" s="106">
        <f>400*(COUNTA(K10:K14))</f>
        <v>1200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155" t="s">
        <v>265</v>
      </c>
      <c r="G18" s="99">
        <v>0.011855787037037038</v>
      </c>
      <c r="H18" s="156" t="s">
        <v>93</v>
      </c>
      <c r="I18" s="112">
        <v>10</v>
      </c>
      <c r="J18" s="155" t="s">
        <v>262</v>
      </c>
      <c r="K18" s="99">
        <v>0.011925231481481481</v>
      </c>
      <c r="L18" s="156" t="s">
        <v>93</v>
      </c>
      <c r="M18" s="112">
        <v>10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155" t="s">
        <v>300</v>
      </c>
      <c r="G19" s="99">
        <v>0.011329282407407408</v>
      </c>
      <c r="H19" s="156" t="s">
        <v>93</v>
      </c>
      <c r="I19" s="112">
        <v>10</v>
      </c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4">
        <f>SUM(I18:I22)</f>
        <v>20</v>
      </c>
      <c r="J23" s="103" t="s">
        <v>47</v>
      </c>
      <c r="K23" s="104"/>
      <c r="L23" s="103"/>
      <c r="M23" s="104">
        <f>SUM(M18:M22)</f>
        <v>10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1600</v>
      </c>
      <c r="H24" s="103"/>
      <c r="I24" s="103"/>
      <c r="J24" s="113"/>
      <c r="K24" s="104">
        <f>800*(COUNTA(K18:K22))</f>
        <v>800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306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14.8</v>
      </c>
      <c r="U28" s="179"/>
      <c r="V28" s="4" t="s">
        <v>5</v>
      </c>
    </row>
    <row r="29" spans="1:21" ht="16.5" customHeight="1">
      <c r="A29" s="118" t="s">
        <v>86</v>
      </c>
      <c r="B29" s="155" t="s">
        <v>166</v>
      </c>
      <c r="C29" s="101">
        <v>0.022948842592592597</v>
      </c>
      <c r="D29" s="154" t="s">
        <v>93</v>
      </c>
      <c r="E29" s="100">
        <v>30</v>
      </c>
      <c r="F29" s="155" t="s">
        <v>317</v>
      </c>
      <c r="G29" s="101">
        <v>0.02152025462962963</v>
      </c>
      <c r="H29" s="12" t="s">
        <v>93</v>
      </c>
      <c r="I29" s="100">
        <v>40</v>
      </c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155" t="s">
        <v>263</v>
      </c>
      <c r="G30" s="104">
        <v>1400</v>
      </c>
      <c r="H30" s="100" t="s">
        <v>93</v>
      </c>
      <c r="I30" s="100">
        <v>40</v>
      </c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155" t="s">
        <v>280</v>
      </c>
      <c r="G31" s="104">
        <v>2050</v>
      </c>
      <c r="H31" s="100" t="s">
        <v>93</v>
      </c>
      <c r="I31" s="123">
        <v>50</v>
      </c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155" t="s">
        <v>324</v>
      </c>
      <c r="G32" s="104">
        <v>2750</v>
      </c>
      <c r="H32" s="100" t="s">
        <v>93</v>
      </c>
      <c r="I32" s="123">
        <v>80</v>
      </c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1500</v>
      </c>
      <c r="D33" s="100"/>
      <c r="E33" s="100"/>
      <c r="F33" s="98"/>
      <c r="G33" s="126">
        <f>SUM(G32+G31+G30+(IF(COUNTBLANK(G29),0,1500)))</f>
        <v>7700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4">
      <selection activeCell="H20" sqref="H20"/>
    </sheetView>
  </sheetViews>
  <sheetFormatPr defaultColWidth="9.140625" defaultRowHeight="15"/>
  <cols>
    <col min="1" max="1" width="10.421875" style="4" customWidth="1"/>
    <col min="2" max="2" width="32.140625" style="4" customWidth="1"/>
    <col min="3" max="7" width="9.140625" style="4" customWidth="1"/>
    <col min="8" max="8" width="11.7109375" style="4" customWidth="1"/>
    <col min="9" max="16384" width="9.140625" style="4" customWidth="1"/>
  </cols>
  <sheetData>
    <row r="1" spans="1:6" ht="12">
      <c r="A1" s="214" t="s">
        <v>246</v>
      </c>
      <c r="B1" s="208"/>
      <c r="C1" s="208"/>
      <c r="D1" s="208"/>
      <c r="E1" s="215"/>
      <c r="F1" s="215"/>
    </row>
    <row r="2" spans="1:6" ht="12">
      <c r="A2" s="208"/>
      <c r="B2" s="208"/>
      <c r="C2" s="208"/>
      <c r="D2" s="208"/>
      <c r="E2" s="215"/>
      <c r="F2" s="215"/>
    </row>
    <row r="3" spans="1:5" ht="12">
      <c r="A3" s="12"/>
      <c r="C3" s="12"/>
      <c r="D3" s="12"/>
      <c r="E3" s="12"/>
    </row>
    <row r="4" spans="1:8" ht="15">
      <c r="A4" s="136" t="s">
        <v>1</v>
      </c>
      <c r="B4" s="137" t="s">
        <v>3</v>
      </c>
      <c r="C4" s="138" t="s">
        <v>78</v>
      </c>
      <c r="D4" s="138" t="s">
        <v>79</v>
      </c>
      <c r="E4" s="138" t="s">
        <v>128</v>
      </c>
      <c r="F4" s="139" t="s">
        <v>129</v>
      </c>
      <c r="G4" s="138"/>
      <c r="H4" s="138" t="s">
        <v>47</v>
      </c>
    </row>
    <row r="5" spans="1:6" ht="12">
      <c r="A5" s="1">
        <v>406795</v>
      </c>
      <c r="B5" s="4" t="s">
        <v>92</v>
      </c>
      <c r="C5" s="11" t="s">
        <v>175</v>
      </c>
      <c r="D5" s="11" t="s">
        <v>176</v>
      </c>
      <c r="E5" s="11" t="s">
        <v>131</v>
      </c>
      <c r="F5" s="140" t="s">
        <v>93</v>
      </c>
    </row>
    <row r="6" spans="1:8" ht="12">
      <c r="A6" s="17">
        <v>783385</v>
      </c>
      <c r="B6" s="4" t="s">
        <v>96</v>
      </c>
      <c r="C6" s="11" t="s">
        <v>317</v>
      </c>
      <c r="D6" s="11" t="s">
        <v>322</v>
      </c>
      <c r="E6" s="11" t="s">
        <v>131</v>
      </c>
      <c r="F6" s="140" t="s">
        <v>93</v>
      </c>
      <c r="G6" s="11"/>
      <c r="H6" s="11"/>
    </row>
    <row r="7" spans="1:8" ht="12">
      <c r="A7" s="17">
        <v>406713</v>
      </c>
      <c r="B7" s="4" t="s">
        <v>132</v>
      </c>
      <c r="C7" s="141" t="s">
        <v>165</v>
      </c>
      <c r="D7" s="161" t="s">
        <v>375</v>
      </c>
      <c r="E7" s="141" t="s">
        <v>131</v>
      </c>
      <c r="F7" s="162" t="s">
        <v>93</v>
      </c>
      <c r="G7" s="11"/>
      <c r="H7" s="11"/>
    </row>
    <row r="8" spans="1:8" ht="12">
      <c r="A8" s="17"/>
      <c r="B8" s="4" t="s">
        <v>132</v>
      </c>
      <c r="C8" s="161" t="s">
        <v>323</v>
      </c>
      <c r="D8" s="161" t="s">
        <v>376</v>
      </c>
      <c r="E8" s="161" t="s">
        <v>319</v>
      </c>
      <c r="F8" s="142" t="s">
        <v>93</v>
      </c>
      <c r="G8" s="11"/>
      <c r="H8" s="11"/>
    </row>
    <row r="9" spans="1:8" ht="12">
      <c r="A9" s="17"/>
      <c r="B9" s="76" t="s">
        <v>190</v>
      </c>
      <c r="C9" s="141" t="s">
        <v>189</v>
      </c>
      <c r="D9" s="141" t="s">
        <v>191</v>
      </c>
      <c r="E9" s="141" t="s">
        <v>131</v>
      </c>
      <c r="F9" s="142" t="s">
        <v>93</v>
      </c>
      <c r="G9" s="11"/>
      <c r="H9" s="11"/>
    </row>
    <row r="10" spans="1:8" ht="12">
      <c r="A10" s="17">
        <v>436749</v>
      </c>
      <c r="B10" s="4" t="s">
        <v>133</v>
      </c>
      <c r="C10" s="11" t="s">
        <v>234</v>
      </c>
      <c r="D10" s="11" t="s">
        <v>326</v>
      </c>
      <c r="E10" s="11" t="s">
        <v>131</v>
      </c>
      <c r="F10" s="140" t="s">
        <v>94</v>
      </c>
      <c r="G10" s="11"/>
      <c r="H10" s="11"/>
    </row>
    <row r="11" spans="1:8" ht="12">
      <c r="A11" s="17">
        <v>781852</v>
      </c>
      <c r="B11" s="4" t="s">
        <v>120</v>
      </c>
      <c r="C11" s="161" t="s">
        <v>243</v>
      </c>
      <c r="D11" s="161" t="s">
        <v>244</v>
      </c>
      <c r="E11" s="161" t="s">
        <v>131</v>
      </c>
      <c r="F11" s="162" t="s">
        <v>93</v>
      </c>
      <c r="G11" s="11"/>
      <c r="H11" s="11"/>
    </row>
    <row r="12" spans="1:8" ht="12">
      <c r="A12" s="17">
        <v>406792</v>
      </c>
      <c r="B12" s="4" t="s">
        <v>122</v>
      </c>
      <c r="C12" s="161" t="s">
        <v>318</v>
      </c>
      <c r="D12" s="11" t="s">
        <v>320</v>
      </c>
      <c r="E12" s="161" t="s">
        <v>319</v>
      </c>
      <c r="F12" s="142" t="s">
        <v>93</v>
      </c>
      <c r="G12" s="11"/>
      <c r="H12" s="11"/>
    </row>
    <row r="13" spans="1:8" ht="12">
      <c r="A13" s="17"/>
      <c r="B13" s="4" t="s">
        <v>122</v>
      </c>
      <c r="C13" s="161" t="s">
        <v>165</v>
      </c>
      <c r="D13" s="11" t="s">
        <v>374</v>
      </c>
      <c r="E13" s="161" t="s">
        <v>131</v>
      </c>
      <c r="F13" s="162" t="s">
        <v>93</v>
      </c>
      <c r="G13" s="11"/>
      <c r="H13" s="11"/>
    </row>
    <row r="14" spans="1:8" ht="12">
      <c r="A14" s="10"/>
      <c r="C14" s="11"/>
      <c r="D14" s="11"/>
      <c r="E14" s="11"/>
      <c r="F14" s="140"/>
      <c r="G14" s="11"/>
      <c r="H14" s="11"/>
    </row>
    <row r="15" spans="1:8" ht="12">
      <c r="A15" s="10"/>
      <c r="B15" s="4" t="s">
        <v>229</v>
      </c>
      <c r="C15" s="11" t="s">
        <v>318</v>
      </c>
      <c r="D15" s="11" t="s">
        <v>321</v>
      </c>
      <c r="E15" s="11" t="s">
        <v>131</v>
      </c>
      <c r="F15" s="140" t="s">
        <v>93</v>
      </c>
      <c r="G15" s="11"/>
      <c r="H15" s="11"/>
    </row>
    <row r="16" spans="1:8" ht="12">
      <c r="A16" s="12"/>
      <c r="B16" s="4" t="s">
        <v>229</v>
      </c>
      <c r="C16" s="11" t="s">
        <v>334</v>
      </c>
      <c r="D16" s="11" t="s">
        <v>340</v>
      </c>
      <c r="E16" s="11" t="s">
        <v>335</v>
      </c>
      <c r="F16" s="140" t="s">
        <v>93</v>
      </c>
      <c r="G16" s="11"/>
      <c r="H16" s="11"/>
    </row>
    <row r="17" spans="1:7" ht="12">
      <c r="A17" s="10"/>
      <c r="C17" s="11" t="s">
        <v>355</v>
      </c>
      <c r="D17" s="11" t="s">
        <v>373</v>
      </c>
      <c r="E17" s="11" t="s">
        <v>319</v>
      </c>
      <c r="F17" s="140" t="s">
        <v>93</v>
      </c>
      <c r="G17" s="11"/>
    </row>
    <row r="18" spans="1:8" ht="12">
      <c r="A18" s="12"/>
      <c r="C18" s="11"/>
      <c r="D18" s="11"/>
      <c r="E18" s="11"/>
      <c r="F18" s="140"/>
      <c r="H18" s="11"/>
    </row>
    <row r="19" spans="1:7" ht="12">
      <c r="A19" s="10"/>
      <c r="C19" s="11"/>
      <c r="D19" s="11"/>
      <c r="E19" s="11"/>
      <c r="F19" s="140"/>
      <c r="G19" s="11"/>
    </row>
    <row r="20" spans="1:8" ht="12">
      <c r="A20" s="12"/>
      <c r="C20" s="11"/>
      <c r="D20" s="11"/>
      <c r="E20" s="11"/>
      <c r="F20" s="140"/>
      <c r="H20" s="11"/>
    </row>
    <row r="21" spans="1:8" ht="12">
      <c r="A21" s="143"/>
      <c r="C21" s="11"/>
      <c r="D21" s="11"/>
      <c r="E21" s="11"/>
      <c r="F21" s="140"/>
      <c r="G21" s="11"/>
      <c r="H21" s="11"/>
    </row>
    <row r="22" spans="1:8" ht="12">
      <c r="A22" s="143"/>
      <c r="C22" s="11"/>
      <c r="D22" s="11"/>
      <c r="E22" s="11"/>
      <c r="F22" s="140"/>
      <c r="G22" s="11"/>
      <c r="H22" s="11"/>
    </row>
    <row r="23" spans="1:8" ht="12">
      <c r="A23" s="143"/>
      <c r="C23" s="11"/>
      <c r="D23" s="11"/>
      <c r="E23" s="11"/>
      <c r="F23" s="140"/>
      <c r="G23" s="11"/>
      <c r="H23" s="11"/>
    </row>
    <row r="24" spans="1:8" ht="12">
      <c r="A24" s="143"/>
      <c r="C24" s="11"/>
      <c r="D24" s="11"/>
      <c r="E24" s="11"/>
      <c r="F24" s="140"/>
      <c r="G24" s="11"/>
      <c r="H24" s="11"/>
    </row>
    <row r="25" spans="1:6" ht="12">
      <c r="A25" s="12"/>
      <c r="C25" s="11"/>
      <c r="D25" s="11"/>
      <c r="E25" s="11"/>
      <c r="F25" s="140"/>
    </row>
    <row r="26" spans="1:6" ht="12">
      <c r="A26" s="12"/>
      <c r="C26" s="11"/>
      <c r="D26" s="11"/>
      <c r="E26" s="11"/>
      <c r="F26" s="140"/>
    </row>
    <row r="27" spans="1:6" ht="12">
      <c r="A27" s="12"/>
      <c r="C27" s="11"/>
      <c r="D27" s="11"/>
      <c r="E27" s="11"/>
      <c r="F27" s="140"/>
    </row>
    <row r="28" spans="1:6" ht="12">
      <c r="A28" s="12"/>
      <c r="C28" s="11"/>
      <c r="D28" s="11"/>
      <c r="E28" s="11"/>
      <c r="F28" s="140"/>
    </row>
    <row r="29" spans="1:6" ht="12">
      <c r="A29" s="12"/>
      <c r="C29" s="11"/>
      <c r="D29" s="11"/>
      <c r="E29" s="11"/>
      <c r="F29" s="140"/>
    </row>
    <row r="30" spans="1:6" ht="12">
      <c r="A30" s="12"/>
      <c r="C30" s="11"/>
      <c r="D30" s="11"/>
      <c r="E30" s="11"/>
      <c r="F30" s="140"/>
    </row>
    <row r="31" spans="1:6" ht="12">
      <c r="A31" s="12"/>
      <c r="C31" s="11"/>
      <c r="D31" s="11"/>
      <c r="E31" s="11"/>
      <c r="F31" s="140"/>
    </row>
    <row r="32" spans="1:6" ht="12">
      <c r="A32" s="12"/>
      <c r="C32" s="11"/>
      <c r="D32" s="11"/>
      <c r="E32" s="11"/>
      <c r="F32" s="140"/>
    </row>
    <row r="33" spans="1:6" ht="12">
      <c r="A33" s="12"/>
      <c r="C33" s="11"/>
      <c r="D33" s="11"/>
      <c r="E33" s="11"/>
      <c r="F33" s="140"/>
    </row>
    <row r="34" spans="1:6" ht="12">
      <c r="A34" s="12"/>
      <c r="C34" s="11"/>
      <c r="D34" s="11"/>
      <c r="E34" s="11"/>
      <c r="F34" s="140"/>
    </row>
    <row r="35" spans="1:6" ht="12">
      <c r="A35" s="12"/>
      <c r="C35" s="11"/>
      <c r="D35" s="11"/>
      <c r="E35" s="11"/>
      <c r="F35" s="140"/>
    </row>
    <row r="36" spans="1:6" ht="12">
      <c r="A36" s="12"/>
      <c r="C36" s="11"/>
      <c r="D36" s="11"/>
      <c r="E36" s="11"/>
      <c r="F36" s="140"/>
    </row>
    <row r="37" spans="1:6" ht="12">
      <c r="A37" s="12"/>
      <c r="C37" s="11"/>
      <c r="D37" s="11"/>
      <c r="E37" s="11"/>
      <c r="F37" s="140"/>
    </row>
    <row r="38" spans="1:6" ht="12">
      <c r="A38" s="12"/>
      <c r="C38" s="11"/>
      <c r="D38" s="11"/>
      <c r="E38" s="11"/>
      <c r="F38" s="140"/>
    </row>
    <row r="39" spans="1:6" ht="12">
      <c r="A39" s="12"/>
      <c r="C39" s="11"/>
      <c r="D39" s="11"/>
      <c r="E39" s="11"/>
      <c r="F39" s="140"/>
    </row>
    <row r="40" spans="1:6" ht="12">
      <c r="A40" s="12"/>
      <c r="C40" s="11"/>
      <c r="D40" s="11"/>
      <c r="E40" s="11"/>
      <c r="F40" s="140"/>
    </row>
    <row r="41" spans="1:6" ht="12">
      <c r="A41" s="12"/>
      <c r="C41" s="11"/>
      <c r="D41" s="11"/>
      <c r="E41" s="11"/>
      <c r="F41" s="140"/>
    </row>
    <row r="42" spans="1:6" ht="12">
      <c r="A42" s="12"/>
      <c r="C42" s="11"/>
      <c r="D42" s="11"/>
      <c r="E42" s="11"/>
      <c r="F42" s="140"/>
    </row>
    <row r="43" spans="1:6" ht="12">
      <c r="A43" s="12"/>
      <c r="C43" s="11"/>
      <c r="D43" s="11"/>
      <c r="E43" s="11"/>
      <c r="F43" s="140"/>
    </row>
    <row r="44" spans="1:6" ht="12">
      <c r="A44" s="12"/>
      <c r="C44" s="11"/>
      <c r="D44" s="11"/>
      <c r="E44" s="11"/>
      <c r="F44" s="140"/>
    </row>
    <row r="45" spans="1:6" ht="12">
      <c r="A45" s="12"/>
      <c r="C45" s="11"/>
      <c r="D45" s="11"/>
      <c r="E45" s="11"/>
      <c r="F45" s="140"/>
    </row>
    <row r="46" spans="1:6" ht="12">
      <c r="A46" s="12"/>
      <c r="C46" s="11"/>
      <c r="D46" s="11"/>
      <c r="E46" s="11"/>
      <c r="F46" s="140"/>
    </row>
    <row r="47" spans="1:6" ht="12">
      <c r="A47" s="12"/>
      <c r="C47" s="11"/>
      <c r="D47" s="11"/>
      <c r="E47" s="11"/>
      <c r="F47" s="140"/>
    </row>
    <row r="48" spans="1:6" ht="12">
      <c r="A48" s="12"/>
      <c r="C48" s="11"/>
      <c r="D48" s="11"/>
      <c r="E48" s="11"/>
      <c r="F48" s="140"/>
    </row>
    <row r="49" spans="1:6" ht="12">
      <c r="A49" s="12"/>
      <c r="C49" s="11"/>
      <c r="D49" s="11"/>
      <c r="E49" s="11"/>
      <c r="F49" s="140"/>
    </row>
    <row r="50" spans="1:6" ht="12">
      <c r="A50" s="12"/>
      <c r="C50" s="11"/>
      <c r="D50" s="11"/>
      <c r="E50" s="11"/>
      <c r="F50" s="140"/>
    </row>
    <row r="51" spans="1:6" ht="12">
      <c r="A51" s="12"/>
      <c r="C51" s="11"/>
      <c r="D51" s="11"/>
      <c r="E51" s="11"/>
      <c r="F51" s="140"/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I19" sqref="I19"/>
    </sheetView>
  </sheetViews>
  <sheetFormatPr defaultColWidth="9.140625" defaultRowHeight="15"/>
  <cols>
    <col min="1" max="1" width="10.421875" style="4" customWidth="1"/>
    <col min="2" max="2" width="32.140625" style="4" customWidth="1"/>
    <col min="3" max="7" width="9.140625" style="4" customWidth="1"/>
    <col min="8" max="8" width="11.7109375" style="4" customWidth="1"/>
    <col min="9" max="16384" width="9.140625" style="4" customWidth="1"/>
  </cols>
  <sheetData>
    <row r="1" spans="1:6" ht="12">
      <c r="A1" s="214" t="s">
        <v>247</v>
      </c>
      <c r="B1" s="208"/>
      <c r="C1" s="208"/>
      <c r="D1" s="208"/>
      <c r="E1" s="215"/>
      <c r="F1" s="215"/>
    </row>
    <row r="2" spans="1:6" ht="12">
      <c r="A2" s="208"/>
      <c r="B2" s="208"/>
      <c r="C2" s="208"/>
      <c r="D2" s="208"/>
      <c r="E2" s="215"/>
      <c r="F2" s="215"/>
    </row>
    <row r="3" spans="1:5" ht="12">
      <c r="A3" s="12"/>
      <c r="C3" s="12"/>
      <c r="D3" s="12"/>
      <c r="E3" s="12"/>
    </row>
    <row r="4" spans="1:8" ht="15">
      <c r="A4" s="136" t="s">
        <v>1</v>
      </c>
      <c r="B4" s="137" t="s">
        <v>3</v>
      </c>
      <c r="C4" s="138" t="s">
        <v>78</v>
      </c>
      <c r="D4" s="138" t="s">
        <v>79</v>
      </c>
      <c r="E4" s="138" t="s">
        <v>128</v>
      </c>
      <c r="F4" s="139" t="s">
        <v>129</v>
      </c>
      <c r="G4" s="138" t="s">
        <v>130</v>
      </c>
      <c r="H4" s="138" t="s">
        <v>47</v>
      </c>
    </row>
    <row r="5" spans="1:6" ht="12">
      <c r="A5" s="12"/>
      <c r="B5" s="76" t="s">
        <v>190</v>
      </c>
      <c r="C5" s="141" t="s">
        <v>189</v>
      </c>
      <c r="D5" s="141" t="s">
        <v>192</v>
      </c>
      <c r="E5" s="141" t="s">
        <v>131</v>
      </c>
      <c r="F5" s="142" t="s">
        <v>93</v>
      </c>
    </row>
    <row r="6" spans="1:8" ht="12">
      <c r="A6" s="12"/>
      <c r="C6" s="11"/>
      <c r="D6" s="11"/>
      <c r="E6" s="11"/>
      <c r="F6" s="140"/>
      <c r="H6" s="11"/>
    </row>
    <row r="7" spans="1:7" ht="12">
      <c r="A7" s="12"/>
      <c r="C7" s="11"/>
      <c r="D7" s="11"/>
      <c r="E7" s="11"/>
      <c r="F7" s="140"/>
      <c r="G7" s="11"/>
    </row>
    <row r="8" spans="1:8" ht="12">
      <c r="A8" s="12"/>
      <c r="C8" s="11"/>
      <c r="D8" s="11"/>
      <c r="E8" s="11"/>
      <c r="F8" s="140"/>
      <c r="H8" s="11"/>
    </row>
    <row r="9" spans="1:8" ht="12">
      <c r="A9" s="12"/>
      <c r="C9" s="11"/>
      <c r="D9" s="11"/>
      <c r="E9" s="11"/>
      <c r="F9" s="140"/>
      <c r="G9" s="11"/>
      <c r="H9" s="11"/>
    </row>
    <row r="10" spans="1:8" ht="12">
      <c r="A10" s="12"/>
      <c r="C10" s="11"/>
      <c r="D10" s="11"/>
      <c r="E10" s="11"/>
      <c r="F10" s="140"/>
      <c r="G10" s="11"/>
      <c r="H10" s="11"/>
    </row>
    <row r="11" spans="1:8" ht="12">
      <c r="A11" s="12"/>
      <c r="C11" s="11"/>
      <c r="D11" s="11"/>
      <c r="E11" s="11"/>
      <c r="F11" s="140"/>
      <c r="G11" s="11"/>
      <c r="H11" s="11"/>
    </row>
    <row r="12" spans="1:8" ht="12">
      <c r="A12" s="12"/>
      <c r="C12" s="11"/>
      <c r="D12" s="11"/>
      <c r="E12" s="11"/>
      <c r="F12" s="140"/>
      <c r="G12" s="11"/>
      <c r="H12" s="11"/>
    </row>
    <row r="13" spans="1:8" ht="12">
      <c r="A13" s="12"/>
      <c r="C13" s="11"/>
      <c r="D13" s="11"/>
      <c r="E13" s="11"/>
      <c r="F13" s="140"/>
      <c r="G13" s="11"/>
      <c r="H13" s="11"/>
    </row>
    <row r="14" spans="1:8" ht="12">
      <c r="A14" s="12"/>
      <c r="C14" s="11"/>
      <c r="D14" s="11"/>
      <c r="E14" s="11"/>
      <c r="F14" s="140"/>
      <c r="G14" s="11"/>
      <c r="H14" s="11"/>
    </row>
    <row r="15" spans="1:8" ht="12">
      <c r="A15" s="12"/>
      <c r="C15" s="11"/>
      <c r="D15" s="11"/>
      <c r="E15" s="11"/>
      <c r="F15" s="140"/>
      <c r="G15" s="11"/>
      <c r="H15" s="11"/>
    </row>
    <row r="16" spans="1:8" ht="12">
      <c r="A16" s="12"/>
      <c r="C16" s="11"/>
      <c r="D16" s="11"/>
      <c r="E16" s="11"/>
      <c r="F16" s="140"/>
      <c r="G16" s="11"/>
      <c r="H16" s="11"/>
    </row>
    <row r="17" spans="1:6" ht="12">
      <c r="A17" s="12"/>
      <c r="C17" s="11"/>
      <c r="D17" s="11"/>
      <c r="E17" s="11"/>
      <c r="F17" s="140"/>
    </row>
    <row r="18" spans="1:6" ht="12">
      <c r="A18" s="12"/>
      <c r="C18" s="11"/>
      <c r="D18" s="11"/>
      <c r="E18" s="11"/>
      <c r="F18" s="140"/>
    </row>
    <row r="19" spans="1:7" ht="12">
      <c r="A19" s="12"/>
      <c r="C19" s="11"/>
      <c r="D19" s="11"/>
      <c r="E19" s="11"/>
      <c r="F19" s="140"/>
      <c r="G19" s="11"/>
    </row>
    <row r="20" spans="1:6" ht="12">
      <c r="A20" s="12"/>
      <c r="C20" s="11"/>
      <c r="D20" s="11"/>
      <c r="E20" s="11"/>
      <c r="F20" s="140"/>
    </row>
    <row r="21" spans="1:7" ht="12">
      <c r="A21" s="12"/>
      <c r="C21" s="11"/>
      <c r="D21" s="11"/>
      <c r="E21" s="11"/>
      <c r="F21" s="140"/>
      <c r="G21" s="11"/>
    </row>
    <row r="22" spans="1:6" ht="12">
      <c r="A22" s="12"/>
      <c r="C22" s="11"/>
      <c r="D22" s="11"/>
      <c r="E22" s="11"/>
      <c r="F22" s="140"/>
    </row>
    <row r="23" spans="1:6" ht="12">
      <c r="A23" s="12"/>
      <c r="C23" s="11"/>
      <c r="D23" s="11"/>
      <c r="E23" s="11"/>
      <c r="F23" s="140"/>
    </row>
    <row r="24" spans="1:6" ht="12">
      <c r="A24" s="12"/>
      <c r="C24" s="11"/>
      <c r="D24" s="11"/>
      <c r="E24" s="11"/>
      <c r="F24" s="140"/>
    </row>
    <row r="25" spans="1:6" ht="12">
      <c r="A25" s="12"/>
      <c r="C25" s="11"/>
      <c r="D25" s="11"/>
      <c r="E25" s="11"/>
      <c r="F25" s="140"/>
    </row>
    <row r="26" spans="1:6" ht="12">
      <c r="A26" s="12"/>
      <c r="C26" s="11"/>
      <c r="D26" s="11"/>
      <c r="E26" s="11"/>
      <c r="F26" s="140"/>
    </row>
    <row r="27" spans="1:6" ht="12">
      <c r="A27" s="12"/>
      <c r="C27" s="11"/>
      <c r="D27" s="11"/>
      <c r="E27" s="11"/>
      <c r="F27" s="140"/>
    </row>
    <row r="28" spans="1:6" ht="12">
      <c r="A28" s="12"/>
      <c r="C28" s="11"/>
      <c r="D28" s="11"/>
      <c r="E28" s="11"/>
      <c r="F28" s="140"/>
    </row>
    <row r="29" spans="1:6" ht="12">
      <c r="A29" s="12"/>
      <c r="C29" s="11"/>
      <c r="D29" s="11"/>
      <c r="E29" s="11"/>
      <c r="F29" s="140"/>
    </row>
    <row r="30" spans="1:6" ht="12">
      <c r="A30" s="12"/>
      <c r="C30" s="11"/>
      <c r="D30" s="11"/>
      <c r="E30" s="11"/>
      <c r="F30" s="140"/>
    </row>
    <row r="31" spans="1:6" ht="12">
      <c r="A31" s="12"/>
      <c r="C31" s="11"/>
      <c r="D31" s="11"/>
      <c r="E31" s="11"/>
      <c r="F31" s="140"/>
    </row>
    <row r="32" spans="1:6" ht="12">
      <c r="A32" s="12"/>
      <c r="C32" s="11"/>
      <c r="D32" s="11"/>
      <c r="E32" s="11"/>
      <c r="F32" s="140"/>
    </row>
    <row r="33" spans="1:6" ht="12">
      <c r="A33" s="12"/>
      <c r="C33" s="11"/>
      <c r="D33" s="11"/>
      <c r="E33" s="11"/>
      <c r="F33" s="140"/>
    </row>
    <row r="34" spans="1:6" ht="12">
      <c r="A34" s="12"/>
      <c r="C34" s="11"/>
      <c r="D34" s="11"/>
      <c r="E34" s="11"/>
      <c r="F34" s="140"/>
    </row>
    <row r="35" spans="1:6" ht="12">
      <c r="A35" s="12"/>
      <c r="C35" s="11"/>
      <c r="D35" s="11"/>
      <c r="E35" s="11"/>
      <c r="F35" s="140"/>
    </row>
    <row r="36" spans="1:6" ht="12">
      <c r="A36" s="12"/>
      <c r="C36" s="11"/>
      <c r="D36" s="11"/>
      <c r="E36" s="11"/>
      <c r="F36" s="140"/>
    </row>
    <row r="37" spans="1:6" ht="12">
      <c r="A37" s="12"/>
      <c r="C37" s="11"/>
      <c r="D37" s="11"/>
      <c r="E37" s="11"/>
      <c r="F37" s="140"/>
    </row>
    <row r="38" spans="1:6" ht="12">
      <c r="A38" s="12"/>
      <c r="C38" s="11"/>
      <c r="D38" s="11"/>
      <c r="E38" s="11"/>
      <c r="F38" s="140"/>
    </row>
    <row r="39" spans="1:6" ht="12">
      <c r="A39" s="12"/>
      <c r="C39" s="11"/>
      <c r="D39" s="11"/>
      <c r="E39" s="11"/>
      <c r="F39" s="140"/>
    </row>
    <row r="40" spans="1:6" ht="12">
      <c r="A40" s="12"/>
      <c r="C40" s="11"/>
      <c r="D40" s="11"/>
      <c r="E40" s="11"/>
      <c r="F40" s="140"/>
    </row>
    <row r="41" spans="1:6" ht="12">
      <c r="A41" s="12"/>
      <c r="C41" s="11"/>
      <c r="D41" s="11"/>
      <c r="E41" s="11"/>
      <c r="F41" s="140"/>
    </row>
    <row r="42" spans="1:6" ht="12">
      <c r="A42" s="12"/>
      <c r="C42" s="11"/>
      <c r="D42" s="11"/>
      <c r="E42" s="11"/>
      <c r="F42" s="140"/>
    </row>
    <row r="43" spans="1:6" ht="12">
      <c r="A43" s="12"/>
      <c r="C43" s="11"/>
      <c r="D43" s="11"/>
      <c r="E43" s="11"/>
      <c r="F43" s="140"/>
    </row>
    <row r="44" spans="1:6" ht="12">
      <c r="A44" s="12"/>
      <c r="C44" s="11"/>
      <c r="D44" s="11"/>
      <c r="E44" s="11"/>
      <c r="F44" s="140"/>
    </row>
    <row r="45" spans="1:6" ht="12">
      <c r="A45" s="12"/>
      <c r="C45" s="11"/>
      <c r="D45" s="11"/>
      <c r="E45" s="11"/>
      <c r="F45" s="140"/>
    </row>
    <row r="46" spans="1:6" ht="12">
      <c r="A46" s="12"/>
      <c r="C46" s="11"/>
      <c r="D46" s="11"/>
      <c r="E46" s="11"/>
      <c r="F46" s="140"/>
    </row>
    <row r="47" spans="1:6" ht="12">
      <c r="A47" s="12"/>
      <c r="C47" s="11"/>
      <c r="D47" s="11"/>
      <c r="E47" s="11"/>
      <c r="F47" s="140"/>
    </row>
    <row r="48" spans="1:6" ht="12">
      <c r="A48" s="12"/>
      <c r="C48" s="11"/>
      <c r="D48" s="11"/>
      <c r="E48" s="11"/>
      <c r="F48" s="140"/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5"/>
  <cols>
    <col min="1" max="1" width="8.140625" style="4" bestFit="1" customWidth="1"/>
    <col min="2" max="2" width="17.8515625" style="4" customWidth="1"/>
    <col min="3" max="3" width="9.140625" style="4" customWidth="1"/>
    <col min="4" max="4" width="11.00390625" style="4" customWidth="1"/>
    <col min="5" max="5" width="12.00390625" style="4" customWidth="1"/>
    <col min="6" max="6" width="10.7109375" style="4" bestFit="1" customWidth="1"/>
    <col min="7" max="16384" width="9.140625" style="4" customWidth="1"/>
  </cols>
  <sheetData>
    <row r="1" spans="1:11" ht="12">
      <c r="A1" s="144" t="s">
        <v>134</v>
      </c>
      <c r="B1" s="144" t="s">
        <v>3</v>
      </c>
      <c r="C1" s="144" t="s">
        <v>72</v>
      </c>
      <c r="D1" s="144" t="s">
        <v>74</v>
      </c>
      <c r="E1" s="144" t="s">
        <v>73</v>
      </c>
      <c r="F1" s="144" t="s">
        <v>135</v>
      </c>
      <c r="G1" s="144" t="s">
        <v>128</v>
      </c>
      <c r="H1" s="144" t="s">
        <v>136</v>
      </c>
      <c r="I1" s="144" t="s">
        <v>137</v>
      </c>
      <c r="J1" s="144" t="s">
        <v>138</v>
      </c>
      <c r="K1" s="144" t="s">
        <v>139</v>
      </c>
    </row>
    <row r="2" spans="1:11" ht="12">
      <c r="A2" s="4">
        <v>406795</v>
      </c>
      <c r="B2" s="4" t="s">
        <v>92</v>
      </c>
      <c r="C2" s="145">
        <v>0.005293287037037037</v>
      </c>
      <c r="D2" s="145">
        <v>0.005887268518518518</v>
      </c>
      <c r="E2" s="145">
        <v>0.006103009259259259</v>
      </c>
      <c r="F2" s="145">
        <f>SUM(C2:E2)</f>
        <v>0.017283564814814814</v>
      </c>
      <c r="H2" s="4" t="s">
        <v>140</v>
      </c>
      <c r="I2" s="4">
        <v>57</v>
      </c>
      <c r="J2" s="4" t="s">
        <v>141</v>
      </c>
      <c r="K2" s="145"/>
    </row>
    <row r="3" spans="1:11" ht="12">
      <c r="A3" s="4">
        <v>783385</v>
      </c>
      <c r="B3" s="4" t="s">
        <v>96</v>
      </c>
      <c r="C3" s="145">
        <v>0.003976157407407408</v>
      </c>
      <c r="D3" s="145">
        <v>0.004678240740740741</v>
      </c>
      <c r="E3" s="145">
        <v>0.005338773148148148</v>
      </c>
      <c r="F3" s="145">
        <f>SUM(C3:E3)</f>
        <v>0.013993171296296297</v>
      </c>
      <c r="H3" s="4" t="s">
        <v>142</v>
      </c>
      <c r="I3" s="4">
        <v>38</v>
      </c>
      <c r="J3" s="4" t="s">
        <v>141</v>
      </c>
      <c r="K3" s="145">
        <v>0.014731018518518518</v>
      </c>
    </row>
    <row r="4" spans="1:11" ht="12">
      <c r="A4" s="4">
        <v>406927</v>
      </c>
      <c r="B4" s="4" t="s">
        <v>143</v>
      </c>
      <c r="C4" s="145">
        <v>0.004894212962962962</v>
      </c>
      <c r="D4" s="145">
        <v>0.005664930555555556</v>
      </c>
      <c r="E4" s="145">
        <v>0.006060416666666666</v>
      </c>
      <c r="F4" s="145">
        <f aca="true" t="shared" si="0" ref="F4:F12">SUM(C4,D4,E4)</f>
        <v>0.016619560185185185</v>
      </c>
      <c r="H4" s="4" t="s">
        <v>140</v>
      </c>
      <c r="I4" s="4">
        <v>41</v>
      </c>
      <c r="J4" s="4" t="s">
        <v>141</v>
      </c>
      <c r="K4" s="145">
        <v>0.014908912037037036</v>
      </c>
    </row>
    <row r="5" spans="1:11" ht="12">
      <c r="A5" s="4">
        <v>406820</v>
      </c>
      <c r="B5" s="4" t="s">
        <v>144</v>
      </c>
      <c r="C5" s="145">
        <v>0.0045321759259259265</v>
      </c>
      <c r="D5" s="145">
        <v>0.005327662037037037</v>
      </c>
      <c r="E5" s="145">
        <v>0.005965393518518518</v>
      </c>
      <c r="F5" s="145">
        <f t="shared" si="0"/>
        <v>0.015825231481481482</v>
      </c>
      <c r="H5" s="4" t="s">
        <v>140</v>
      </c>
      <c r="I5" s="4">
        <v>50</v>
      </c>
      <c r="J5" s="4" t="s">
        <v>141</v>
      </c>
      <c r="K5" s="145"/>
    </row>
    <row r="6" spans="1:11" ht="12">
      <c r="A6" s="4">
        <v>406801</v>
      </c>
      <c r="B6" s="4" t="s">
        <v>145</v>
      </c>
      <c r="C6" s="145">
        <v>0.005280555555555556</v>
      </c>
      <c r="D6" s="145">
        <v>0.006070601851851852</v>
      </c>
      <c r="E6" s="145">
        <v>0.007200231481481482</v>
      </c>
      <c r="F6" s="145">
        <f t="shared" si="0"/>
        <v>0.018551388888888888</v>
      </c>
      <c r="H6" s="4" t="s">
        <v>140</v>
      </c>
      <c r="I6" s="4">
        <v>54</v>
      </c>
      <c r="J6" s="4" t="s">
        <v>146</v>
      </c>
      <c r="K6" s="145"/>
    </row>
    <row r="7" spans="1:11" ht="12">
      <c r="A7" s="4">
        <v>785729</v>
      </c>
      <c r="B7" s="4" t="s">
        <v>147</v>
      </c>
      <c r="C7" s="145">
        <v>0.0037912037037037033</v>
      </c>
      <c r="D7" s="145">
        <v>0.0043957175925925926</v>
      </c>
      <c r="E7" s="145">
        <v>0.004715625</v>
      </c>
      <c r="F7" s="145">
        <f t="shared" si="0"/>
        <v>0.012902546296296297</v>
      </c>
      <c r="H7" s="4" t="s">
        <v>142</v>
      </c>
      <c r="I7" s="4">
        <v>30</v>
      </c>
      <c r="J7" s="4" t="s">
        <v>141</v>
      </c>
      <c r="K7" s="145"/>
    </row>
    <row r="8" spans="1:11" ht="12">
      <c r="A8" s="4">
        <v>406796</v>
      </c>
      <c r="B8" s="4" t="s">
        <v>103</v>
      </c>
      <c r="C8" s="145">
        <v>0.005086458333333333</v>
      </c>
      <c r="D8" s="145">
        <v>0.005772685185185185</v>
      </c>
      <c r="E8" s="145">
        <v>0.006528935185185185</v>
      </c>
      <c r="F8" s="145">
        <f t="shared" si="0"/>
        <v>0.017388078703703704</v>
      </c>
      <c r="G8" s="4" t="s">
        <v>148</v>
      </c>
      <c r="H8" s="4" t="s">
        <v>140</v>
      </c>
      <c r="I8" s="4">
        <v>62</v>
      </c>
      <c r="J8" s="4" t="s">
        <v>149</v>
      </c>
      <c r="K8" s="145">
        <v>0.01681412037037037</v>
      </c>
    </row>
    <row r="9" spans="1:11" ht="12">
      <c r="A9" s="4">
        <v>406713</v>
      </c>
      <c r="B9" s="4" t="s">
        <v>132</v>
      </c>
      <c r="C9" s="145">
        <v>0.004316319444444445</v>
      </c>
      <c r="D9" s="145">
        <v>0.004917939814814815</v>
      </c>
      <c r="E9" s="145">
        <v>0.0064741898148148146</v>
      </c>
      <c r="F9" s="145">
        <f t="shared" si="0"/>
        <v>0.015708449074074073</v>
      </c>
      <c r="H9" s="4" t="s">
        <v>140</v>
      </c>
      <c r="I9" s="4">
        <v>50</v>
      </c>
      <c r="J9" s="4" t="s">
        <v>149</v>
      </c>
      <c r="K9" s="145">
        <v>0.015065393518518518</v>
      </c>
    </row>
    <row r="10" spans="1:11" ht="12">
      <c r="A10" s="4">
        <v>781851</v>
      </c>
      <c r="B10" s="4" t="s">
        <v>150</v>
      </c>
      <c r="C10" s="145">
        <v>0.00547650462962963</v>
      </c>
      <c r="D10" s="145">
        <v>0.005638194444444445</v>
      </c>
      <c r="E10" s="145">
        <v>0.00591261574074074</v>
      </c>
      <c r="F10" s="145">
        <f t="shared" si="0"/>
        <v>0.017027314814814815</v>
      </c>
      <c r="H10" s="4" t="s">
        <v>140</v>
      </c>
      <c r="I10" s="4">
        <v>59</v>
      </c>
      <c r="J10" s="4" t="s">
        <v>141</v>
      </c>
      <c r="K10" s="145">
        <v>0.01754525462962963</v>
      </c>
    </row>
    <row r="11" spans="1:11" ht="12">
      <c r="A11" s="4">
        <v>785429</v>
      </c>
      <c r="B11" s="4" t="s">
        <v>151</v>
      </c>
      <c r="C11" s="145">
        <v>0.005228472222222222</v>
      </c>
      <c r="D11" s="145">
        <v>0.0060160879629629635</v>
      </c>
      <c r="E11" s="145">
        <v>0.007111111111111111</v>
      </c>
      <c r="F11" s="145">
        <f t="shared" si="0"/>
        <v>0.018355671296296297</v>
      </c>
      <c r="G11" s="4" t="s">
        <v>148</v>
      </c>
      <c r="H11" s="4" t="s">
        <v>140</v>
      </c>
      <c r="I11" s="4">
        <v>41</v>
      </c>
      <c r="J11" s="4" t="s">
        <v>141</v>
      </c>
      <c r="K11" s="145"/>
    </row>
    <row r="12" spans="1:11" ht="12">
      <c r="A12" s="4">
        <v>406903</v>
      </c>
      <c r="B12" s="4" t="s">
        <v>113</v>
      </c>
      <c r="C12" s="145">
        <v>0.00787986111111111</v>
      </c>
      <c r="D12" s="145">
        <v>0.010384722222222222</v>
      </c>
      <c r="E12" s="145">
        <v>0.010185069444444443</v>
      </c>
      <c r="F12" s="145">
        <f t="shared" si="0"/>
        <v>0.02844965277777778</v>
      </c>
      <c r="H12" s="4" t="s">
        <v>140</v>
      </c>
      <c r="I12" s="4">
        <v>71</v>
      </c>
      <c r="J12" s="4" t="s">
        <v>141</v>
      </c>
      <c r="K12" s="145">
        <v>0.027760416666666666</v>
      </c>
    </row>
    <row r="13" spans="1:11" ht="12">
      <c r="A13" s="4">
        <v>783586</v>
      </c>
      <c r="B13" s="4" t="s">
        <v>115</v>
      </c>
      <c r="C13" s="145">
        <v>0.004106828703703704</v>
      </c>
      <c r="D13" s="145">
        <v>0.004583101851851852</v>
      </c>
      <c r="E13" s="145">
        <v>0.005340277777777777</v>
      </c>
      <c r="F13" s="145">
        <f aca="true" t="shared" si="1" ref="F13:F18">SUM(C13:E13)</f>
        <v>0.014030208333333332</v>
      </c>
      <c r="H13" s="4" t="s">
        <v>140</v>
      </c>
      <c r="I13" s="4">
        <v>43</v>
      </c>
      <c r="J13" s="4" t="s">
        <v>141</v>
      </c>
      <c r="K13" s="145">
        <v>0.014719675925925926</v>
      </c>
    </row>
    <row r="14" spans="1:11" ht="12">
      <c r="A14" s="4">
        <v>781852</v>
      </c>
      <c r="B14" s="4" t="s">
        <v>120</v>
      </c>
      <c r="C14" s="145">
        <v>0.004818865740740741</v>
      </c>
      <c r="D14" s="145">
        <v>0.005392592592592592</v>
      </c>
      <c r="E14" s="145">
        <v>0.005332754629629629</v>
      </c>
      <c r="F14" s="145">
        <f t="shared" si="1"/>
        <v>0.015544212962962961</v>
      </c>
      <c r="H14" s="4" t="s">
        <v>140</v>
      </c>
      <c r="I14" s="4">
        <v>60</v>
      </c>
      <c r="J14" s="4" t="s">
        <v>149</v>
      </c>
      <c r="K14" s="145">
        <v>0.015836342592592593</v>
      </c>
    </row>
    <row r="15" spans="1:11" ht="12">
      <c r="A15" s="4">
        <v>406792</v>
      </c>
      <c r="B15" s="4" t="s">
        <v>122</v>
      </c>
      <c r="C15" s="145">
        <v>0.00434050925925926</v>
      </c>
      <c r="D15" s="145">
        <v>0.005210648148148148</v>
      </c>
      <c r="E15" s="145">
        <v>0.006022569444444444</v>
      </c>
      <c r="F15" s="145">
        <f t="shared" si="1"/>
        <v>0.015573726851851852</v>
      </c>
      <c r="G15" s="4" t="s">
        <v>148</v>
      </c>
      <c r="H15" s="4" t="s">
        <v>140</v>
      </c>
      <c r="I15" s="4">
        <v>49</v>
      </c>
      <c r="J15" s="4" t="s">
        <v>141</v>
      </c>
      <c r="K15" s="145">
        <v>0.015719791666666667</v>
      </c>
    </row>
    <row r="16" spans="1:11" ht="12">
      <c r="A16" s="4">
        <v>785871</v>
      </c>
      <c r="B16" s="4" t="s">
        <v>152</v>
      </c>
      <c r="C16" s="145">
        <v>0.003637962962962963</v>
      </c>
      <c r="D16" s="145">
        <v>0.0042114583333333335</v>
      </c>
      <c r="E16" s="145">
        <v>0.0043140046296296294</v>
      </c>
      <c r="F16" s="145">
        <f t="shared" si="1"/>
        <v>0.012163425925925926</v>
      </c>
      <c r="G16" s="4" t="s">
        <v>148</v>
      </c>
      <c r="H16" s="4" t="s">
        <v>140</v>
      </c>
      <c r="I16" s="4">
        <v>40</v>
      </c>
      <c r="J16" s="4" t="s">
        <v>141</v>
      </c>
      <c r="K16" s="145"/>
    </row>
    <row r="17" spans="1:11" ht="12">
      <c r="A17" s="4">
        <v>406703</v>
      </c>
      <c r="B17" s="4" t="s">
        <v>123</v>
      </c>
      <c r="C17" s="145">
        <v>0.006515277777777777</v>
      </c>
      <c r="D17" s="145">
        <v>0.006938541666666667</v>
      </c>
      <c r="E17" s="145">
        <v>0.008731250000000001</v>
      </c>
      <c r="F17" s="145">
        <f t="shared" si="1"/>
        <v>0.022185069444444445</v>
      </c>
      <c r="H17" s="4" t="s">
        <v>140</v>
      </c>
      <c r="I17" s="4">
        <v>63</v>
      </c>
      <c r="J17" s="4" t="s">
        <v>149</v>
      </c>
      <c r="K17" s="145"/>
    </row>
    <row r="18" spans="1:11" ht="12">
      <c r="A18" s="4">
        <v>782463</v>
      </c>
      <c r="B18" s="4" t="s">
        <v>124</v>
      </c>
      <c r="C18" s="145">
        <v>0.004080555555555556</v>
      </c>
      <c r="D18" s="145">
        <v>0.004793171296296296</v>
      </c>
      <c r="E18" s="145">
        <v>0.005164351851851851</v>
      </c>
      <c r="F18" s="145">
        <f t="shared" si="1"/>
        <v>0.014038078703703702</v>
      </c>
      <c r="G18" s="4" t="s">
        <v>148</v>
      </c>
      <c r="H18" s="4" t="s">
        <v>140</v>
      </c>
      <c r="I18" s="4">
        <v>51</v>
      </c>
      <c r="J18" s="4" t="s">
        <v>141</v>
      </c>
      <c r="K18" s="145">
        <v>0.014055439814814816</v>
      </c>
    </row>
    <row r="19" spans="3:6" ht="12">
      <c r="C19" s="145"/>
      <c r="D19" s="145"/>
      <c r="E19" s="145"/>
      <c r="F19" s="145"/>
    </row>
    <row r="20" spans="3:6" ht="12">
      <c r="C20" s="145"/>
      <c r="D20" s="145"/>
      <c r="E20" s="145"/>
      <c r="F20" s="145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5"/>
  <cols>
    <col min="1" max="1" width="8.140625" style="4" bestFit="1" customWidth="1"/>
    <col min="2" max="2" width="17.8515625" style="4" customWidth="1"/>
    <col min="3" max="3" width="9.140625" style="4" customWidth="1"/>
    <col min="4" max="4" width="11.00390625" style="4" customWidth="1"/>
    <col min="5" max="5" width="12.00390625" style="4" customWidth="1"/>
    <col min="6" max="6" width="10.7109375" style="4" bestFit="1" customWidth="1"/>
    <col min="7" max="16384" width="9.140625" style="4" customWidth="1"/>
  </cols>
  <sheetData>
    <row r="1" spans="1:11" ht="12">
      <c r="A1" s="144" t="s">
        <v>134</v>
      </c>
      <c r="B1" s="144" t="s">
        <v>3</v>
      </c>
      <c r="C1" s="144" t="s">
        <v>72</v>
      </c>
      <c r="D1" s="144" t="s">
        <v>74</v>
      </c>
      <c r="E1" s="144" t="s">
        <v>73</v>
      </c>
      <c r="F1" s="144" t="s">
        <v>135</v>
      </c>
      <c r="G1" s="144" t="s">
        <v>128</v>
      </c>
      <c r="H1" s="144" t="s">
        <v>136</v>
      </c>
      <c r="I1" s="144" t="s">
        <v>137</v>
      </c>
      <c r="J1" s="144" t="s">
        <v>138</v>
      </c>
      <c r="K1" s="144" t="s">
        <v>139</v>
      </c>
    </row>
    <row r="2" spans="1:11" ht="12">
      <c r="A2" s="4">
        <v>406795</v>
      </c>
      <c r="B2" s="4" t="s">
        <v>92</v>
      </c>
      <c r="C2" s="145"/>
      <c r="D2" s="145"/>
      <c r="E2" s="145"/>
      <c r="F2" s="145"/>
      <c r="H2" s="4" t="s">
        <v>140</v>
      </c>
      <c r="I2" s="4">
        <v>58</v>
      </c>
      <c r="K2" s="145"/>
    </row>
    <row r="3" spans="1:11" ht="12">
      <c r="A3" s="4">
        <v>783385</v>
      </c>
      <c r="B3" s="4" t="s">
        <v>96</v>
      </c>
      <c r="C3" s="145"/>
      <c r="D3" s="145"/>
      <c r="E3" s="145"/>
      <c r="F3" s="145"/>
      <c r="H3" s="4" t="s">
        <v>142</v>
      </c>
      <c r="I3" s="4">
        <v>39</v>
      </c>
      <c r="K3" s="145"/>
    </row>
    <row r="4" spans="1:11" ht="12">
      <c r="A4" s="4">
        <v>406927</v>
      </c>
      <c r="B4" s="4" t="s">
        <v>143</v>
      </c>
      <c r="C4" s="145"/>
      <c r="D4" s="145"/>
      <c r="E4" s="145"/>
      <c r="F4" s="145"/>
      <c r="H4" s="4" t="s">
        <v>140</v>
      </c>
      <c r="I4" s="4">
        <v>42</v>
      </c>
      <c r="K4" s="145"/>
    </row>
    <row r="5" spans="1:11" ht="12">
      <c r="A5" s="4">
        <v>406820</v>
      </c>
      <c r="B5" s="4" t="s">
        <v>144</v>
      </c>
      <c r="C5" s="145"/>
      <c r="D5" s="145"/>
      <c r="E5" s="145"/>
      <c r="F5" s="145"/>
      <c r="H5" s="4" t="s">
        <v>140</v>
      </c>
      <c r="I5" s="4">
        <v>51</v>
      </c>
      <c r="K5" s="145"/>
    </row>
    <row r="6" spans="1:11" ht="12">
      <c r="A6" s="4">
        <v>406801</v>
      </c>
      <c r="B6" s="4" t="s">
        <v>145</v>
      </c>
      <c r="C6" s="145"/>
      <c r="D6" s="145"/>
      <c r="E6" s="145"/>
      <c r="F6" s="145"/>
      <c r="H6" s="4" t="s">
        <v>140</v>
      </c>
      <c r="I6" s="4">
        <v>55</v>
      </c>
      <c r="K6" s="145"/>
    </row>
    <row r="7" spans="1:11" ht="12">
      <c r="A7" s="4">
        <v>785729</v>
      </c>
      <c r="B7" s="4" t="s">
        <v>147</v>
      </c>
      <c r="C7" s="145"/>
      <c r="D7" s="145"/>
      <c r="E7" s="145"/>
      <c r="F7" s="145"/>
      <c r="H7" s="4" t="s">
        <v>142</v>
      </c>
      <c r="I7" s="4">
        <v>31</v>
      </c>
      <c r="K7" s="145"/>
    </row>
    <row r="8" spans="1:11" ht="12">
      <c r="A8" s="4">
        <v>406796</v>
      </c>
      <c r="B8" s="4" t="s">
        <v>103</v>
      </c>
      <c r="C8" s="145"/>
      <c r="D8" s="145"/>
      <c r="E8" s="145"/>
      <c r="F8" s="145"/>
      <c r="H8" s="4" t="s">
        <v>140</v>
      </c>
      <c r="I8" s="4">
        <v>63</v>
      </c>
      <c r="K8" s="145"/>
    </row>
    <row r="9" spans="1:11" ht="12">
      <c r="A9" s="4">
        <v>406713</v>
      </c>
      <c r="B9" s="4" t="s">
        <v>132</v>
      </c>
      <c r="C9" s="145"/>
      <c r="D9" s="145"/>
      <c r="E9" s="145"/>
      <c r="F9" s="145"/>
      <c r="H9" s="4" t="s">
        <v>140</v>
      </c>
      <c r="I9" s="4">
        <v>51</v>
      </c>
      <c r="K9" s="145"/>
    </row>
    <row r="10" spans="1:11" ht="12">
      <c r="A10" s="4">
        <v>781851</v>
      </c>
      <c r="B10" s="4" t="s">
        <v>150</v>
      </c>
      <c r="C10" s="145"/>
      <c r="D10" s="145"/>
      <c r="E10" s="145"/>
      <c r="F10" s="145"/>
      <c r="H10" s="4" t="s">
        <v>140</v>
      </c>
      <c r="I10" s="4">
        <v>60</v>
      </c>
      <c r="K10" s="145"/>
    </row>
    <row r="11" spans="1:11" ht="12">
      <c r="A11" s="4">
        <v>785429</v>
      </c>
      <c r="B11" s="4" t="s">
        <v>151</v>
      </c>
      <c r="C11" s="145"/>
      <c r="D11" s="145"/>
      <c r="E11" s="145"/>
      <c r="F11" s="145"/>
      <c r="H11" s="4" t="s">
        <v>140</v>
      </c>
      <c r="I11" s="4">
        <v>42</v>
      </c>
      <c r="K11" s="145"/>
    </row>
    <row r="12" spans="1:11" ht="12">
      <c r="A12" s="4">
        <v>406903</v>
      </c>
      <c r="B12" s="4" t="s">
        <v>113</v>
      </c>
      <c r="C12" s="145"/>
      <c r="D12" s="145"/>
      <c r="E12" s="145"/>
      <c r="F12" s="145"/>
      <c r="H12" s="4" t="s">
        <v>140</v>
      </c>
      <c r="I12" s="4">
        <v>72</v>
      </c>
      <c r="K12" s="145"/>
    </row>
    <row r="13" spans="1:11" ht="12">
      <c r="A13" s="4">
        <v>783586</v>
      </c>
      <c r="B13" s="4" t="s">
        <v>115</v>
      </c>
      <c r="C13" s="145"/>
      <c r="D13" s="145"/>
      <c r="E13" s="145"/>
      <c r="F13" s="145"/>
      <c r="H13" s="4" t="s">
        <v>140</v>
      </c>
      <c r="I13" s="4">
        <v>44</v>
      </c>
      <c r="K13" s="145"/>
    </row>
    <row r="14" spans="1:11" ht="12">
      <c r="A14" s="4">
        <v>781852</v>
      </c>
      <c r="B14" s="4" t="s">
        <v>120</v>
      </c>
      <c r="C14" s="145"/>
      <c r="D14" s="145"/>
      <c r="E14" s="145"/>
      <c r="F14" s="145"/>
      <c r="H14" s="4" t="s">
        <v>140</v>
      </c>
      <c r="I14" s="4">
        <v>61</v>
      </c>
      <c r="K14" s="145"/>
    </row>
    <row r="15" spans="1:11" ht="12">
      <c r="A15" s="4">
        <v>406792</v>
      </c>
      <c r="B15" s="4" t="s">
        <v>122</v>
      </c>
      <c r="C15" s="145"/>
      <c r="D15" s="145"/>
      <c r="E15" s="145"/>
      <c r="F15" s="145"/>
      <c r="H15" s="4" t="s">
        <v>140</v>
      </c>
      <c r="I15" s="4">
        <v>50</v>
      </c>
      <c r="K15" s="145"/>
    </row>
    <row r="16" spans="1:11" ht="12">
      <c r="A16" s="4">
        <v>785871</v>
      </c>
      <c r="B16" s="4" t="s">
        <v>152</v>
      </c>
      <c r="C16" s="145"/>
      <c r="D16" s="145"/>
      <c r="E16" s="145"/>
      <c r="F16" s="145"/>
      <c r="H16" s="4" t="s">
        <v>140</v>
      </c>
      <c r="I16" s="4">
        <v>41</v>
      </c>
      <c r="K16" s="145"/>
    </row>
    <row r="17" spans="1:11" ht="12">
      <c r="A17" s="4">
        <v>406703</v>
      </c>
      <c r="B17" s="4" t="s">
        <v>123</v>
      </c>
      <c r="C17" s="145"/>
      <c r="D17" s="145"/>
      <c r="E17" s="145"/>
      <c r="F17" s="145"/>
      <c r="H17" s="4" t="s">
        <v>140</v>
      </c>
      <c r="I17" s="4">
        <v>64</v>
      </c>
      <c r="K17" s="145"/>
    </row>
    <row r="18" spans="1:11" ht="12">
      <c r="A18" s="4">
        <v>782463</v>
      </c>
      <c r="B18" s="4" t="s">
        <v>124</v>
      </c>
      <c r="C18" s="145"/>
      <c r="D18" s="145"/>
      <c r="E18" s="145"/>
      <c r="F18" s="145"/>
      <c r="H18" s="4" t="s">
        <v>140</v>
      </c>
      <c r="I18" s="4">
        <v>52</v>
      </c>
      <c r="K18" s="145"/>
    </row>
    <row r="19" spans="3:6" ht="12">
      <c r="C19" s="145"/>
      <c r="D19" s="145"/>
      <c r="E19" s="145"/>
      <c r="F19" s="145"/>
    </row>
    <row r="20" spans="3:6" ht="12">
      <c r="C20" s="145"/>
      <c r="D20" s="145"/>
      <c r="E20" s="145"/>
      <c r="F20" s="145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X34" sqref="X34"/>
    </sheetView>
  </sheetViews>
  <sheetFormatPr defaultColWidth="9.140625" defaultRowHeight="15"/>
  <cols>
    <col min="1" max="2" width="9.140625" style="4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140625" style="4" customWidth="1"/>
    <col min="11" max="11" width="9.421875" style="4" bestFit="1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97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164</v>
      </c>
      <c r="C10" s="99">
        <v>0.005020717592592593</v>
      </c>
      <c r="D10" s="100" t="s">
        <v>93</v>
      </c>
      <c r="E10" s="100">
        <v>3</v>
      </c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98" t="s">
        <v>164</v>
      </c>
      <c r="S10" s="101">
        <v>0.00556574074074074</v>
      </c>
      <c r="T10" s="100" t="s">
        <v>93</v>
      </c>
      <c r="U10" s="100">
        <v>5</v>
      </c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3</v>
      </c>
      <c r="F15" s="103" t="s">
        <v>47</v>
      </c>
      <c r="G15" s="104"/>
      <c r="H15" s="103"/>
      <c r="I15" s="104">
        <f>SUM(I10:I14)</f>
        <v>0</v>
      </c>
      <c r="J15" s="103" t="s">
        <v>47</v>
      </c>
      <c r="K15" s="104"/>
      <c r="L15" s="103"/>
      <c r="M15" s="104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148" t="s">
        <v>217</v>
      </c>
      <c r="C18" s="146">
        <v>0.009622222222222221</v>
      </c>
      <c r="D18" s="157" t="s">
        <v>94</v>
      </c>
      <c r="E18" s="157">
        <v>10</v>
      </c>
      <c r="F18" s="98" t="s">
        <v>177</v>
      </c>
      <c r="G18" s="99">
        <v>0.010985416666666666</v>
      </c>
      <c r="H18" s="112" t="s">
        <v>93</v>
      </c>
      <c r="I18" s="112">
        <v>10</v>
      </c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4">
        <f>SUM(E18:E22)</f>
        <v>10</v>
      </c>
      <c r="F23" s="103" t="s">
        <v>47</v>
      </c>
      <c r="G23" s="104"/>
      <c r="H23" s="103"/>
      <c r="I23" s="103">
        <f>SUM(I18:I22)</f>
        <v>10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800</v>
      </c>
      <c r="D24" s="103"/>
      <c r="E24" s="103"/>
      <c r="F24" s="113"/>
      <c r="G24" s="106">
        <f>800*(COUNTA(G18:G22))</f>
        <v>800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58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3.9</v>
      </c>
      <c r="U28" s="179"/>
      <c r="V28" s="4" t="s">
        <v>5</v>
      </c>
    </row>
    <row r="29" spans="1:21" ht="16.5" customHeight="1">
      <c r="A29" s="118" t="s">
        <v>86</v>
      </c>
      <c r="B29" s="98" t="s">
        <v>177</v>
      </c>
      <c r="C29" s="101">
        <v>0.019103935185185186</v>
      </c>
      <c r="D29" s="100" t="s">
        <v>93</v>
      </c>
      <c r="E29" s="100">
        <v>30</v>
      </c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1500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Y25" sqref="Y25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98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/>
      <c r="C10" s="99"/>
      <c r="D10" s="100"/>
      <c r="E10" s="100"/>
      <c r="F10" s="98" t="s">
        <v>183</v>
      </c>
      <c r="G10" s="99">
        <v>0.005274999999999999</v>
      </c>
      <c r="H10" s="100" t="s">
        <v>93</v>
      </c>
      <c r="I10" s="12">
        <v>5</v>
      </c>
      <c r="J10" s="98" t="s">
        <v>183</v>
      </c>
      <c r="K10" s="101">
        <v>0.004739467592592593</v>
      </c>
      <c r="L10" s="100" t="s">
        <v>93</v>
      </c>
      <c r="M10" s="100">
        <v>5</v>
      </c>
      <c r="N10" s="98"/>
      <c r="O10" s="101"/>
      <c r="P10" s="100"/>
      <c r="Q10" s="100"/>
      <c r="R10" s="148" t="s">
        <v>236</v>
      </c>
      <c r="S10" s="149">
        <v>0.0050155092592592595</v>
      </c>
      <c r="T10" s="147" t="s">
        <v>94</v>
      </c>
      <c r="U10" s="147">
        <v>5</v>
      </c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148" t="s">
        <v>271</v>
      </c>
      <c r="G11" s="146">
        <v>0.00514675925925926</v>
      </c>
      <c r="H11" s="147" t="s">
        <v>93</v>
      </c>
      <c r="I11" s="147">
        <v>5</v>
      </c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0</v>
      </c>
      <c r="F15" s="103" t="s">
        <v>47</v>
      </c>
      <c r="G15" s="104"/>
      <c r="H15" s="103"/>
      <c r="I15" s="104">
        <f>SUM(I10:I14)</f>
        <v>10</v>
      </c>
      <c r="J15" s="103" t="s">
        <v>47</v>
      </c>
      <c r="K15" s="104"/>
      <c r="L15" s="103"/>
      <c r="M15" s="104">
        <f>SUM(M10:M14)</f>
        <v>5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4">
        <f>SUM(U10:U14)</f>
        <v>5</v>
      </c>
    </row>
    <row r="16" spans="1:21" ht="16.5" customHeight="1">
      <c r="A16" s="102" t="s">
        <v>82</v>
      </c>
      <c r="B16" s="105"/>
      <c r="C16" s="106">
        <f>400*(COUNTA(C10:C14))</f>
        <v>0</v>
      </c>
      <c r="D16" s="107"/>
      <c r="E16" s="108"/>
      <c r="F16" s="105"/>
      <c r="G16" s="106">
        <f>400*(COUNTA(G10:G14))</f>
        <v>800</v>
      </c>
      <c r="H16" s="109"/>
      <c r="I16" s="109"/>
      <c r="J16" s="105"/>
      <c r="K16" s="106">
        <f>400*(COUNTA(K10:K14))</f>
        <v>400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400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20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1.6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1">
      <selection activeCell="E15" sqref="E15"/>
    </sheetView>
  </sheetViews>
  <sheetFormatPr defaultColWidth="9.140625" defaultRowHeight="15"/>
  <cols>
    <col min="1" max="3" width="9.140625" style="4" customWidth="1"/>
    <col min="4" max="5" width="4.7109375" style="4" customWidth="1"/>
    <col min="6" max="7" width="9.140625" style="4" customWidth="1"/>
    <col min="8" max="9" width="4.7109375" style="4" customWidth="1"/>
    <col min="10" max="11" width="9.140625" style="4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364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155" t="s">
        <v>271</v>
      </c>
      <c r="C10" s="99">
        <v>0.0039076388888888884</v>
      </c>
      <c r="D10" s="154" t="s">
        <v>93</v>
      </c>
      <c r="E10" s="100">
        <v>5</v>
      </c>
      <c r="F10" s="98"/>
      <c r="G10" s="99"/>
      <c r="H10" s="100"/>
      <c r="I10" s="100"/>
      <c r="J10" s="98"/>
      <c r="K10" s="101"/>
      <c r="L10" s="100"/>
      <c r="M10" s="100"/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/>
      <c r="C11" s="99"/>
      <c r="D11" s="100"/>
      <c r="E11" s="100"/>
      <c r="F11" s="98"/>
      <c r="G11" s="99"/>
      <c r="H11" s="100"/>
      <c r="I11" s="100"/>
      <c r="J11" s="98"/>
      <c r="K11" s="101"/>
      <c r="L11" s="100"/>
      <c r="M11" s="100"/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5</v>
      </c>
      <c r="F15" s="103" t="s">
        <v>47</v>
      </c>
      <c r="G15" s="104"/>
      <c r="H15" s="103"/>
      <c r="I15" s="103">
        <f>SUM(I10:I14)</f>
        <v>0</v>
      </c>
      <c r="J15" s="103" t="s">
        <v>47</v>
      </c>
      <c r="K15" s="104"/>
      <c r="L15" s="103"/>
      <c r="M15" s="103">
        <f>SUM(M10:M14)</f>
        <v>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400</v>
      </c>
      <c r="D16" s="107"/>
      <c r="E16" s="108"/>
      <c r="F16" s="105"/>
      <c r="G16" s="106">
        <f>400*(COUNTA(G10:G14))</f>
        <v>0</v>
      </c>
      <c r="H16" s="109"/>
      <c r="I16" s="109"/>
      <c r="J16" s="105"/>
      <c r="K16" s="106">
        <f>400*(COUNTA(K10:K14))</f>
        <v>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/>
      <c r="K18" s="99"/>
      <c r="L18" s="112"/>
      <c r="M18" s="112"/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3">
        <f>SUM(M18:M22)</f>
        <v>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0.4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R28:S29"/>
    <mergeCell ref="T28:U28"/>
    <mergeCell ref="R30:S30"/>
    <mergeCell ref="R31:S31"/>
    <mergeCell ref="R33:S33"/>
    <mergeCell ref="R34:T34"/>
    <mergeCell ref="S8:S9"/>
    <mergeCell ref="T8:T9"/>
    <mergeCell ref="U8:U9"/>
    <mergeCell ref="A17:T17"/>
    <mergeCell ref="R26:T26"/>
    <mergeCell ref="B27:E27"/>
    <mergeCell ref="F27:I27"/>
    <mergeCell ref="J27:M27"/>
    <mergeCell ref="R27:S27"/>
    <mergeCell ref="T27:U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D5"/>
    <mergeCell ref="F1:T1"/>
    <mergeCell ref="G2:N3"/>
    <mergeCell ref="R2:U3"/>
    <mergeCell ref="G4:N4"/>
    <mergeCell ref="S4:T4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7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zoomScaleSheetLayoutView="100" workbookViewId="0" topLeftCell="A7">
      <selection activeCell="A1" sqref="A1:D5"/>
    </sheetView>
  </sheetViews>
  <sheetFormatPr defaultColWidth="9.140625" defaultRowHeight="15"/>
  <cols>
    <col min="1" max="2" width="9.140625" style="4" customWidth="1"/>
    <col min="3" max="3" width="10.421875" style="4" bestFit="1" customWidth="1"/>
    <col min="4" max="5" width="4.7109375" style="4" customWidth="1"/>
    <col min="6" max="6" width="9.421875" style="4" bestFit="1" customWidth="1"/>
    <col min="7" max="7" width="10.421875" style="4" bestFit="1" customWidth="1"/>
    <col min="8" max="9" width="4.7109375" style="4" customWidth="1"/>
    <col min="10" max="10" width="9.421875" style="4" bestFit="1" customWidth="1"/>
    <col min="11" max="11" width="10.421875" style="4" bestFit="1" customWidth="1"/>
    <col min="12" max="13" width="4.7109375" style="4" customWidth="1"/>
    <col min="14" max="15" width="9.140625" style="4" customWidth="1"/>
    <col min="16" max="17" width="4.7109375" style="4" customWidth="1"/>
    <col min="18" max="19" width="9.140625" style="4" customWidth="1"/>
    <col min="20" max="21" width="4.7109375" style="4" customWidth="1"/>
    <col min="22" max="22" width="3.421875" style="4" customWidth="1"/>
    <col min="23" max="23" width="3.7109375" style="4" customWidth="1"/>
    <col min="24" max="24" width="3.28125" style="4" customWidth="1"/>
    <col min="25" max="25" width="2.8515625" style="4" customWidth="1"/>
    <col min="26" max="26" width="3.421875" style="4" customWidth="1"/>
    <col min="27" max="27" width="3.00390625" style="4" customWidth="1"/>
    <col min="28" max="16384" width="9.140625" style="4" customWidth="1"/>
  </cols>
  <sheetData>
    <row r="1" spans="1:21" ht="30.75" customHeight="1">
      <c r="A1" s="207"/>
      <c r="B1" s="208"/>
      <c r="C1" s="208"/>
      <c r="D1" s="208"/>
      <c r="E1" s="93"/>
      <c r="F1" s="210" t="s">
        <v>69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94"/>
    </row>
    <row r="2" spans="1:21" ht="24.75" customHeight="1">
      <c r="A2" s="208"/>
      <c r="B2" s="208"/>
      <c r="C2" s="208"/>
      <c r="D2" s="208"/>
      <c r="E2" s="93"/>
      <c r="G2" s="211" t="s">
        <v>99</v>
      </c>
      <c r="H2" s="211"/>
      <c r="I2" s="211"/>
      <c r="J2" s="211"/>
      <c r="K2" s="211"/>
      <c r="L2" s="211"/>
      <c r="M2" s="211"/>
      <c r="N2" s="211"/>
      <c r="R2" s="212" t="s">
        <v>70</v>
      </c>
      <c r="S2" s="212"/>
      <c r="T2" s="212"/>
      <c r="U2" s="212"/>
    </row>
    <row r="3" spans="1:21" ht="24.75" customHeight="1">
      <c r="A3" s="208"/>
      <c r="B3" s="208"/>
      <c r="C3" s="208"/>
      <c r="D3" s="208"/>
      <c r="E3" s="93"/>
      <c r="G3" s="211"/>
      <c r="H3" s="211"/>
      <c r="I3" s="211"/>
      <c r="J3" s="211"/>
      <c r="K3" s="211"/>
      <c r="L3" s="211"/>
      <c r="M3" s="211"/>
      <c r="N3" s="211"/>
      <c r="O3" s="48"/>
      <c r="P3" s="48"/>
      <c r="Q3" s="48"/>
      <c r="R3" s="212"/>
      <c r="S3" s="212"/>
      <c r="T3" s="212"/>
      <c r="U3" s="212"/>
    </row>
    <row r="4" spans="1:21" ht="24.75" customHeight="1">
      <c r="A4" s="208"/>
      <c r="B4" s="208"/>
      <c r="C4" s="208"/>
      <c r="D4" s="208"/>
      <c r="E4" s="93"/>
      <c r="G4" s="212" t="s">
        <v>71</v>
      </c>
      <c r="H4" s="212"/>
      <c r="I4" s="212"/>
      <c r="J4" s="212"/>
      <c r="K4" s="212"/>
      <c r="L4" s="212"/>
      <c r="M4" s="212"/>
      <c r="N4" s="212"/>
      <c r="S4" s="213">
        <v>2013</v>
      </c>
      <c r="T4" s="213"/>
      <c r="U4" s="95"/>
    </row>
    <row r="5" spans="1:5" ht="24.75" customHeight="1">
      <c r="A5" s="209"/>
      <c r="B5" s="209"/>
      <c r="C5" s="209"/>
      <c r="D5" s="209"/>
      <c r="E5" s="96"/>
    </row>
    <row r="6" spans="1:21" ht="15.75" customHeight="1">
      <c r="A6" s="199" t="s">
        <v>47</v>
      </c>
      <c r="B6" s="201" t="s">
        <v>72</v>
      </c>
      <c r="C6" s="202"/>
      <c r="D6" s="202"/>
      <c r="E6" s="203"/>
      <c r="F6" s="201" t="s">
        <v>73</v>
      </c>
      <c r="G6" s="202"/>
      <c r="H6" s="202"/>
      <c r="I6" s="203"/>
      <c r="J6" s="201" t="s">
        <v>74</v>
      </c>
      <c r="K6" s="202"/>
      <c r="L6" s="202"/>
      <c r="M6" s="203"/>
      <c r="N6" s="201" t="s">
        <v>75</v>
      </c>
      <c r="O6" s="202"/>
      <c r="P6" s="202"/>
      <c r="Q6" s="203"/>
      <c r="R6" s="201" t="s">
        <v>76</v>
      </c>
      <c r="S6" s="202"/>
      <c r="T6" s="202"/>
      <c r="U6" s="203"/>
    </row>
    <row r="7" spans="1:21" ht="15.75" customHeight="1">
      <c r="A7" s="200"/>
      <c r="B7" s="204"/>
      <c r="C7" s="205"/>
      <c r="D7" s="205"/>
      <c r="E7" s="206"/>
      <c r="F7" s="204"/>
      <c r="G7" s="205"/>
      <c r="H7" s="205"/>
      <c r="I7" s="206"/>
      <c r="J7" s="204"/>
      <c r="K7" s="205"/>
      <c r="L7" s="205"/>
      <c r="M7" s="206"/>
      <c r="N7" s="204"/>
      <c r="O7" s="205"/>
      <c r="P7" s="205"/>
      <c r="Q7" s="206"/>
      <c r="R7" s="204"/>
      <c r="S7" s="205"/>
      <c r="T7" s="205"/>
      <c r="U7" s="206"/>
    </row>
    <row r="8" spans="1:21" ht="15" customHeight="1">
      <c r="A8" s="188" t="s">
        <v>77</v>
      </c>
      <c r="B8" s="187" t="s">
        <v>78</v>
      </c>
      <c r="C8" s="187" t="s">
        <v>79</v>
      </c>
      <c r="D8" s="187" t="s">
        <v>80</v>
      </c>
      <c r="E8" s="188" t="s">
        <v>6</v>
      </c>
      <c r="F8" s="187" t="s">
        <v>78</v>
      </c>
      <c r="G8" s="187" t="s">
        <v>79</v>
      </c>
      <c r="H8" s="187" t="s">
        <v>80</v>
      </c>
      <c r="I8" s="188" t="s">
        <v>6</v>
      </c>
      <c r="J8" s="187" t="s">
        <v>78</v>
      </c>
      <c r="K8" s="187" t="s">
        <v>79</v>
      </c>
      <c r="L8" s="187" t="s">
        <v>80</v>
      </c>
      <c r="M8" s="188" t="s">
        <v>6</v>
      </c>
      <c r="N8" s="187" t="s">
        <v>78</v>
      </c>
      <c r="O8" s="187" t="s">
        <v>79</v>
      </c>
      <c r="P8" s="187" t="s">
        <v>80</v>
      </c>
      <c r="Q8" s="188" t="s">
        <v>6</v>
      </c>
      <c r="R8" s="187" t="s">
        <v>78</v>
      </c>
      <c r="S8" s="187" t="s">
        <v>79</v>
      </c>
      <c r="T8" s="188" t="s">
        <v>80</v>
      </c>
      <c r="U8" s="188" t="s">
        <v>6</v>
      </c>
    </row>
    <row r="9" spans="1:21" ht="15" customHeight="1">
      <c r="A9" s="189"/>
      <c r="B9" s="187"/>
      <c r="C9" s="187"/>
      <c r="D9" s="187"/>
      <c r="E9" s="189"/>
      <c r="F9" s="187"/>
      <c r="G9" s="187"/>
      <c r="H9" s="187"/>
      <c r="I9" s="189"/>
      <c r="J9" s="187"/>
      <c r="K9" s="187"/>
      <c r="L9" s="187"/>
      <c r="M9" s="189"/>
      <c r="N9" s="187"/>
      <c r="O9" s="187"/>
      <c r="P9" s="187"/>
      <c r="Q9" s="189"/>
      <c r="R9" s="187"/>
      <c r="S9" s="187"/>
      <c r="T9" s="189"/>
      <c r="U9" s="189"/>
    </row>
    <row r="10" spans="1:22" ht="16.5" customHeight="1">
      <c r="A10" s="97" t="s">
        <v>81</v>
      </c>
      <c r="B10" s="98" t="s">
        <v>154</v>
      </c>
      <c r="C10" s="99">
        <v>0.004831481481481482</v>
      </c>
      <c r="D10" s="100" t="s">
        <v>93</v>
      </c>
      <c r="E10" s="100">
        <v>5</v>
      </c>
      <c r="F10" s="98" t="s">
        <v>165</v>
      </c>
      <c r="G10" s="99">
        <v>0.005816898148148148</v>
      </c>
      <c r="H10" s="100" t="s">
        <v>93</v>
      </c>
      <c r="I10" s="100">
        <v>5</v>
      </c>
      <c r="J10" s="98" t="s">
        <v>154</v>
      </c>
      <c r="K10" s="101">
        <v>0.005172800925925925</v>
      </c>
      <c r="L10" s="100" t="s">
        <v>93</v>
      </c>
      <c r="M10" s="100">
        <v>5</v>
      </c>
      <c r="N10" s="98"/>
      <c r="O10" s="101"/>
      <c r="P10" s="100"/>
      <c r="Q10" s="100"/>
      <c r="R10" s="98"/>
      <c r="S10" s="101"/>
      <c r="T10" s="100"/>
      <c r="U10" s="100"/>
      <c r="V10" s="4" t="s">
        <v>47</v>
      </c>
    </row>
    <row r="11" spans="1:21" ht="16.5" customHeight="1">
      <c r="A11" s="97" t="s">
        <v>81</v>
      </c>
      <c r="B11" s="98" t="s">
        <v>170</v>
      </c>
      <c r="C11" s="99">
        <v>0.0047597222222222225</v>
      </c>
      <c r="D11" s="100" t="s">
        <v>93</v>
      </c>
      <c r="E11" s="100">
        <v>5</v>
      </c>
      <c r="F11" s="98"/>
      <c r="G11" s="99"/>
      <c r="H11" s="100"/>
      <c r="I11" s="100"/>
      <c r="J11" s="98" t="s">
        <v>165</v>
      </c>
      <c r="K11" s="101">
        <v>0.005438541666666667</v>
      </c>
      <c r="L11" s="100" t="s">
        <v>93</v>
      </c>
      <c r="M11" s="100">
        <v>5</v>
      </c>
      <c r="N11" s="98"/>
      <c r="O11" s="101"/>
      <c r="P11" s="100"/>
      <c r="Q11" s="100"/>
      <c r="R11" s="98"/>
      <c r="S11" s="101"/>
      <c r="T11" s="100"/>
      <c r="U11" s="100"/>
    </row>
    <row r="12" spans="1:21" ht="16.5" customHeight="1">
      <c r="A12" s="97" t="s">
        <v>81</v>
      </c>
      <c r="B12" s="98"/>
      <c r="C12" s="99"/>
      <c r="D12" s="100"/>
      <c r="E12" s="100"/>
      <c r="F12" s="98"/>
      <c r="G12" s="99"/>
      <c r="H12" s="100"/>
      <c r="I12" s="100"/>
      <c r="J12" s="98"/>
      <c r="K12" s="101"/>
      <c r="L12" s="100"/>
      <c r="M12" s="100"/>
      <c r="N12" s="98"/>
      <c r="O12" s="101"/>
      <c r="P12" s="100"/>
      <c r="Q12" s="100"/>
      <c r="R12" s="98"/>
      <c r="S12" s="101"/>
      <c r="T12" s="100"/>
      <c r="U12" s="100"/>
    </row>
    <row r="13" spans="1:21" ht="16.5" customHeight="1">
      <c r="A13" s="97" t="s">
        <v>81</v>
      </c>
      <c r="B13" s="98"/>
      <c r="C13" s="99"/>
      <c r="D13" s="100"/>
      <c r="E13" s="100"/>
      <c r="F13" s="98"/>
      <c r="G13" s="99"/>
      <c r="H13" s="100"/>
      <c r="I13" s="100"/>
      <c r="J13" s="98"/>
      <c r="K13" s="101"/>
      <c r="L13" s="100"/>
      <c r="M13" s="100"/>
      <c r="N13" s="98"/>
      <c r="O13" s="101"/>
      <c r="P13" s="100"/>
      <c r="Q13" s="100"/>
      <c r="R13" s="98"/>
      <c r="S13" s="101"/>
      <c r="T13" s="100"/>
      <c r="U13" s="100"/>
    </row>
    <row r="14" spans="1:21" ht="16.5" customHeight="1">
      <c r="A14" s="97" t="s">
        <v>81</v>
      </c>
      <c r="B14" s="98"/>
      <c r="C14" s="99"/>
      <c r="D14" s="100"/>
      <c r="E14" s="100"/>
      <c r="F14" s="98"/>
      <c r="G14" s="99"/>
      <c r="H14" s="100"/>
      <c r="I14" s="100"/>
      <c r="J14" s="98"/>
      <c r="K14" s="101"/>
      <c r="L14" s="100"/>
      <c r="M14" s="100"/>
      <c r="N14" s="98"/>
      <c r="O14" s="101"/>
      <c r="P14" s="100"/>
      <c r="Q14" s="100"/>
      <c r="R14" s="98"/>
      <c r="S14" s="101"/>
      <c r="T14" s="100"/>
      <c r="U14" s="100"/>
    </row>
    <row r="15" spans="1:21" ht="16.5" customHeight="1">
      <c r="A15" s="102" t="s">
        <v>4</v>
      </c>
      <c r="B15" s="103" t="s">
        <v>47</v>
      </c>
      <c r="C15" s="104"/>
      <c r="D15" s="103"/>
      <c r="E15" s="104">
        <f>SUM(E10:E14)</f>
        <v>10</v>
      </c>
      <c r="F15" s="103" t="s">
        <v>47</v>
      </c>
      <c r="G15" s="104"/>
      <c r="H15" s="103"/>
      <c r="I15" s="104">
        <f>SUM(I10:I14)</f>
        <v>5</v>
      </c>
      <c r="J15" s="103" t="s">
        <v>47</v>
      </c>
      <c r="K15" s="104"/>
      <c r="L15" s="103"/>
      <c r="M15" s="104">
        <f>SUM(M10:M14)</f>
        <v>10</v>
      </c>
      <c r="N15" s="103" t="s">
        <v>47</v>
      </c>
      <c r="O15" s="104"/>
      <c r="P15" s="103"/>
      <c r="Q15" s="103">
        <f>SUM(Q10:Q14)</f>
        <v>0</v>
      </c>
      <c r="R15" s="103" t="s">
        <v>47</v>
      </c>
      <c r="S15" s="104"/>
      <c r="T15" s="103"/>
      <c r="U15" s="103">
        <f>SUM(U10:U14)</f>
        <v>0</v>
      </c>
    </row>
    <row r="16" spans="1:21" ht="16.5" customHeight="1">
      <c r="A16" s="102" t="s">
        <v>82</v>
      </c>
      <c r="B16" s="105"/>
      <c r="C16" s="106">
        <f>400*(COUNTA(C10:C14))</f>
        <v>800</v>
      </c>
      <c r="D16" s="107"/>
      <c r="E16" s="108"/>
      <c r="F16" s="105"/>
      <c r="G16" s="106">
        <f>400*(COUNTA(G10:G14))</f>
        <v>400</v>
      </c>
      <c r="H16" s="109"/>
      <c r="I16" s="109"/>
      <c r="J16" s="105"/>
      <c r="K16" s="106">
        <f>400*(COUNTA(K10:K14))</f>
        <v>800</v>
      </c>
      <c r="L16" s="109"/>
      <c r="M16" s="109"/>
      <c r="N16" s="105"/>
      <c r="O16" s="106">
        <f>400*(COUNTA(O10:O14))</f>
        <v>0</v>
      </c>
      <c r="P16" s="109"/>
      <c r="Q16" s="109"/>
      <c r="R16" s="105"/>
      <c r="S16" s="106">
        <f>400*(COUNTA(S10:S14))</f>
        <v>0</v>
      </c>
      <c r="T16" s="103"/>
      <c r="U16" s="103"/>
    </row>
    <row r="17" spans="1:21" ht="16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10"/>
    </row>
    <row r="18" spans="1:21" ht="16.5" customHeight="1">
      <c r="A18" s="111" t="s">
        <v>83</v>
      </c>
      <c r="B18" s="98"/>
      <c r="C18" s="99"/>
      <c r="D18" s="112"/>
      <c r="E18" s="112"/>
      <c r="F18" s="98"/>
      <c r="G18" s="99"/>
      <c r="H18" s="112"/>
      <c r="I18" s="112"/>
      <c r="J18" s="98" t="s">
        <v>170</v>
      </c>
      <c r="K18" s="99">
        <v>0.011000925925925926</v>
      </c>
      <c r="L18" s="112" t="s">
        <v>93</v>
      </c>
      <c r="M18" s="112">
        <v>10</v>
      </c>
      <c r="N18" s="98"/>
      <c r="O18" s="99"/>
      <c r="P18" s="112"/>
      <c r="Q18" s="112"/>
      <c r="R18" s="98"/>
      <c r="S18" s="99"/>
      <c r="T18" s="112"/>
      <c r="U18" s="100"/>
    </row>
    <row r="19" spans="1:21" ht="16.5" customHeight="1">
      <c r="A19" s="97" t="s">
        <v>83</v>
      </c>
      <c r="B19" s="98"/>
      <c r="C19" s="99"/>
      <c r="D19" s="100"/>
      <c r="E19" s="100"/>
      <c r="F19" s="98"/>
      <c r="G19" s="99"/>
      <c r="H19" s="100"/>
      <c r="I19" s="100"/>
      <c r="J19" s="98"/>
      <c r="K19" s="99"/>
      <c r="L19" s="100"/>
      <c r="M19" s="100"/>
      <c r="N19" s="98"/>
      <c r="O19" s="99"/>
      <c r="P19" s="100"/>
      <c r="Q19" s="100"/>
      <c r="R19" s="98"/>
      <c r="S19" s="99"/>
      <c r="T19" s="100"/>
      <c r="U19" s="100"/>
    </row>
    <row r="20" spans="1:21" ht="16.5" customHeight="1">
      <c r="A20" s="97" t="s">
        <v>83</v>
      </c>
      <c r="B20" s="98"/>
      <c r="C20" s="99"/>
      <c r="D20" s="100"/>
      <c r="E20" s="100"/>
      <c r="F20" s="98"/>
      <c r="G20" s="99"/>
      <c r="H20" s="100"/>
      <c r="I20" s="100"/>
      <c r="J20" s="98"/>
      <c r="K20" s="99"/>
      <c r="L20" s="100"/>
      <c r="M20" s="100"/>
      <c r="N20" s="98"/>
      <c r="O20" s="99"/>
      <c r="P20" s="100"/>
      <c r="Q20" s="100"/>
      <c r="R20" s="98"/>
      <c r="S20" s="99"/>
      <c r="T20" s="100"/>
      <c r="U20" s="100"/>
    </row>
    <row r="21" spans="1:21" ht="16.5" customHeight="1">
      <c r="A21" s="97" t="s">
        <v>83</v>
      </c>
      <c r="B21" s="98"/>
      <c r="C21" s="99"/>
      <c r="D21" s="100"/>
      <c r="E21" s="100"/>
      <c r="F21" s="98"/>
      <c r="G21" s="99"/>
      <c r="H21" s="100"/>
      <c r="I21" s="100"/>
      <c r="J21" s="98"/>
      <c r="K21" s="99"/>
      <c r="L21" s="100"/>
      <c r="M21" s="100"/>
      <c r="N21" s="98"/>
      <c r="O21" s="99"/>
      <c r="P21" s="100"/>
      <c r="Q21" s="100"/>
      <c r="R21" s="98"/>
      <c r="S21" s="99"/>
      <c r="T21" s="100"/>
      <c r="U21" s="100"/>
    </row>
    <row r="22" spans="1:21" ht="16.5" customHeight="1">
      <c r="A22" s="97" t="s">
        <v>83</v>
      </c>
      <c r="B22" s="98"/>
      <c r="C22" s="99"/>
      <c r="D22" s="100"/>
      <c r="E22" s="100"/>
      <c r="F22" s="98"/>
      <c r="G22" s="99"/>
      <c r="H22" s="100"/>
      <c r="I22" s="100"/>
      <c r="J22" s="98"/>
      <c r="K22" s="99"/>
      <c r="L22" s="100"/>
      <c r="M22" s="100"/>
      <c r="N22" s="98"/>
      <c r="O22" s="99"/>
      <c r="P22" s="100"/>
      <c r="Q22" s="100"/>
      <c r="R22" s="98"/>
      <c r="S22" s="99"/>
      <c r="T22" s="100"/>
      <c r="U22" s="100"/>
    </row>
    <row r="23" spans="1:21" ht="16.5" customHeight="1">
      <c r="A23" s="97" t="s">
        <v>4</v>
      </c>
      <c r="B23" s="103" t="s">
        <v>47</v>
      </c>
      <c r="C23" s="104"/>
      <c r="D23" s="103"/>
      <c r="E23" s="103">
        <f>SUM(E18:E22)</f>
        <v>0</v>
      </c>
      <c r="F23" s="103" t="s">
        <v>47</v>
      </c>
      <c r="G23" s="104"/>
      <c r="H23" s="103"/>
      <c r="I23" s="103">
        <f>SUM(I18:I22)</f>
        <v>0</v>
      </c>
      <c r="J23" s="103" t="s">
        <v>47</v>
      </c>
      <c r="K23" s="104"/>
      <c r="L23" s="103"/>
      <c r="M23" s="104">
        <f>SUM(M18:M22)</f>
        <v>10</v>
      </c>
      <c r="N23" s="103" t="s">
        <v>47</v>
      </c>
      <c r="O23" s="104"/>
      <c r="P23" s="103"/>
      <c r="Q23" s="103">
        <f>SUM(Q18:Q22)</f>
        <v>0</v>
      </c>
      <c r="R23" s="103" t="s">
        <v>47</v>
      </c>
      <c r="S23" s="104"/>
      <c r="T23" s="103"/>
      <c r="U23" s="103">
        <f>SUM(U18:U22)</f>
        <v>0</v>
      </c>
    </row>
    <row r="24" spans="1:21" ht="16.5" customHeight="1">
      <c r="A24" s="97" t="s">
        <v>82</v>
      </c>
      <c r="B24" s="113"/>
      <c r="C24" s="106">
        <f>800*(COUNTA(C18:C22))</f>
        <v>0</v>
      </c>
      <c r="D24" s="103"/>
      <c r="E24" s="103"/>
      <c r="F24" s="113"/>
      <c r="G24" s="106">
        <f>800*(COUNTA(G18:G22))</f>
        <v>0</v>
      </c>
      <c r="H24" s="103"/>
      <c r="I24" s="103"/>
      <c r="J24" s="113"/>
      <c r="K24" s="104">
        <f>800*(COUNTA(K18:K22))</f>
        <v>800</v>
      </c>
      <c r="L24" s="103"/>
      <c r="M24" s="103"/>
      <c r="N24" s="113"/>
      <c r="O24" s="106">
        <f>800*(COUNTA(O18:O22))</f>
        <v>0</v>
      </c>
      <c r="P24" s="103"/>
      <c r="Q24" s="103"/>
      <c r="R24" s="113"/>
      <c r="S24" s="106">
        <f>800*(COUNTA(S18:S22))</f>
        <v>0</v>
      </c>
      <c r="T24" s="103"/>
      <c r="U24" s="103"/>
    </row>
    <row r="25" ht="12">
      <c r="A25" s="114"/>
    </row>
    <row r="26" spans="18:21" ht="12" customHeight="1">
      <c r="R26" s="193" t="s">
        <v>47</v>
      </c>
      <c r="S26" s="193"/>
      <c r="T26" s="194"/>
      <c r="U26" s="115"/>
    </row>
    <row r="27" spans="1:21" ht="24" customHeight="1">
      <c r="A27" s="116" t="s">
        <v>47</v>
      </c>
      <c r="B27" s="195" t="s">
        <v>72</v>
      </c>
      <c r="C27" s="196"/>
      <c r="D27" s="196"/>
      <c r="E27" s="197"/>
      <c r="F27" s="195" t="s">
        <v>73</v>
      </c>
      <c r="G27" s="196"/>
      <c r="H27" s="196"/>
      <c r="I27" s="197"/>
      <c r="J27" s="195" t="s">
        <v>74</v>
      </c>
      <c r="K27" s="196"/>
      <c r="L27" s="196"/>
      <c r="M27" s="197"/>
      <c r="N27" s="117"/>
      <c r="O27" s="117"/>
      <c r="P27" s="117"/>
      <c r="Q27" s="117"/>
      <c r="R27" s="176" t="s">
        <v>57</v>
      </c>
      <c r="S27" s="178"/>
      <c r="T27" s="198">
        <f>SUM(E15+I15+M15+Q15+U15+E23+I23+M23+Q23+U23+SUM(E29:E32)+SUM(I29:I32)+SUM(M29:M32))</f>
        <v>35</v>
      </c>
      <c r="U27" s="198"/>
    </row>
    <row r="28" spans="1:22" ht="24" customHeight="1">
      <c r="A28" s="118" t="s">
        <v>77</v>
      </c>
      <c r="B28" s="118" t="s">
        <v>78</v>
      </c>
      <c r="C28" s="118" t="s">
        <v>84</v>
      </c>
      <c r="D28" s="118" t="s">
        <v>80</v>
      </c>
      <c r="E28" s="118" t="s">
        <v>6</v>
      </c>
      <c r="F28" s="118" t="s">
        <v>78</v>
      </c>
      <c r="G28" s="118" t="s">
        <v>84</v>
      </c>
      <c r="H28" s="118" t="s">
        <v>80</v>
      </c>
      <c r="I28" s="118" t="s">
        <v>6</v>
      </c>
      <c r="J28" s="118" t="s">
        <v>78</v>
      </c>
      <c r="K28" s="118" t="s">
        <v>84</v>
      </c>
      <c r="L28" s="118" t="s">
        <v>80</v>
      </c>
      <c r="M28" s="118" t="s">
        <v>6</v>
      </c>
      <c r="N28" s="7"/>
      <c r="O28" s="7"/>
      <c r="P28" s="7"/>
      <c r="Q28" s="119"/>
      <c r="R28" s="176" t="s">
        <v>85</v>
      </c>
      <c r="S28" s="177"/>
      <c r="T28" s="179">
        <f>SUM((C16+G16+K16+O16+S16+C24+G24+K24+O24+S24+C33+G33+K33)/1000)</f>
        <v>2.8</v>
      </c>
      <c r="U28" s="179"/>
      <c r="V28" s="4" t="s">
        <v>5</v>
      </c>
    </row>
    <row r="29" spans="1:21" ht="16.5" customHeight="1">
      <c r="A29" s="118" t="s">
        <v>86</v>
      </c>
      <c r="B29" s="98"/>
      <c r="C29" s="101"/>
      <c r="D29" s="100"/>
      <c r="E29" s="100"/>
      <c r="F29" s="98"/>
      <c r="G29" s="101"/>
      <c r="H29" s="100"/>
      <c r="I29" s="100"/>
      <c r="J29" s="98"/>
      <c r="K29" s="101"/>
      <c r="L29" s="98"/>
      <c r="M29" s="98"/>
      <c r="N29" s="120"/>
      <c r="O29" s="120"/>
      <c r="P29" s="121"/>
      <c r="Q29" s="121"/>
      <c r="R29" s="178"/>
      <c r="S29" s="178"/>
      <c r="T29" s="122"/>
      <c r="U29" s="122"/>
    </row>
    <row r="30" spans="1:21" ht="16.5" customHeight="1">
      <c r="A30" s="118" t="s">
        <v>87</v>
      </c>
      <c r="B30" s="98"/>
      <c r="C30" s="104"/>
      <c r="D30" s="100"/>
      <c r="E30" s="100"/>
      <c r="F30" s="98"/>
      <c r="G30" s="104"/>
      <c r="H30" s="123"/>
      <c r="I30" s="123"/>
      <c r="J30" s="98"/>
      <c r="K30" s="104"/>
      <c r="L30" s="98"/>
      <c r="M30" s="98"/>
      <c r="N30" s="124"/>
      <c r="O30" s="120"/>
      <c r="P30" s="121"/>
      <c r="Q30" s="121"/>
      <c r="R30" s="180"/>
      <c r="S30" s="181"/>
      <c r="T30" s="125"/>
      <c r="U30" s="125"/>
    </row>
    <row r="31" spans="1:21" ht="16.5" customHeight="1">
      <c r="A31" s="118" t="s">
        <v>88</v>
      </c>
      <c r="B31" s="98"/>
      <c r="C31" s="104"/>
      <c r="D31" s="100"/>
      <c r="E31" s="100"/>
      <c r="F31" s="98"/>
      <c r="G31" s="104"/>
      <c r="H31" s="123"/>
      <c r="I31" s="123"/>
      <c r="J31" s="98"/>
      <c r="K31" s="104"/>
      <c r="L31" s="98"/>
      <c r="M31" s="98"/>
      <c r="N31" s="124"/>
      <c r="O31" s="120"/>
      <c r="P31" s="121"/>
      <c r="Q31" s="121"/>
      <c r="R31" s="182" t="s">
        <v>89</v>
      </c>
      <c r="S31" s="183"/>
      <c r="T31" s="125"/>
      <c r="U31" s="125"/>
    </row>
    <row r="32" spans="1:21" ht="16.5" customHeight="1">
      <c r="A32" s="118" t="s">
        <v>90</v>
      </c>
      <c r="B32" s="98"/>
      <c r="C32" s="104"/>
      <c r="D32" s="100"/>
      <c r="E32" s="100"/>
      <c r="F32" s="98"/>
      <c r="G32" s="104"/>
      <c r="H32" s="123"/>
      <c r="I32" s="123"/>
      <c r="J32" s="98"/>
      <c r="K32" s="104"/>
      <c r="L32" s="98"/>
      <c r="M32" s="98"/>
      <c r="N32" s="124"/>
      <c r="O32" s="120"/>
      <c r="P32" s="121"/>
      <c r="Q32" s="121"/>
      <c r="R32" s="125"/>
      <c r="S32" s="125"/>
      <c r="T32" s="125"/>
      <c r="U32" s="125"/>
    </row>
    <row r="33" spans="1:21" ht="16.5" customHeight="1">
      <c r="A33" s="118" t="s">
        <v>82</v>
      </c>
      <c r="B33" s="98"/>
      <c r="C33" s="126">
        <f>SUM(C32+C31+C30+(IF(COUNTBLANK(C29),0,1500)))</f>
        <v>0</v>
      </c>
      <c r="D33" s="100"/>
      <c r="E33" s="100"/>
      <c r="F33" s="98"/>
      <c r="G33" s="126">
        <f>SUM(G32+G31+G30+(IF(COUNTBLANK(G29),0,1500)))</f>
        <v>0</v>
      </c>
      <c r="H33" s="108"/>
      <c r="I33" s="127"/>
      <c r="J33" s="98"/>
      <c r="K33" s="126">
        <f>SUM(K32+K31+K30+(IF(COUNTBLANK(K29),0,1500)))</f>
        <v>0</v>
      </c>
      <c r="L33" s="98"/>
      <c r="M33" s="98"/>
      <c r="O33" s="128"/>
      <c r="P33" s="121"/>
      <c r="Q33" s="121"/>
      <c r="R33" s="182" t="s">
        <v>91</v>
      </c>
      <c r="S33" s="182"/>
      <c r="T33" s="125"/>
      <c r="U33" s="125"/>
    </row>
    <row r="34" spans="18:21" ht="12">
      <c r="R34" s="184"/>
      <c r="S34" s="185"/>
      <c r="T34" s="186"/>
      <c r="U34" s="115"/>
    </row>
  </sheetData>
  <sheetProtection/>
  <mergeCells count="46">
    <mergeCell ref="A1:D5"/>
    <mergeCell ref="F1:T1"/>
    <mergeCell ref="G2:N3"/>
    <mergeCell ref="R2:U3"/>
    <mergeCell ref="G4:N4"/>
    <mergeCell ref="S4:T4"/>
    <mergeCell ref="N6:Q7"/>
    <mergeCell ref="R6:U7"/>
    <mergeCell ref="I8:I9"/>
    <mergeCell ref="J8:J9"/>
    <mergeCell ref="K8:K9"/>
    <mergeCell ref="L8:L9"/>
    <mergeCell ref="A6:A7"/>
    <mergeCell ref="B6:E7"/>
    <mergeCell ref="F6:I7"/>
    <mergeCell ref="J6:M7"/>
    <mergeCell ref="A8:A9"/>
    <mergeCell ref="M8:M9"/>
    <mergeCell ref="B8:B9"/>
    <mergeCell ref="C8:C9"/>
    <mergeCell ref="D8:D9"/>
    <mergeCell ref="E8:E9"/>
    <mergeCell ref="F27:I27"/>
    <mergeCell ref="J27:M27"/>
    <mergeCell ref="R27:S27"/>
    <mergeCell ref="R8:R9"/>
    <mergeCell ref="G8:G9"/>
    <mergeCell ref="H8:H9"/>
    <mergeCell ref="F8:F9"/>
    <mergeCell ref="R34:T34"/>
    <mergeCell ref="S8:S9"/>
    <mergeCell ref="T8:T9"/>
    <mergeCell ref="R28:S29"/>
    <mergeCell ref="T28:U28"/>
    <mergeCell ref="R30:S30"/>
    <mergeCell ref="U8:U9"/>
    <mergeCell ref="A17:T17"/>
    <mergeCell ref="R26:T26"/>
    <mergeCell ref="B27:E27"/>
    <mergeCell ref="R31:S31"/>
    <mergeCell ref="R33:S33"/>
    <mergeCell ref="T27:U27"/>
    <mergeCell ref="N8:N9"/>
    <mergeCell ref="O8:O9"/>
    <mergeCell ref="P8:P9"/>
    <mergeCell ref="Q8:Q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Kruse</dc:creator>
  <cp:keywords/>
  <dc:description/>
  <cp:lastModifiedBy>Caroline Makin</cp:lastModifiedBy>
  <cp:lastPrinted>2013-12-12T23:42:46Z</cp:lastPrinted>
  <dcterms:created xsi:type="dcterms:W3CDTF">2013-01-25T00:25:09Z</dcterms:created>
  <dcterms:modified xsi:type="dcterms:W3CDTF">2014-01-10T08:44:46Z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