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60" windowWidth="19000" windowHeight="8700" activeTab="0"/>
  </bookViews>
  <sheets>
    <sheet name="Totals" sheetId="1" r:id="rId1"/>
    <sheet name="2003-2011 Summary" sheetId="2" r:id="rId2"/>
    <sheet name="Master Sheet" sheetId="3" r:id="rId3"/>
    <sheet name="Alexander C" sheetId="4" r:id="rId4"/>
    <sheet name="Bacueti O" sheetId="5" r:id="rId5"/>
    <sheet name="Bale D" sheetId="6" r:id="rId6"/>
    <sheet name="Blomeley J" sheetId="7" r:id="rId7"/>
    <sheet name="Boyce T" sheetId="8" r:id="rId8"/>
    <sheet name="Britten A" sheetId="9" r:id="rId9"/>
    <sheet name="Brown K" sheetId="10" r:id="rId10"/>
    <sheet name="Cass L" sheetId="11" r:id="rId11"/>
    <sheet name="Coggins M" sheetId="12" r:id="rId12"/>
    <sheet name="Dando N" sheetId="13" r:id="rId13"/>
    <sheet name="Day B" sheetId="14" r:id="rId14"/>
    <sheet name="Day J" sheetId="15" r:id="rId15"/>
    <sheet name="Droop J" sheetId="16" r:id="rId16"/>
    <sheet name="Duus A" sheetId="17" r:id="rId17"/>
    <sheet name="Everingham J" sheetId="18" r:id="rId18"/>
    <sheet name="Ferfolja V" sheetId="19" r:id="rId19"/>
    <sheet name="Gilroy L" sheetId="20" r:id="rId20"/>
    <sheet name="Gourley G" sheetId="21" r:id="rId21"/>
    <sheet name="Gribble D" sheetId="22" r:id="rId22"/>
    <sheet name="Gunning S" sheetId="23" r:id="rId23"/>
    <sheet name="Hampton I" sheetId="24" r:id="rId24"/>
    <sheet name="Hitchman P" sheetId="25" r:id="rId25"/>
    <sheet name="Hubner F" sheetId="26" r:id="rId26"/>
    <sheet name="Hughes E" sheetId="27" r:id="rId27"/>
    <sheet name="Ingram T" sheetId="28" r:id="rId28"/>
    <sheet name="Kaye C" sheetId="29" r:id="rId29"/>
    <sheet name="Leydon K" sheetId="30" r:id="rId30"/>
    <sheet name="Lindsay J" sheetId="31" r:id="rId31"/>
    <sheet name="Maguire N" sheetId="32" r:id="rId32"/>
    <sheet name="Makin C" sheetId="33" r:id="rId33"/>
    <sheet name="Martin N" sheetId="34" r:id="rId34"/>
    <sheet name="McFarland G" sheetId="35" r:id="rId35"/>
    <sheet name="McGowan A" sheetId="36" r:id="rId36"/>
    <sheet name="McGowan L" sheetId="37" r:id="rId37"/>
    <sheet name="McRae J" sheetId="38" r:id="rId38"/>
    <sheet name="Messenger K" sheetId="39" r:id="rId39"/>
    <sheet name="Munday P" sheetId="40" r:id="rId40"/>
    <sheet name="Needham L" sheetId="41" r:id="rId41"/>
    <sheet name="North B" sheetId="42" r:id="rId42"/>
    <sheet name="Raymond M" sheetId="43" r:id="rId43"/>
    <sheet name="Reid A" sheetId="44" r:id="rId44"/>
    <sheet name="Rickard P" sheetId="45" r:id="rId45"/>
    <sheet name="Rohan P" sheetId="46" r:id="rId46"/>
    <sheet name="Skipper J" sheetId="47" r:id="rId47"/>
    <sheet name="Smyth A" sheetId="48" r:id="rId48"/>
    <sheet name="Teunissen A" sheetId="49" r:id="rId49"/>
    <sheet name="Toms R" sheetId="50" r:id="rId50"/>
    <sheet name="Tweedie M" sheetId="51" r:id="rId51"/>
    <sheet name="Waddleton J" sheetId="52" r:id="rId52"/>
    <sheet name="3000m" sheetId="53" r:id="rId53"/>
    <sheet name="5000m" sheetId="54" r:id="rId54"/>
    <sheet name="Bunbury 2011" sheetId="55" r:id="rId55"/>
    <sheet name="Bunbury 2012" sheetId="56" r:id="rId56"/>
  </sheets>
  <definedNames/>
  <calcPr fullCalcOnLoad="1"/>
</workbook>
</file>

<file path=xl/sharedStrings.xml><?xml version="1.0" encoding="utf-8"?>
<sst xmlns="http://schemas.openxmlformats.org/spreadsheetml/2006/main" count="6338" uniqueCount="403">
  <si>
    <t>Date</t>
  </si>
  <si>
    <t>Time</t>
  </si>
  <si>
    <t>Distance</t>
  </si>
  <si>
    <t>Freestyle</t>
  </si>
  <si>
    <t>Breaststroke</t>
  </si>
  <si>
    <t>Backstroke</t>
  </si>
  <si>
    <t>Butterfly</t>
  </si>
  <si>
    <t>400m</t>
  </si>
  <si>
    <t xml:space="preserve"> </t>
  </si>
  <si>
    <t>Points</t>
  </si>
  <si>
    <t>800m</t>
  </si>
  <si>
    <t>1500m</t>
  </si>
  <si>
    <t>Name</t>
  </si>
  <si>
    <t>Day, Brenda</t>
  </si>
  <si>
    <t>Lindsay, Jane</t>
  </si>
  <si>
    <t>Year</t>
  </si>
  <si>
    <t>Champion Club</t>
  </si>
  <si>
    <t>Average Points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</si>
  <si>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</si>
  <si>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</si>
  <si>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</si>
  <si>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</si>
  <si>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</si>
  <si>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</si>
  <si>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Stroke</t>
  </si>
  <si>
    <t>S/L</t>
  </si>
  <si>
    <t>SC/LC</t>
  </si>
  <si>
    <t>Split</t>
  </si>
  <si>
    <t>2007**</t>
  </si>
  <si>
    <t>**</t>
  </si>
  <si>
    <t>Individual Medley</t>
  </si>
  <si>
    <t>Event</t>
  </si>
  <si>
    <t>Time/Dist</t>
  </si>
  <si>
    <t>30 min</t>
  </si>
  <si>
    <t>45 min</t>
  </si>
  <si>
    <t xml:space="preserve">   Club President</t>
  </si>
  <si>
    <t>60 min</t>
  </si>
  <si>
    <t>Award Year</t>
  </si>
  <si>
    <t>Total Points</t>
  </si>
  <si>
    <t>Total Distance</t>
  </si>
  <si>
    <t>Brenda Day</t>
  </si>
  <si>
    <t>Age Group</t>
  </si>
  <si>
    <t>60-64</t>
  </si>
  <si>
    <t>Total points/distance</t>
  </si>
  <si>
    <t>***</t>
  </si>
  <si>
    <t>-</t>
  </si>
  <si>
    <t>Jane Lindsay</t>
  </si>
  <si>
    <t>These are the correct totals for 2007; next line is official results, where 45 points were "lost".</t>
  </si>
  <si>
    <t>Total</t>
  </si>
  <si>
    <t>Distance Swum  (Km)</t>
  </si>
  <si>
    <t>Click on a name to go to that person's page</t>
  </si>
  <si>
    <t>P</t>
  </si>
  <si>
    <t xml:space="preserve">A participant is a swimmer who has accrued some points.  </t>
  </si>
  <si>
    <t>Memb No</t>
  </si>
  <si>
    <t>45-49</t>
  </si>
  <si>
    <t>Reid, Ann</t>
  </si>
  <si>
    <t>Ann Reid</t>
  </si>
  <si>
    <t>55-59</t>
  </si>
  <si>
    <t>40-44</t>
  </si>
  <si>
    <t>70-74</t>
  </si>
  <si>
    <r>
      <t xml:space="preserve">Participation </t>
    </r>
    <r>
      <rPr>
        <sz val="16"/>
        <rFont val="Arial"/>
        <family val="0"/>
      </rPr>
      <t xml:space="preserve"> </t>
    </r>
    <r>
      <rPr>
        <b/>
        <sz val="16"/>
        <color indexed="14"/>
        <rFont val="Arial"/>
        <family val="2"/>
      </rPr>
      <t>***</t>
    </r>
  </si>
  <si>
    <t>Kaye, Cecelia</t>
  </si>
  <si>
    <t>Pauline Rohan</t>
  </si>
  <si>
    <t>Alexander, Catherine</t>
  </si>
  <si>
    <t>Rohan, Pauline</t>
  </si>
  <si>
    <t>Catherine Alexander</t>
  </si>
  <si>
    <t>David Bale</t>
  </si>
  <si>
    <t>Bale, David</t>
  </si>
  <si>
    <t>35-39</t>
  </si>
  <si>
    <t>Andrea Teunissen</t>
  </si>
  <si>
    <t>Munday, Pam</t>
  </si>
  <si>
    <t>Pam Munday</t>
  </si>
  <si>
    <t>Caroline Makin</t>
  </si>
  <si>
    <t>Makin, Caroline</t>
  </si>
  <si>
    <t>Jeff Day</t>
  </si>
  <si>
    <t>Day, Jeff</t>
  </si>
  <si>
    <t>TUGGERANONG AEROBIC SWIMS 2003-2011</t>
  </si>
  <si>
    <t xml:space="preserve">             Tuggeranong Masters Swimming</t>
  </si>
  <si>
    <t>Age</t>
  </si>
  <si>
    <t>Annette Britten</t>
  </si>
  <si>
    <t>Jeanette Droop</t>
  </si>
  <si>
    <t>Suzie Gunning</t>
  </si>
  <si>
    <t>Cecelia Kaye</t>
  </si>
  <si>
    <t>Anne Smyth</t>
  </si>
  <si>
    <t>Gunning, Suzie</t>
  </si>
  <si>
    <t>SC</t>
  </si>
  <si>
    <t>50-54</t>
  </si>
  <si>
    <t>Smyth, Anne</t>
  </si>
  <si>
    <t>LC</t>
  </si>
  <si>
    <t>mandy Coggins</t>
  </si>
  <si>
    <t>Coggins, Mandy</t>
  </si>
  <si>
    <t>jeanette droop</t>
  </si>
  <si>
    <t>Droop, Jeanette</t>
  </si>
  <si>
    <t>joan skipper</t>
  </si>
  <si>
    <t>Skipper, Joan</t>
  </si>
  <si>
    <t>liliana gilroy</t>
  </si>
  <si>
    <t>Gilroy, Liliana</t>
  </si>
  <si>
    <t>kristen leydon</t>
  </si>
  <si>
    <t>Leydon, Kristen</t>
  </si>
  <si>
    <t>liz needham</t>
  </si>
  <si>
    <t>Needham, Liz</t>
  </si>
  <si>
    <t>kristy messenger</t>
  </si>
  <si>
    <t>Messenger, Kristy</t>
  </si>
  <si>
    <t>17 Feb</t>
  </si>
  <si>
    <t>Ferfolja, Veronica</t>
  </si>
  <si>
    <t>30-34</t>
  </si>
  <si>
    <t>leisa Cass</t>
  </si>
  <si>
    <t>Cass, Leisa</t>
  </si>
  <si>
    <t>nick dando</t>
  </si>
  <si>
    <t>Dando, Nick</t>
  </si>
  <si>
    <t>jill blomeley</t>
  </si>
  <si>
    <t>Blomeley, Jill</t>
  </si>
  <si>
    <t>mark raymond</t>
  </si>
  <si>
    <t>FR</t>
  </si>
  <si>
    <t>Cecelia kaye</t>
  </si>
  <si>
    <t>Teunissen, Andrea</t>
  </si>
  <si>
    <t>julie everingham</t>
  </si>
  <si>
    <t>Everingham, Julia</t>
  </si>
  <si>
    <t>ian Hampton</t>
  </si>
  <si>
    <t>Hampton, Ian</t>
  </si>
  <si>
    <t>65-69</t>
  </si>
  <si>
    <t>greg gourley</t>
  </si>
  <si>
    <t>Gourley, Greg</t>
  </si>
  <si>
    <t>Annette britten</t>
  </si>
  <si>
    <t>Britten, Annette</t>
  </si>
  <si>
    <t>philippa rickard</t>
  </si>
  <si>
    <t>Rickard, Philippa</t>
  </si>
  <si>
    <t>paul hitchman</t>
  </si>
  <si>
    <t>Hitchman, Paul</t>
  </si>
  <si>
    <t>Raymond, Mark</t>
  </si>
  <si>
    <t>Nick Dando</t>
  </si>
  <si>
    <t>Leisa Cass</t>
  </si>
  <si>
    <t>Kristen Leydon</t>
  </si>
  <si>
    <t>Mandy Coggins</t>
  </si>
  <si>
    <t>bronwen north</t>
  </si>
  <si>
    <t>North, Bronwen</t>
  </si>
  <si>
    <t>Y</t>
  </si>
  <si>
    <t>F</t>
  </si>
  <si>
    <t>Fly</t>
  </si>
  <si>
    <t>Y - J</t>
  </si>
  <si>
    <t>Phillippa Rickard</t>
  </si>
  <si>
    <t>M</t>
  </si>
  <si>
    <t>Y- J</t>
  </si>
  <si>
    <t>Last year</t>
  </si>
  <si>
    <t>Paid</t>
  </si>
  <si>
    <t>Sex</t>
  </si>
  <si>
    <t>Total Time</t>
  </si>
  <si>
    <t>Number</t>
  </si>
  <si>
    <t>david gribble</t>
  </si>
  <si>
    <t>Gribble, David</t>
  </si>
  <si>
    <t>Liliana Gilroy</t>
  </si>
  <si>
    <t>frank hubner</t>
  </si>
  <si>
    <t>Hubner, Frank</t>
  </si>
  <si>
    <t>Jon McRae</t>
  </si>
  <si>
    <t>jon mcrae</t>
  </si>
  <si>
    <t>McRae, Jon</t>
  </si>
  <si>
    <t>karen brown</t>
  </si>
  <si>
    <t>Brown, Karen</t>
  </si>
  <si>
    <t xml:space="preserve">  </t>
  </si>
  <si>
    <t>Veronika Ferfolja</t>
  </si>
  <si>
    <t>7 Jan</t>
  </si>
  <si>
    <t>3 Jan</t>
  </si>
  <si>
    <t>1 Jan</t>
  </si>
  <si>
    <t>km</t>
  </si>
  <si>
    <t>21 Jan</t>
  </si>
  <si>
    <t>14 Jan</t>
  </si>
  <si>
    <t>17 Jan</t>
  </si>
  <si>
    <t>28 Jan</t>
  </si>
  <si>
    <t>4 Feb</t>
  </si>
  <si>
    <t>16 Jan</t>
  </si>
  <si>
    <t>11 Jan</t>
  </si>
  <si>
    <t>5 Feb</t>
  </si>
  <si>
    <t>7 Feb</t>
  </si>
  <si>
    <t>1 Feb</t>
  </si>
  <si>
    <t>24 Jan</t>
  </si>
  <si>
    <t>27 Jan</t>
  </si>
  <si>
    <t>5 Jan</t>
  </si>
  <si>
    <t>10 Jan</t>
  </si>
  <si>
    <t>35:25.87</t>
  </si>
  <si>
    <t>25 Jan</t>
  </si>
  <si>
    <t>33:14.15</t>
  </si>
  <si>
    <t>27:49.78</t>
  </si>
  <si>
    <t>14 Feb</t>
  </si>
  <si>
    <t>11 Feb</t>
  </si>
  <si>
    <t>26 Jan</t>
  </si>
  <si>
    <t>30 Jan</t>
  </si>
  <si>
    <t>31 Jan</t>
  </si>
  <si>
    <t>15 Feb</t>
  </si>
  <si>
    <t>atsuko mcgowan</t>
  </si>
  <si>
    <t>McGowan, Atsuko</t>
  </si>
  <si>
    <t>luke mcgowan</t>
  </si>
  <si>
    <t>McGowan, Luke</t>
  </si>
  <si>
    <t>emma hughes</t>
  </si>
  <si>
    <t>Hughes, Emma</t>
  </si>
  <si>
    <t>VIKINGS ENDURANCE 1000 POINTS AND DISTANCE SUMMARY 2012</t>
  </si>
  <si>
    <t>Endurance 1000 Recorder</t>
  </si>
  <si>
    <t>endurance 1000 swims</t>
  </si>
  <si>
    <t>3 Mar</t>
  </si>
  <si>
    <t>25 Feb</t>
  </si>
  <si>
    <t>23 Feb</t>
  </si>
  <si>
    <t>2 Mar</t>
  </si>
  <si>
    <t>27 Feb</t>
  </si>
  <si>
    <t>20 Feb</t>
  </si>
  <si>
    <t>12 Feb</t>
  </si>
  <si>
    <t>28 Feb</t>
  </si>
  <si>
    <t>13 Feb</t>
  </si>
  <si>
    <t>18 Feb</t>
  </si>
  <si>
    <t>19 Feb</t>
  </si>
  <si>
    <t>59:22.17</t>
  </si>
  <si>
    <t>3000 Metre Swims 2012</t>
  </si>
  <si>
    <t>20 Mar</t>
  </si>
  <si>
    <t>17 Mar</t>
  </si>
  <si>
    <t>10 Mar</t>
  </si>
  <si>
    <t>6 Mar</t>
  </si>
  <si>
    <t>9 Mar</t>
  </si>
  <si>
    <t>13 Mar</t>
  </si>
  <si>
    <t>21 Feb</t>
  </si>
  <si>
    <t>3 Feb</t>
  </si>
  <si>
    <t>6 Feb</t>
  </si>
  <si>
    <t>23 Mar</t>
  </si>
  <si>
    <t>19 Mar</t>
  </si>
  <si>
    <t>27 Mar</t>
  </si>
  <si>
    <t>24 Mar</t>
  </si>
  <si>
    <t>3 April</t>
  </si>
  <si>
    <t>3 Apr</t>
  </si>
  <si>
    <t>28 Mar</t>
  </si>
  <si>
    <t>30 Mar</t>
  </si>
  <si>
    <t>31 Mar</t>
  </si>
  <si>
    <t>10 Apr</t>
  </si>
  <si>
    <t>7 Apr</t>
  </si>
  <si>
    <t>16 Apr</t>
  </si>
  <si>
    <t>20 Apr</t>
  </si>
  <si>
    <t>21 Apr</t>
  </si>
  <si>
    <t>14 Apr</t>
  </si>
  <si>
    <t>17 Apr</t>
  </si>
  <si>
    <t>28 Apr</t>
  </si>
  <si>
    <t>23 Apr</t>
  </si>
  <si>
    <t>26 Apr</t>
  </si>
  <si>
    <t>24 Apr</t>
  </si>
  <si>
    <t>15 Apr</t>
  </si>
  <si>
    <t>1 May</t>
  </si>
  <si>
    <t>4 May</t>
  </si>
  <si>
    <t>29 Apr</t>
  </si>
  <si>
    <t>30 Apr</t>
  </si>
  <si>
    <t>18 Apr</t>
  </si>
  <si>
    <t>29 Feb</t>
  </si>
  <si>
    <t>5 May</t>
  </si>
  <si>
    <t>31 Apr</t>
  </si>
  <si>
    <t>15 May</t>
  </si>
  <si>
    <t>12 May</t>
  </si>
  <si>
    <t>9 May</t>
  </si>
  <si>
    <t>6 May</t>
  </si>
  <si>
    <t>11 May</t>
  </si>
  <si>
    <t>8 May</t>
  </si>
  <si>
    <t>19 May</t>
  </si>
  <si>
    <t>22 May</t>
  </si>
  <si>
    <t>53:12.07</t>
  </si>
  <si>
    <t>5000m swims 2012</t>
  </si>
  <si>
    <t>26 May</t>
  </si>
  <si>
    <t>29 May</t>
  </si>
  <si>
    <t>5 June</t>
  </si>
  <si>
    <t>2 June</t>
  </si>
  <si>
    <t>16 Jun</t>
  </si>
  <si>
    <t>9 Jun</t>
  </si>
  <si>
    <t>2 Jun</t>
  </si>
  <si>
    <t>12 Jun</t>
  </si>
  <si>
    <t>14 Jun</t>
  </si>
  <si>
    <t>1 Jun</t>
  </si>
  <si>
    <t>19 Jun</t>
  </si>
  <si>
    <t>5 Jun</t>
  </si>
  <si>
    <t>23 Jun</t>
  </si>
  <si>
    <t>26 Jun</t>
  </si>
  <si>
    <t>3 Jul</t>
  </si>
  <si>
    <t>29 Jun</t>
  </si>
  <si>
    <t>7 Jul</t>
  </si>
  <si>
    <t>8 Jul</t>
  </si>
  <si>
    <t>10 Jul</t>
  </si>
  <si>
    <t>terrence ingram</t>
  </si>
  <si>
    <t>Ingram, Terence</t>
  </si>
  <si>
    <t>8 July</t>
  </si>
  <si>
    <t>alan duus</t>
  </si>
  <si>
    <t>Duus, Alan</t>
  </si>
  <si>
    <t>14 Jul</t>
  </si>
  <si>
    <t>31 Jul</t>
  </si>
  <si>
    <t>26 Jul</t>
  </si>
  <si>
    <t>28 Jul</t>
  </si>
  <si>
    <t>18 Jul</t>
  </si>
  <si>
    <t>24 Jul</t>
  </si>
  <si>
    <t>26 July</t>
  </si>
  <si>
    <t>nina maguire</t>
  </si>
  <si>
    <t>Maguire, Nina</t>
  </si>
  <si>
    <t>McFarland, Gillian</t>
  </si>
  <si>
    <t>gillian Mcfarland</t>
  </si>
  <si>
    <t>4 Aug</t>
  </si>
  <si>
    <t>11 Aug</t>
  </si>
  <si>
    <t>7 Aug</t>
  </si>
  <si>
    <t>18 Aug</t>
  </si>
  <si>
    <t>14 Aug</t>
  </si>
  <si>
    <t>nicolee martin</t>
  </si>
  <si>
    <t>Martin, Nicolee</t>
  </si>
  <si>
    <t>25 Jul</t>
  </si>
  <si>
    <t>8 Aug</t>
  </si>
  <si>
    <t>35;53.34</t>
  </si>
  <si>
    <t>25 Aug</t>
  </si>
  <si>
    <t>tom boyce</t>
  </si>
  <si>
    <t>Boyce, Tom</t>
  </si>
  <si>
    <t>1 Sep</t>
  </si>
  <si>
    <t>4 Sep</t>
  </si>
  <si>
    <t>21 Aug</t>
  </si>
  <si>
    <t>28 Aug</t>
  </si>
  <si>
    <t>29 Jul</t>
  </si>
  <si>
    <t>63:24.26</t>
  </si>
  <si>
    <t>BR</t>
  </si>
  <si>
    <t>8 Sep</t>
  </si>
  <si>
    <t>22 Sep</t>
  </si>
  <si>
    <t>18 Sep</t>
  </si>
  <si>
    <t>11 Sep</t>
  </si>
  <si>
    <t>9 Sep</t>
  </si>
  <si>
    <t>26 Sep</t>
  </si>
  <si>
    <t>29 Sep</t>
  </si>
  <si>
    <t>23 Sep</t>
  </si>
  <si>
    <t>25 Sep</t>
  </si>
  <si>
    <t>30 Sep</t>
  </si>
  <si>
    <t>oliver Bacueti</t>
  </si>
  <si>
    <t>Bacueti, Oliver</t>
  </si>
  <si>
    <t>robyn toms</t>
  </si>
  <si>
    <t>Toms, Robyn</t>
  </si>
  <si>
    <t>2 Oct</t>
  </si>
  <si>
    <t>6 Oct</t>
  </si>
  <si>
    <t>13 Oct</t>
  </si>
  <si>
    <t>27 Oct</t>
  </si>
  <si>
    <t>9 Oct</t>
  </si>
  <si>
    <t>3 Nov</t>
  </si>
  <si>
    <t>6 Nov</t>
  </si>
  <si>
    <t>4 Nov</t>
  </si>
  <si>
    <t>23 Oct</t>
  </si>
  <si>
    <t>30 Oct</t>
  </si>
  <si>
    <t>29 Oct</t>
  </si>
  <si>
    <t>52:06.39</t>
  </si>
  <si>
    <t>58:15.63</t>
  </si>
  <si>
    <t>70:59.13</t>
  </si>
  <si>
    <t>58:49.23</t>
  </si>
  <si>
    <t>59:14.72</t>
  </si>
  <si>
    <t>BA</t>
  </si>
  <si>
    <t>58:36.70</t>
  </si>
  <si>
    <t>jane waddleton</t>
  </si>
  <si>
    <t>Waddleton, Jane</t>
  </si>
  <si>
    <t>10 Nov</t>
  </si>
  <si>
    <t>13 Nov</t>
  </si>
  <si>
    <t>marianne tweedie</t>
  </si>
  <si>
    <t>Tweedie, Marianne</t>
  </si>
  <si>
    <t>17 Nov</t>
  </si>
  <si>
    <t>12 Nov</t>
  </si>
  <si>
    <t>20 Nov</t>
  </si>
  <si>
    <t>25 Nov</t>
  </si>
  <si>
    <t>27 Nov</t>
  </si>
  <si>
    <t>24 Nov</t>
  </si>
  <si>
    <t>2 Dec</t>
  </si>
  <si>
    <t>1 Dec</t>
  </si>
  <si>
    <t>54:49.84</t>
  </si>
  <si>
    <t>Atsuko McGowan</t>
  </si>
  <si>
    <t>51:54.02</t>
  </si>
  <si>
    <t>Nina Maguire</t>
  </si>
  <si>
    <t>56:54.97</t>
  </si>
  <si>
    <t>3 Dec</t>
  </si>
  <si>
    <t>8 Dec</t>
  </si>
  <si>
    <t>28 Nov</t>
  </si>
  <si>
    <t>4 Dec</t>
  </si>
  <si>
    <t>11 Dec</t>
  </si>
  <si>
    <t>15 Dec</t>
  </si>
  <si>
    <t>16 Dec</t>
  </si>
  <si>
    <t>56:37.55</t>
  </si>
  <si>
    <t>BK</t>
  </si>
  <si>
    <t>1:03.27.14</t>
  </si>
  <si>
    <t>13 Jul</t>
  </si>
  <si>
    <t>15 Jul</t>
  </si>
  <si>
    <t>16 Jul</t>
  </si>
  <si>
    <t>20 Jul</t>
  </si>
  <si>
    <t>12 Aug</t>
  </si>
  <si>
    <t>3 Sep</t>
  </si>
  <si>
    <t>15 Sep</t>
  </si>
  <si>
    <t>16 Sep</t>
  </si>
  <si>
    <t>19 Aug</t>
  </si>
  <si>
    <t>1 Apr</t>
  </si>
  <si>
    <t>1 Oct</t>
  </si>
  <si>
    <t>7 Oct</t>
  </si>
  <si>
    <t>8 Oct</t>
  </si>
  <si>
    <t>21 Oct</t>
  </si>
  <si>
    <t>7 Nov</t>
  </si>
  <si>
    <t>14 Dec</t>
  </si>
  <si>
    <t>11 Nov</t>
  </si>
  <si>
    <t>7 Dec</t>
  </si>
  <si>
    <t>28 Oct</t>
  </si>
  <si>
    <t>21 Dec</t>
  </si>
  <si>
    <t>23 Dec</t>
  </si>
  <si>
    <t>26 Dec</t>
  </si>
  <si>
    <t>24 Dec</t>
  </si>
  <si>
    <t>27 Dec</t>
  </si>
  <si>
    <t>22 Dec</t>
  </si>
  <si>
    <t xml:space="preserve">26 May </t>
  </si>
  <si>
    <t>2 Aug</t>
  </si>
  <si>
    <t>cassie Lindsay</t>
  </si>
  <si>
    <t>Updated 31 Dec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</si>
</sst>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C09]dddd\,\ 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"/>
    <numFmt numFmtId="177" formatCode="#,##0.000"/>
    <numFmt numFmtId="178" formatCode="[$-409]h:mm:ss\ AM/PM"/>
    <numFmt numFmtId="179" formatCode="[$-F400]h:mm:ss\ AM/PM"/>
    <numFmt numFmtId="180" formatCode="mm:ss.00"/>
  </numFmts>
  <fonts count="6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sz val="18"/>
      <name val="Algerian"/>
      <family val="5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Algerian"/>
      <family val="5"/>
    </font>
    <font>
      <sz val="16"/>
      <color indexed="10"/>
      <name val="Algerian"/>
      <family val="5"/>
    </font>
    <font>
      <sz val="11"/>
      <name val="Times New Roman"/>
      <family val="1"/>
    </font>
    <font>
      <sz val="14"/>
      <color indexed="11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6"/>
      <color indexed="11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18"/>
      <color indexed="10"/>
      <name val="Algerian"/>
      <family val="5"/>
    </font>
    <font>
      <b/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22" xfId="0" applyNumberFormat="1" applyBorder="1" applyAlignment="1">
      <alignment/>
    </xf>
    <xf numFmtId="1" fontId="0" fillId="0" borderId="0" xfId="0" applyNumberFormat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7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15" xfId="0" applyNumberFormat="1" applyBorder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53" applyAlignment="1" applyProtection="1">
      <alignment/>
      <protection/>
    </xf>
    <xf numFmtId="2" fontId="0" fillId="0" borderId="18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8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176" fontId="0" fillId="0" borderId="0" xfId="0" applyNumberFormat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176" fontId="0" fillId="0" borderId="0" xfId="0" applyNumberFormat="1" applyAlignment="1" quotePrefix="1">
      <alignment/>
    </xf>
    <xf numFmtId="0" fontId="10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vertical="center" wrapText="1"/>
    </xf>
    <xf numFmtId="1" fontId="0" fillId="0" borderId="27" xfId="0" applyNumberFormat="1" applyFont="1" applyBorder="1" applyAlignment="1">
      <alignment horizontal="left" vertical="center" wrapText="1"/>
    </xf>
    <xf numFmtId="1" fontId="0" fillId="0" borderId="28" xfId="0" applyNumberFormat="1" applyFont="1" applyBorder="1" applyAlignment="1">
      <alignment vertical="center" wrapText="1"/>
    </xf>
    <xf numFmtId="0" fontId="0" fillId="0" borderId="23" xfId="0" applyFont="1" applyBorder="1" applyAlignment="1">
      <alignment/>
    </xf>
    <xf numFmtId="1" fontId="0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0" fontId="0" fillId="0" borderId="0" xfId="0" applyFont="1" applyBorder="1" applyAlignment="1">
      <alignment vertical="center"/>
    </xf>
    <xf numFmtId="49" fontId="0" fillId="0" borderId="23" xfId="0" applyNumberFormat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 wrapText="1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5" xfId="0" applyNumberFormat="1" applyFont="1" applyBorder="1" applyAlignment="1">
      <alignment horizontal="center"/>
    </xf>
    <xf numFmtId="0" fontId="2" fillId="0" borderId="0" xfId="53" applyAlignment="1" applyProtection="1" quotePrefix="1">
      <alignment/>
      <protection/>
    </xf>
    <xf numFmtId="1" fontId="0" fillId="0" borderId="0" xfId="0" applyNumberFormat="1" applyAlignment="1" quotePrefix="1">
      <alignment/>
    </xf>
    <xf numFmtId="0" fontId="66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1" fontId="0" fillId="0" borderId="23" xfId="0" applyNumberFormat="1" applyFont="1" applyBorder="1" applyAlignment="1">
      <alignment horizont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80" fontId="67" fillId="0" borderId="23" xfId="0" applyNumberFormat="1" applyFont="1" applyBorder="1" applyAlignment="1">
      <alignment horizontal="center" vertical="center" wrapText="1"/>
    </xf>
    <xf numFmtId="180" fontId="67" fillId="0" borderId="23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6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466725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542925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466725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533400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457200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L7" sqref="L7"/>
    </sheetView>
  </sheetViews>
  <sheetFormatPr defaultColWidth="8.8515625" defaultRowHeight="12.75"/>
  <cols>
    <col min="1" max="1" width="8.8515625" style="0" customWidth="1"/>
    <col min="2" max="2" width="9.28125" style="7" customWidth="1"/>
    <col min="3" max="3" width="10.00390625" style="2" customWidth="1"/>
    <col min="4" max="4" width="19.7109375" style="0" customWidth="1"/>
    <col min="5" max="5" width="7.28125" style="0" customWidth="1"/>
    <col min="6" max="6" width="8.8515625" style="0" customWidth="1"/>
    <col min="7" max="7" width="2.7109375" style="0" hidden="1" customWidth="1"/>
    <col min="8" max="8" width="10.140625" style="0" customWidth="1"/>
    <col min="9" max="9" width="8.8515625" style="0" customWidth="1"/>
    <col min="10" max="10" width="2.7109375" style="0" hidden="1" customWidth="1"/>
    <col min="11" max="11" width="2.8515625" style="0" customWidth="1"/>
    <col min="12" max="13" width="15.8515625" style="0" customWidth="1"/>
    <col min="14" max="14" width="7.00390625" style="0" customWidth="1"/>
    <col min="15" max="16" width="8.8515625" style="0" customWidth="1"/>
    <col min="17" max="17" width="2.8515625" style="0" hidden="1" customWidth="1"/>
    <col min="18" max="18" width="9.28125" style="0" customWidth="1"/>
  </cols>
  <sheetData>
    <row r="1" spans="2:17" ht="21" customHeight="1">
      <c r="B1" s="150" t="s">
        <v>194</v>
      </c>
      <c r="C1" s="148"/>
      <c r="D1" s="148"/>
      <c r="E1" s="148"/>
      <c r="F1" s="148"/>
      <c r="G1" s="148"/>
      <c r="H1" s="148"/>
      <c r="I1" s="148"/>
      <c r="J1" s="148"/>
      <c r="K1" s="46"/>
      <c r="L1" s="79"/>
      <c r="M1" s="148" t="s">
        <v>402</v>
      </c>
      <c r="N1" s="148"/>
      <c r="O1" s="59"/>
      <c r="P1" s="46"/>
      <c r="Q1" s="46"/>
    </row>
    <row r="2" spans="2:12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2.7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5" spans="2:6" ht="16.5" customHeight="1">
      <c r="B5" s="146" t="s">
        <v>50</v>
      </c>
      <c r="C5" s="147"/>
      <c r="D5" s="147"/>
      <c r="E5" s="147"/>
      <c r="F5" s="147"/>
    </row>
    <row r="6" spans="2:18" ht="12">
      <c r="B6" s="6"/>
      <c r="C6" s="5"/>
      <c r="D6" s="3"/>
      <c r="E6" s="3"/>
      <c r="F6" s="3"/>
      <c r="G6" s="3"/>
      <c r="H6" s="3"/>
      <c r="I6" s="3"/>
      <c r="J6" s="3"/>
      <c r="K6" s="3"/>
      <c r="L6" s="3"/>
      <c r="M6" s="87"/>
      <c r="N6" s="88"/>
      <c r="P6" s="3"/>
      <c r="Q6" s="3"/>
      <c r="R6" s="3"/>
    </row>
    <row r="7" spans="2:12" ht="12.75" customHeight="1">
      <c r="B7" s="7" t="s">
        <v>53</v>
      </c>
      <c r="C7" s="2" t="s">
        <v>41</v>
      </c>
      <c r="D7" t="s">
        <v>12</v>
      </c>
      <c r="E7" s="1" t="s">
        <v>9</v>
      </c>
      <c r="F7" s="1" t="s">
        <v>163</v>
      </c>
      <c r="H7" s="86"/>
      <c r="J7" t="s">
        <v>51</v>
      </c>
      <c r="K7" s="1" t="s">
        <v>51</v>
      </c>
      <c r="L7" s="78"/>
    </row>
    <row r="8" spans="13:14" ht="12">
      <c r="M8" s="89"/>
      <c r="N8" s="82"/>
    </row>
    <row r="9" spans="2:11" ht="12.75" customHeight="1">
      <c r="B9" s="129">
        <v>406795</v>
      </c>
      <c r="C9" s="2" t="s">
        <v>57</v>
      </c>
      <c r="D9" s="57" t="s">
        <v>63</v>
      </c>
      <c r="E9" s="8">
        <f>'Alexander C'!T27</f>
        <v>880</v>
      </c>
      <c r="F9" s="81">
        <f>'Alexander C'!T28</f>
        <v>42.6</v>
      </c>
      <c r="H9" s="85"/>
      <c r="K9">
        <f aca="true" t="shared" si="0" ref="K9:K52">IF((E9&gt;0),1,0)</f>
        <v>1</v>
      </c>
    </row>
    <row r="10" spans="2:11" ht="12.75" customHeight="1">
      <c r="B10" s="129"/>
      <c r="D10" s="57" t="s">
        <v>324</v>
      </c>
      <c r="E10" s="8">
        <f>'Bacueti O'!T27</f>
        <v>65</v>
      </c>
      <c r="F10" s="81">
        <f>'Bacueti O'!T28</f>
        <v>3.5</v>
      </c>
      <c r="H10" s="85"/>
      <c r="K10">
        <f t="shared" si="0"/>
        <v>1</v>
      </c>
    </row>
    <row r="11" spans="2:14" ht="12">
      <c r="B11" s="129">
        <v>783385</v>
      </c>
      <c r="C11" s="2" t="s">
        <v>68</v>
      </c>
      <c r="D11" s="57" t="s">
        <v>67</v>
      </c>
      <c r="E11" s="8">
        <f>'Bale D'!T27</f>
        <v>735</v>
      </c>
      <c r="F11" s="81">
        <f>'Bale D'!T28</f>
        <v>44.425</v>
      </c>
      <c r="H11" s="85"/>
      <c r="K11">
        <f aca="true" t="shared" si="1" ref="K11:K18">IF((E11&gt;0),1,0)</f>
        <v>1</v>
      </c>
      <c r="N11" s="83"/>
    </row>
    <row r="12" spans="2:14" ht="12">
      <c r="B12" s="129">
        <v>781850</v>
      </c>
      <c r="C12" s="2" t="s">
        <v>105</v>
      </c>
      <c r="D12" s="57" t="s">
        <v>111</v>
      </c>
      <c r="E12" s="8">
        <f>'Blomeley J'!T27</f>
        <v>126</v>
      </c>
      <c r="F12" s="81">
        <f>'Blomeley J'!T28</f>
        <v>9.05</v>
      </c>
      <c r="H12" s="85"/>
      <c r="K12">
        <f t="shared" si="1"/>
        <v>1</v>
      </c>
      <c r="N12" s="83"/>
    </row>
    <row r="13" spans="2:14" ht="12">
      <c r="B13" s="129"/>
      <c r="D13" s="57" t="s">
        <v>305</v>
      </c>
      <c r="E13" s="8">
        <f>'Boyce T'!T27</f>
        <v>8</v>
      </c>
      <c r="F13" s="81">
        <f>'Boyce T'!T28</f>
        <v>0.8</v>
      </c>
      <c r="H13" s="85"/>
      <c r="K13">
        <f t="shared" si="1"/>
        <v>1</v>
      </c>
      <c r="N13" s="83"/>
    </row>
    <row r="14" spans="2:14" ht="12">
      <c r="B14" s="129">
        <v>406927</v>
      </c>
      <c r="C14" s="2" t="s">
        <v>58</v>
      </c>
      <c r="D14" s="57" t="s">
        <v>124</v>
      </c>
      <c r="E14" s="8">
        <f>'Britten A'!T27</f>
        <v>0</v>
      </c>
      <c r="F14" s="81">
        <f>'Britten A'!T28</f>
        <v>0</v>
      </c>
      <c r="H14" s="85"/>
      <c r="K14">
        <f t="shared" si="1"/>
        <v>0</v>
      </c>
      <c r="N14" s="83"/>
    </row>
    <row r="15" spans="2:14" ht="12">
      <c r="B15" s="129">
        <v>449283</v>
      </c>
      <c r="C15" s="2" t="s">
        <v>54</v>
      </c>
      <c r="D15" s="57" t="s">
        <v>157</v>
      </c>
      <c r="E15" s="8">
        <f>'Brown K'!T27</f>
        <v>3</v>
      </c>
      <c r="F15" s="81">
        <f>'Brown K'!T28</f>
        <v>0.4</v>
      </c>
      <c r="H15" s="85"/>
      <c r="K15">
        <f t="shared" si="1"/>
        <v>1</v>
      </c>
      <c r="N15" s="83"/>
    </row>
    <row r="16" spans="2:14" ht="12">
      <c r="B16" s="129">
        <v>406820</v>
      </c>
      <c r="C16" s="2" t="s">
        <v>86</v>
      </c>
      <c r="D16" s="93" t="s">
        <v>107</v>
      </c>
      <c r="E16" s="8">
        <f>'Cass L'!T27</f>
        <v>270</v>
      </c>
      <c r="F16" s="81">
        <f>'Cass L'!T28</f>
        <v>18.2</v>
      </c>
      <c r="H16" s="85"/>
      <c r="K16">
        <f t="shared" si="1"/>
        <v>1</v>
      </c>
      <c r="N16" s="83"/>
    </row>
    <row r="17" spans="2:14" ht="12">
      <c r="B17" s="129">
        <v>406801</v>
      </c>
      <c r="C17" s="2" t="s">
        <v>86</v>
      </c>
      <c r="D17" s="57" t="s">
        <v>90</v>
      </c>
      <c r="E17" s="8">
        <f>'Coggins M'!T27</f>
        <v>50</v>
      </c>
      <c r="F17" s="81">
        <f>'Coggins M'!T28</f>
        <v>2.3</v>
      </c>
      <c r="H17" s="85"/>
      <c r="K17">
        <f t="shared" si="1"/>
        <v>1</v>
      </c>
      <c r="N17" s="83"/>
    </row>
    <row r="18" spans="2:14" ht="12">
      <c r="B18" s="129">
        <v>785729</v>
      </c>
      <c r="C18" s="2" t="s">
        <v>105</v>
      </c>
      <c r="D18" s="57" t="s">
        <v>109</v>
      </c>
      <c r="E18" s="8">
        <f>'Dando N'!T27</f>
        <v>20</v>
      </c>
      <c r="F18" s="81">
        <f>'Dando N'!T28</f>
        <v>1.6</v>
      </c>
      <c r="H18" s="85"/>
      <c r="K18">
        <f t="shared" si="1"/>
        <v>1</v>
      </c>
      <c r="N18" s="83"/>
    </row>
    <row r="19" spans="2:19" ht="12">
      <c r="B19" s="129">
        <v>406796</v>
      </c>
      <c r="C19" s="2" t="s">
        <v>42</v>
      </c>
      <c r="D19" s="57" t="s">
        <v>13</v>
      </c>
      <c r="E19" s="8">
        <f>'Day B'!T27</f>
        <v>1005</v>
      </c>
      <c r="F19" s="81">
        <f>'Day B'!T28</f>
        <v>52.6</v>
      </c>
      <c r="G19" s="34">
        <f>IF((E19)&gt;0,1,0)</f>
        <v>1</v>
      </c>
      <c r="H19" s="85"/>
      <c r="J19">
        <f>IF((E19)&gt;0,1,0)</f>
        <v>1</v>
      </c>
      <c r="K19">
        <f t="shared" si="0"/>
        <v>1</v>
      </c>
      <c r="N19" s="83"/>
      <c r="Q19">
        <f>IF((K19&gt;0),1,0)</f>
        <v>1</v>
      </c>
      <c r="S19" s="83"/>
    </row>
    <row r="20" spans="2:19" ht="12">
      <c r="B20" s="129">
        <v>784656</v>
      </c>
      <c r="C20" s="2" t="s">
        <v>42</v>
      </c>
      <c r="D20" s="57" t="s">
        <v>75</v>
      </c>
      <c r="E20" s="8">
        <f>'Day J'!T27</f>
        <v>0</v>
      </c>
      <c r="F20" s="81">
        <f>'Day J'!T28</f>
        <v>0</v>
      </c>
      <c r="G20" s="34"/>
      <c r="H20" s="85"/>
      <c r="K20">
        <f t="shared" si="0"/>
        <v>0</v>
      </c>
      <c r="N20" s="83"/>
      <c r="S20" s="83"/>
    </row>
    <row r="21" spans="2:19" ht="12">
      <c r="B21" s="129">
        <v>406713</v>
      </c>
      <c r="C21" s="2" t="s">
        <v>86</v>
      </c>
      <c r="D21" s="57" t="s">
        <v>92</v>
      </c>
      <c r="E21" s="8">
        <f>'Droop J'!T27</f>
        <v>605</v>
      </c>
      <c r="F21" s="81">
        <f>'Droop J'!T28</f>
        <v>30.575</v>
      </c>
      <c r="G21" s="34"/>
      <c r="H21" s="85"/>
      <c r="K21">
        <f t="shared" si="0"/>
        <v>1</v>
      </c>
      <c r="N21" s="83"/>
      <c r="P21" s="92"/>
      <c r="S21" s="83"/>
    </row>
    <row r="22" spans="2:19" ht="12">
      <c r="B22" s="129"/>
      <c r="D22" s="57" t="s">
        <v>281</v>
      </c>
      <c r="E22" s="8">
        <f>'Duus A'!T27</f>
        <v>416</v>
      </c>
      <c r="F22" s="81">
        <f>'Duus A'!T28</f>
        <v>19.025</v>
      </c>
      <c r="G22" s="34"/>
      <c r="H22" s="85"/>
      <c r="K22">
        <f t="shared" si="0"/>
        <v>1</v>
      </c>
      <c r="N22" s="83"/>
      <c r="P22" s="92"/>
      <c r="S22" s="83"/>
    </row>
    <row r="23" spans="2:19" ht="12">
      <c r="B23" s="129">
        <v>784879</v>
      </c>
      <c r="C23" s="2" t="s">
        <v>58</v>
      </c>
      <c r="D23" s="57" t="s">
        <v>117</v>
      </c>
      <c r="E23" s="8">
        <f>'Everingham J'!T27</f>
        <v>0</v>
      </c>
      <c r="F23" s="81">
        <f>'Everingham J'!T28</f>
        <v>0</v>
      </c>
      <c r="G23" s="34"/>
      <c r="H23" s="85"/>
      <c r="K23">
        <f t="shared" si="0"/>
        <v>0</v>
      </c>
      <c r="N23" s="83"/>
      <c r="P23" s="92"/>
      <c r="S23" s="83"/>
    </row>
    <row r="24" spans="2:19" ht="12">
      <c r="B24" s="129">
        <v>783110</v>
      </c>
      <c r="C24" s="2" t="s">
        <v>58</v>
      </c>
      <c r="D24" s="57" t="s">
        <v>104</v>
      </c>
      <c r="E24" s="8">
        <f>'Ferfolja V'!T27</f>
        <v>219</v>
      </c>
      <c r="F24" s="81">
        <f>'Ferfolja V'!T28</f>
        <v>16.8</v>
      </c>
      <c r="G24" s="34"/>
      <c r="H24" s="85"/>
      <c r="K24">
        <f t="shared" si="0"/>
        <v>1</v>
      </c>
      <c r="N24" s="83"/>
      <c r="S24" s="83"/>
    </row>
    <row r="25" spans="2:19" ht="12">
      <c r="B25" s="129">
        <v>435752</v>
      </c>
      <c r="C25" s="2" t="s">
        <v>58</v>
      </c>
      <c r="D25" s="57" t="s">
        <v>96</v>
      </c>
      <c r="E25" s="8">
        <f>'Gilroy L'!T27</f>
        <v>1005</v>
      </c>
      <c r="F25" s="81">
        <f>'Gilroy L'!T28</f>
        <v>53.65</v>
      </c>
      <c r="G25" s="34"/>
      <c r="H25" s="85"/>
      <c r="K25">
        <f t="shared" si="0"/>
        <v>1</v>
      </c>
      <c r="N25" s="83"/>
      <c r="S25" s="83"/>
    </row>
    <row r="26" spans="2:19" ht="12">
      <c r="B26" s="129">
        <v>406878</v>
      </c>
      <c r="C26" s="2" t="s">
        <v>58</v>
      </c>
      <c r="D26" s="57" t="s">
        <v>122</v>
      </c>
      <c r="E26" s="8">
        <f>'Gourley G'!T27</f>
        <v>50</v>
      </c>
      <c r="F26" s="81">
        <f>'Gourley G'!T28</f>
        <v>2.3</v>
      </c>
      <c r="G26" s="34"/>
      <c r="H26" s="85"/>
      <c r="K26">
        <f t="shared" si="0"/>
        <v>1</v>
      </c>
      <c r="N26" s="83"/>
      <c r="S26" s="83"/>
    </row>
    <row r="27" spans="2:19" ht="12">
      <c r="B27" s="129">
        <v>785667</v>
      </c>
      <c r="C27" s="2" t="s">
        <v>42</v>
      </c>
      <c r="D27" s="57" t="s">
        <v>149</v>
      </c>
      <c r="E27" s="8">
        <f>'Gribble D'!T27</f>
        <v>98</v>
      </c>
      <c r="F27" s="96">
        <f>'Gribble D'!T28</f>
        <v>8</v>
      </c>
      <c r="G27" s="34"/>
      <c r="H27" s="85"/>
      <c r="K27">
        <f t="shared" si="0"/>
        <v>1</v>
      </c>
      <c r="N27" s="83"/>
      <c r="S27" s="83"/>
    </row>
    <row r="28" spans="2:19" ht="12">
      <c r="B28" s="129">
        <v>406922</v>
      </c>
      <c r="C28" s="2" t="s">
        <v>86</v>
      </c>
      <c r="D28" s="57" t="s">
        <v>84</v>
      </c>
      <c r="E28" s="8">
        <f>'Gunning S'!T27</f>
        <v>110</v>
      </c>
      <c r="F28" s="81">
        <f>'Gunning S'!T28</f>
        <v>7.1</v>
      </c>
      <c r="G28" s="34"/>
      <c r="H28" s="85"/>
      <c r="K28">
        <f t="shared" si="0"/>
        <v>1</v>
      </c>
      <c r="N28" s="83"/>
      <c r="S28" s="83"/>
    </row>
    <row r="29" spans="2:19" ht="12">
      <c r="B29" s="129">
        <v>406767</v>
      </c>
      <c r="C29" s="2" t="s">
        <v>120</v>
      </c>
      <c r="D29" s="57" t="s">
        <v>119</v>
      </c>
      <c r="E29" s="8">
        <f>'Hampton I'!T27</f>
        <v>5</v>
      </c>
      <c r="F29" s="81">
        <f>'Hampton I'!T28</f>
        <v>0.4</v>
      </c>
      <c r="G29" s="34"/>
      <c r="H29" s="85"/>
      <c r="K29">
        <f t="shared" si="0"/>
        <v>1</v>
      </c>
      <c r="N29" s="83"/>
      <c r="S29" s="83"/>
    </row>
    <row r="30" spans="2:19" ht="12">
      <c r="B30" s="129">
        <v>785586</v>
      </c>
      <c r="C30" s="2" t="s">
        <v>54</v>
      </c>
      <c r="D30" s="57" t="s">
        <v>152</v>
      </c>
      <c r="E30" s="8">
        <f>'Hubner F'!T27</f>
        <v>3</v>
      </c>
      <c r="F30" s="81">
        <f>'Hubner F'!T28</f>
        <v>0.4</v>
      </c>
      <c r="G30" s="34"/>
      <c r="H30" s="85"/>
      <c r="K30">
        <f t="shared" si="0"/>
        <v>1</v>
      </c>
      <c r="N30" s="83"/>
      <c r="S30" s="83"/>
    </row>
    <row r="31" spans="2:19" ht="12">
      <c r="B31" s="129">
        <v>785950</v>
      </c>
      <c r="C31" s="2" t="s">
        <v>58</v>
      </c>
      <c r="D31" s="57" t="s">
        <v>128</v>
      </c>
      <c r="E31" s="8">
        <f>'Hitchman P'!T27</f>
        <v>10</v>
      </c>
      <c r="F31" s="81">
        <f>'Hitchman P'!T28</f>
        <v>0.8</v>
      </c>
      <c r="G31" s="34"/>
      <c r="H31" s="85"/>
      <c r="K31">
        <f t="shared" si="0"/>
        <v>1</v>
      </c>
      <c r="N31" s="83"/>
      <c r="S31" s="83"/>
    </row>
    <row r="32" spans="3:19" ht="12">
      <c r="C32" s="2" t="s">
        <v>105</v>
      </c>
      <c r="D32" s="57" t="s">
        <v>193</v>
      </c>
      <c r="E32" s="8">
        <f>'Hughes E'!T27</f>
        <v>38</v>
      </c>
      <c r="F32" s="81">
        <f>'Hughes E'!T28</f>
        <v>3.8</v>
      </c>
      <c r="G32" s="34"/>
      <c r="H32" s="85"/>
      <c r="K32">
        <f t="shared" si="0"/>
        <v>1</v>
      </c>
      <c r="N32" s="83"/>
      <c r="S32" s="83"/>
    </row>
    <row r="33" spans="4:19" ht="12">
      <c r="D33" s="135" t="s">
        <v>278</v>
      </c>
      <c r="E33" s="136">
        <f>'Ingram T'!T27</f>
        <v>3</v>
      </c>
      <c r="F33" s="81">
        <f>'Ingram T'!T28</f>
        <v>0.4</v>
      </c>
      <c r="G33" s="34"/>
      <c r="H33" s="85"/>
      <c r="K33">
        <f t="shared" si="0"/>
        <v>1</v>
      </c>
      <c r="N33" s="83"/>
      <c r="S33" s="83"/>
    </row>
    <row r="34" spans="2:19" ht="12">
      <c r="B34" s="129">
        <v>781851</v>
      </c>
      <c r="C34" s="2" t="s">
        <v>42</v>
      </c>
      <c r="D34" s="57" t="s">
        <v>61</v>
      </c>
      <c r="E34" s="8">
        <f>'Kaye C'!T27</f>
        <v>890</v>
      </c>
      <c r="F34" s="81">
        <f>'Kaye C'!T28</f>
        <v>42.25</v>
      </c>
      <c r="G34" s="34"/>
      <c r="H34" s="85"/>
      <c r="K34">
        <f t="shared" si="0"/>
        <v>1</v>
      </c>
      <c r="N34" s="83"/>
      <c r="S34" s="83"/>
    </row>
    <row r="35" spans="2:19" ht="12">
      <c r="B35" s="129">
        <v>785429</v>
      </c>
      <c r="C35" s="2" t="s">
        <v>58</v>
      </c>
      <c r="D35" s="57" t="s">
        <v>98</v>
      </c>
      <c r="E35" s="8">
        <f>'Leydon K'!T27</f>
        <v>113</v>
      </c>
      <c r="F35" s="81">
        <f>'Leydon K'!T28</f>
        <v>12.55</v>
      </c>
      <c r="G35" s="34"/>
      <c r="H35" s="85"/>
      <c r="K35">
        <f t="shared" si="0"/>
        <v>1</v>
      </c>
      <c r="N35" s="83"/>
      <c r="S35" s="83"/>
    </row>
    <row r="36" spans="2:17" ht="12">
      <c r="B36" s="129">
        <v>406903</v>
      </c>
      <c r="C36" s="2" t="s">
        <v>59</v>
      </c>
      <c r="D36" s="57" t="s">
        <v>14</v>
      </c>
      <c r="E36" s="8">
        <f>'Lindsay J'!T27</f>
        <v>593</v>
      </c>
      <c r="F36" s="81">
        <f>'Lindsay J'!T28</f>
        <v>33.05</v>
      </c>
      <c r="G36" s="34">
        <f>IF((E36)&gt;0,1,0)</f>
        <v>1</v>
      </c>
      <c r="H36" s="85"/>
      <c r="J36">
        <f>IF((E36)&gt;0,1,0)</f>
        <v>1</v>
      </c>
      <c r="K36">
        <f t="shared" si="0"/>
        <v>1</v>
      </c>
      <c r="N36" s="1"/>
      <c r="Q36">
        <f>IF((K36&gt;0),1,0)</f>
        <v>1</v>
      </c>
    </row>
    <row r="37" spans="2:14" ht="12">
      <c r="B37" s="129"/>
      <c r="D37" s="57" t="s">
        <v>290</v>
      </c>
      <c r="E37" s="8">
        <f>'Maguire N'!T27</f>
        <v>80</v>
      </c>
      <c r="F37" s="81">
        <f>'Maguire N'!T28</f>
        <v>3.15</v>
      </c>
      <c r="G37" s="34"/>
      <c r="H37" s="85"/>
      <c r="K37">
        <f t="shared" si="0"/>
        <v>1</v>
      </c>
      <c r="N37" s="1"/>
    </row>
    <row r="38" spans="2:14" ht="12">
      <c r="B38" s="129">
        <v>783586</v>
      </c>
      <c r="C38" s="2" t="s">
        <v>58</v>
      </c>
      <c r="D38" s="57" t="s">
        <v>73</v>
      </c>
      <c r="E38" s="8">
        <f>'Makin C'!T27</f>
        <v>235</v>
      </c>
      <c r="F38" s="81">
        <f>'Makin C'!T28</f>
        <v>17.1</v>
      </c>
      <c r="G38" s="34"/>
      <c r="H38" s="85"/>
      <c r="K38">
        <f aca="true" t="shared" si="2" ref="K38:K50">IF((E38&gt;0),1,0)</f>
        <v>1</v>
      </c>
      <c r="M38" s="7"/>
      <c r="N38" s="34"/>
    </row>
    <row r="39" spans="2:14" ht="12">
      <c r="B39" s="129"/>
      <c r="D39" s="135" t="s">
        <v>299</v>
      </c>
      <c r="E39" s="8">
        <f>'Martin N'!T27</f>
        <v>60</v>
      </c>
      <c r="F39" s="81">
        <f>'Martin N'!T28</f>
        <v>3.1</v>
      </c>
      <c r="G39" s="34"/>
      <c r="H39" s="85"/>
      <c r="K39">
        <f t="shared" si="2"/>
        <v>1</v>
      </c>
      <c r="M39" s="7"/>
      <c r="N39" s="34"/>
    </row>
    <row r="40" spans="2:14" ht="12">
      <c r="B40" s="129"/>
      <c r="D40" s="57" t="s">
        <v>291</v>
      </c>
      <c r="E40" s="8">
        <f>'McFarland G'!T27</f>
        <v>2</v>
      </c>
      <c r="F40" s="81">
        <f>'McFarland G'!T28</f>
        <v>0.4</v>
      </c>
      <c r="G40" s="34"/>
      <c r="H40" s="85"/>
      <c r="K40">
        <f t="shared" si="2"/>
        <v>1</v>
      </c>
      <c r="M40" s="7"/>
      <c r="N40" s="34"/>
    </row>
    <row r="41" spans="1:14" ht="12">
      <c r="A41" s="135"/>
      <c r="C41" s="2" t="s">
        <v>105</v>
      </c>
      <c r="D41" s="57" t="s">
        <v>189</v>
      </c>
      <c r="E41" s="8">
        <f>'McGowan A'!T27</f>
        <v>1005</v>
      </c>
      <c r="F41" s="81">
        <f>'McGowan A'!T28</f>
        <v>55.8</v>
      </c>
      <c r="G41" s="34"/>
      <c r="H41" s="85"/>
      <c r="K41">
        <f t="shared" si="2"/>
        <v>1</v>
      </c>
      <c r="M41" s="7"/>
      <c r="N41" s="34"/>
    </row>
    <row r="42" spans="3:14" ht="12">
      <c r="C42" s="2" t="s">
        <v>58</v>
      </c>
      <c r="D42" s="57" t="s">
        <v>191</v>
      </c>
      <c r="E42" s="8">
        <f>'McGowan L'!T27</f>
        <v>47</v>
      </c>
      <c r="F42" s="81">
        <f>'McGowan L'!T28</f>
        <v>5.2</v>
      </c>
      <c r="G42" s="34"/>
      <c r="H42" s="85"/>
      <c r="K42">
        <f t="shared" si="2"/>
        <v>1</v>
      </c>
      <c r="M42" s="7"/>
      <c r="N42" s="34"/>
    </row>
    <row r="43" spans="2:14" ht="12">
      <c r="B43" s="129">
        <v>436749</v>
      </c>
      <c r="C43" s="2" t="s">
        <v>42</v>
      </c>
      <c r="D43" s="57" t="s">
        <v>155</v>
      </c>
      <c r="E43" s="8">
        <f>'McRae J'!T27</f>
        <v>1005</v>
      </c>
      <c r="F43" s="81">
        <f>'McRae J'!T28</f>
        <v>52.85</v>
      </c>
      <c r="G43" s="34"/>
      <c r="H43" s="85"/>
      <c r="K43">
        <f t="shared" si="2"/>
        <v>1</v>
      </c>
      <c r="M43" s="7"/>
      <c r="N43" s="34"/>
    </row>
    <row r="44" spans="2:14" ht="12">
      <c r="B44" s="129">
        <v>785102</v>
      </c>
      <c r="C44" s="2" t="s">
        <v>105</v>
      </c>
      <c r="D44" s="57" t="s">
        <v>102</v>
      </c>
      <c r="E44" s="8">
        <f>'Messenger K'!T27</f>
        <v>5</v>
      </c>
      <c r="F44" s="81">
        <f>'Messenger K'!T28</f>
        <v>0.4</v>
      </c>
      <c r="G44" s="34"/>
      <c r="H44" s="85"/>
      <c r="K44">
        <f t="shared" si="2"/>
        <v>1</v>
      </c>
      <c r="M44" s="7"/>
      <c r="N44" s="34"/>
    </row>
    <row r="45" spans="2:14" ht="12">
      <c r="B45" s="129">
        <v>781852</v>
      </c>
      <c r="C45" s="2" t="s">
        <v>42</v>
      </c>
      <c r="D45" s="57" t="s">
        <v>70</v>
      </c>
      <c r="E45" s="8">
        <f>'Munday P'!T27</f>
        <v>1005</v>
      </c>
      <c r="F45" s="81">
        <f>'Munday P'!T28</f>
        <v>54.3</v>
      </c>
      <c r="H45" s="85"/>
      <c r="K45">
        <f t="shared" si="2"/>
        <v>1</v>
      </c>
      <c r="M45" s="7"/>
      <c r="N45" s="34"/>
    </row>
    <row r="46" spans="2:14" ht="12">
      <c r="B46" s="129">
        <v>296115</v>
      </c>
      <c r="C46" s="2" t="s">
        <v>86</v>
      </c>
      <c r="D46" s="57" t="s">
        <v>100</v>
      </c>
      <c r="E46" s="8">
        <f>'Needham L'!T27</f>
        <v>10</v>
      </c>
      <c r="F46" s="81">
        <f>'Needham L'!T28</f>
        <v>0.8</v>
      </c>
      <c r="H46" s="85"/>
      <c r="K46">
        <f t="shared" si="2"/>
        <v>1</v>
      </c>
      <c r="M46" s="7"/>
      <c r="N46" s="34"/>
    </row>
    <row r="47" spans="2:14" ht="12">
      <c r="B47" s="129">
        <v>785926</v>
      </c>
      <c r="C47" s="2" t="s">
        <v>86</v>
      </c>
      <c r="D47" s="57" t="s">
        <v>135</v>
      </c>
      <c r="E47" s="8">
        <f>'North B'!T27</f>
        <v>3</v>
      </c>
      <c r="F47" s="81">
        <f>'North B'!T28</f>
        <v>0.4</v>
      </c>
      <c r="H47" s="85"/>
      <c r="K47">
        <f t="shared" si="2"/>
        <v>1</v>
      </c>
      <c r="M47" s="7"/>
      <c r="N47" s="34"/>
    </row>
    <row r="48" spans="2:14" ht="12">
      <c r="B48" s="129">
        <v>785810</v>
      </c>
      <c r="C48" s="2" t="s">
        <v>58</v>
      </c>
      <c r="D48" s="57" t="s">
        <v>129</v>
      </c>
      <c r="E48" s="8">
        <f>'Raymond M'!T27</f>
        <v>0</v>
      </c>
      <c r="F48" s="81">
        <f>'Raymond M'!T28</f>
        <v>0</v>
      </c>
      <c r="H48" s="85"/>
      <c r="K48">
        <f t="shared" si="2"/>
        <v>0</v>
      </c>
      <c r="M48" s="7"/>
      <c r="N48" s="34"/>
    </row>
    <row r="49" spans="2:14" ht="12">
      <c r="B49" s="129">
        <v>406792</v>
      </c>
      <c r="C49" s="2" t="s">
        <v>86</v>
      </c>
      <c r="D49" s="57" t="s">
        <v>55</v>
      </c>
      <c r="E49" s="8">
        <f>'Reid A'!T27</f>
        <v>1005</v>
      </c>
      <c r="F49" s="81">
        <f>'Reid A'!T28</f>
        <v>53.475</v>
      </c>
      <c r="G49" s="34"/>
      <c r="H49" s="85"/>
      <c r="J49">
        <f>IF((E49)&gt;0,1,0)</f>
        <v>1</v>
      </c>
      <c r="K49">
        <f t="shared" si="2"/>
        <v>1</v>
      </c>
      <c r="M49" s="7"/>
      <c r="N49" s="34"/>
    </row>
    <row r="50" spans="2:14" ht="12">
      <c r="B50" s="129">
        <v>785871</v>
      </c>
      <c r="C50" s="2" t="s">
        <v>58</v>
      </c>
      <c r="D50" s="57" t="s">
        <v>126</v>
      </c>
      <c r="E50" s="8">
        <f>'Rickard P'!T27</f>
        <v>0</v>
      </c>
      <c r="F50" s="81">
        <f>'Rickard P'!T28</f>
        <v>0</v>
      </c>
      <c r="G50" s="34"/>
      <c r="H50" s="85"/>
      <c r="K50">
        <f t="shared" si="2"/>
        <v>0</v>
      </c>
      <c r="M50" s="7"/>
      <c r="N50" s="34"/>
    </row>
    <row r="51" spans="2:14" ht="12">
      <c r="B51" s="129">
        <v>406703</v>
      </c>
      <c r="C51" s="2" t="s">
        <v>42</v>
      </c>
      <c r="D51" s="57" t="s">
        <v>64</v>
      </c>
      <c r="E51" s="8">
        <f>'Rohan P'!T27</f>
        <v>39</v>
      </c>
      <c r="F51" s="81">
        <f>'Rohan P'!$T$28</f>
        <v>4.4</v>
      </c>
      <c r="G51" s="34"/>
      <c r="H51" s="85"/>
      <c r="K51">
        <f t="shared" si="0"/>
        <v>1</v>
      </c>
      <c r="M51" s="7"/>
      <c r="N51" s="34"/>
    </row>
    <row r="52" spans="2:14" ht="12">
      <c r="B52" s="129">
        <v>784296</v>
      </c>
      <c r="C52" s="2" t="s">
        <v>42</v>
      </c>
      <c r="D52" s="57" t="s">
        <v>94</v>
      </c>
      <c r="E52" s="8">
        <f>'Skipper J'!T27</f>
        <v>0</v>
      </c>
      <c r="F52" s="81">
        <f>'Skipper J'!T28</f>
        <v>0</v>
      </c>
      <c r="G52" s="34"/>
      <c r="H52" s="85"/>
      <c r="K52">
        <f t="shared" si="0"/>
        <v>0</v>
      </c>
      <c r="M52" s="7"/>
      <c r="N52" s="34"/>
    </row>
    <row r="53" spans="2:14" ht="12">
      <c r="B53" s="129">
        <v>782463</v>
      </c>
      <c r="C53" s="2" t="s">
        <v>86</v>
      </c>
      <c r="D53" s="57" t="s">
        <v>87</v>
      </c>
      <c r="E53" s="8">
        <f>'Smyth A'!$T$27</f>
        <v>610</v>
      </c>
      <c r="F53" s="81">
        <f>'Smyth A'!$T$28</f>
        <v>34.475</v>
      </c>
      <c r="G53" s="34"/>
      <c r="H53" s="85"/>
      <c r="K53">
        <f>IF((E53&gt;0),1,0)</f>
        <v>1</v>
      </c>
      <c r="M53" s="7"/>
      <c r="N53" s="34"/>
    </row>
    <row r="54" spans="2:14" ht="12">
      <c r="B54" s="129"/>
      <c r="D54" s="57" t="s">
        <v>326</v>
      </c>
      <c r="E54" s="8">
        <f>'Toms R'!T27</f>
        <v>5</v>
      </c>
      <c r="F54" s="81">
        <f>'Toms R'!T28</f>
        <v>0.8</v>
      </c>
      <c r="G54" s="34"/>
      <c r="H54" s="85"/>
      <c r="K54">
        <f>IF((E54&gt;0),1,0)</f>
        <v>1</v>
      </c>
      <c r="M54" s="7"/>
      <c r="N54" s="34"/>
    </row>
    <row r="55" spans="2:14" ht="12">
      <c r="B55" s="129">
        <v>782292</v>
      </c>
      <c r="C55" s="2" t="s">
        <v>86</v>
      </c>
      <c r="D55" s="57" t="s">
        <v>115</v>
      </c>
      <c r="E55" s="8">
        <f>'Teunissen A'!T27</f>
        <v>791</v>
      </c>
      <c r="F55" s="81">
        <f>'Teunissen A'!T28</f>
        <v>50.15</v>
      </c>
      <c r="G55" s="34"/>
      <c r="H55" s="85"/>
      <c r="K55">
        <f>IF((E55&gt;0),1,0)</f>
        <v>1</v>
      </c>
      <c r="M55" s="7"/>
      <c r="N55" s="34"/>
    </row>
    <row r="56" spans="2:14" ht="12">
      <c r="B56" s="129"/>
      <c r="D56" s="57" t="s">
        <v>350</v>
      </c>
      <c r="E56" s="8">
        <f>'Tweedie M'!T27</f>
        <v>70</v>
      </c>
      <c r="F56" s="81">
        <f>'Tweedie M'!T28</f>
        <v>3.9</v>
      </c>
      <c r="G56" s="34"/>
      <c r="H56" s="85"/>
      <c r="K56">
        <f>IF((E56&gt;0),1,0)</f>
        <v>1</v>
      </c>
      <c r="M56" s="7"/>
      <c r="N56" s="34"/>
    </row>
    <row r="57" spans="1:19" ht="12">
      <c r="A57" t="s">
        <v>8</v>
      </c>
      <c r="D57" s="57" t="s">
        <v>346</v>
      </c>
      <c r="E57" s="8">
        <f>'Waddleton J'!T27</f>
        <v>20</v>
      </c>
      <c r="F57" s="81">
        <f>'Waddleton J'!T28</f>
        <v>1.6</v>
      </c>
      <c r="G57" s="34"/>
      <c r="H57" s="85"/>
      <c r="K57">
        <f>IF((E57&gt;0),1,0)</f>
        <v>1</v>
      </c>
      <c r="M57" s="7"/>
      <c r="N57" s="34"/>
      <c r="R57" s="7"/>
      <c r="S57" s="1"/>
    </row>
    <row r="58" spans="4:19" ht="12">
      <c r="D58" s="57"/>
      <c r="E58" s="8"/>
      <c r="G58" s="34"/>
      <c r="H58" s="85"/>
      <c r="M58" s="7"/>
      <c r="N58" s="34"/>
      <c r="R58" s="7"/>
      <c r="S58" s="1"/>
    </row>
    <row r="59" spans="1:17" ht="12">
      <c r="A59" t="s">
        <v>8</v>
      </c>
      <c r="B59" s="7" t="s">
        <v>8</v>
      </c>
      <c r="D59" t="s">
        <v>43</v>
      </c>
      <c r="E59" s="8">
        <f>SUM(E9:E57)</f>
        <v>13317</v>
      </c>
      <c r="F59" s="80">
        <f>SUM(F9:F57)</f>
        <v>748.8749999999998</v>
      </c>
      <c r="G59" s="8">
        <f>SUM(G19:G57)</f>
        <v>2</v>
      </c>
      <c r="H59" s="85"/>
      <c r="J59">
        <f>SUM(J19:J57)</f>
        <v>3</v>
      </c>
      <c r="K59">
        <f>SUM(K9:K57)</f>
        <v>43</v>
      </c>
      <c r="O59" s="7"/>
      <c r="Q59">
        <f>SUM(Q19:Q57)</f>
        <v>2</v>
      </c>
    </row>
    <row r="60" spans="1:15" ht="12">
      <c r="A60" t="s">
        <v>8</v>
      </c>
      <c r="O60" s="7"/>
    </row>
    <row r="61" spans="1:15" ht="12">
      <c r="A61" t="s">
        <v>8</v>
      </c>
      <c r="D61" t="s">
        <v>401</v>
      </c>
      <c r="E61">
        <v>35</v>
      </c>
      <c r="F61" s="81">
        <v>2.8</v>
      </c>
      <c r="K61">
        <v>1</v>
      </c>
      <c r="O61" s="7"/>
    </row>
    <row r="62" spans="1:15" ht="12">
      <c r="A62" t="s">
        <v>8</v>
      </c>
      <c r="B62" s="7" t="s">
        <v>8</v>
      </c>
      <c r="M62" s="7"/>
      <c r="N62" s="2"/>
      <c r="O62" s="7"/>
    </row>
    <row r="63" spans="2:15" ht="12">
      <c r="B63" s="7" t="s">
        <v>8</v>
      </c>
      <c r="M63" s="7"/>
      <c r="N63" s="2"/>
      <c r="O63" s="7"/>
    </row>
    <row r="64" spans="13:15" ht="12">
      <c r="M64" s="7"/>
      <c r="N64" s="2"/>
      <c r="O64" s="7"/>
    </row>
    <row r="65" spans="13:15" ht="12">
      <c r="M65" s="7"/>
      <c r="N65" s="2"/>
      <c r="O65" s="7"/>
    </row>
    <row r="66" spans="13:15" ht="12">
      <c r="M66" s="7"/>
      <c r="N66" s="2"/>
      <c r="O66" s="7"/>
    </row>
    <row r="67" spans="13:15" ht="12">
      <c r="M67" s="7"/>
      <c r="N67" s="2"/>
      <c r="O67" s="7"/>
    </row>
    <row r="68" spans="13:15" ht="12">
      <c r="M68" s="7"/>
      <c r="N68" s="2"/>
      <c r="O68" s="7"/>
    </row>
    <row r="69" spans="13:15" ht="12">
      <c r="M69" s="7"/>
      <c r="N69" s="2"/>
      <c r="O69" s="7"/>
    </row>
  </sheetData>
  <sheetProtection/>
  <mergeCells count="5">
    <mergeCell ref="B5:F5"/>
    <mergeCell ref="M1:N1"/>
    <mergeCell ref="B3:L3"/>
    <mergeCell ref="B1:J1"/>
    <mergeCell ref="B2:L2"/>
  </mergeCells>
  <hyperlinks>
    <hyperlink ref="D19" location="'Day B'!A1" display="Day, Brenda"/>
    <hyperlink ref="D36" location="'Lindsay J'!A1" display="Lindsay, Jane"/>
    <hyperlink ref="D49" location="'Reid A'!A1" display="Reid, Ann"/>
    <hyperlink ref="D34" location="'Kaye C'!A1" display="Kaye, Cecelia"/>
    <hyperlink ref="D9" location="'Alexander C'!A1" display="Alexander, Catherine"/>
    <hyperlink ref="D51" location="'Rohan P'!A1" display="Rohan, Pauline"/>
    <hyperlink ref="D45" location="'Munday P'!A1" display="Munday, Pam"/>
    <hyperlink ref="D11" location="'Bale D'!A1" display="Bale, David"/>
    <hyperlink ref="D38" location="'Makin C'!A1" display="Makin, Caroline"/>
    <hyperlink ref="D20" location="'Day J'!A1" display="Day, Jeff"/>
    <hyperlink ref="D53" location="'Smyth A'!F2" display="Smyth, Anne"/>
    <hyperlink ref="D17" location="'Coggins M'!A1" display="Coggins, Mandy"/>
    <hyperlink ref="D21" location="'Droop J'!A1" display="Droop, Jeanette"/>
    <hyperlink ref="D52" location="'Skipper J'!A1" display="Skipper, Joan"/>
    <hyperlink ref="D25" location="'Gilroy L'!A1" display="Gilroy, Liliana"/>
    <hyperlink ref="D35" location="'Leydon K'!A1" display="Leydon, Kristen"/>
    <hyperlink ref="D46" location="'Needham L'!A1" display="Needham, Liz"/>
    <hyperlink ref="D44" location="'Messenger K'!A1" display="Messenger, Kristy"/>
    <hyperlink ref="D16" location="'Cass L'!A1" display="Cass, Leisa"/>
    <hyperlink ref="D18" location="'Dando N'!A1" display="Dando, Nick"/>
    <hyperlink ref="D12" location="'Blomeley J'!A1" display="Blomeley, Jill"/>
    <hyperlink ref="D55" location="'Teunissen A'!A1" display="Teunissen, Andrea"/>
    <hyperlink ref="D23" location="'Everingham J'!A1" display="Everingham, Julia"/>
    <hyperlink ref="D50" location="'Rickard P'!A1" display="Rickard, Philippa"/>
    <hyperlink ref="D14" location="'Britten A'!A1" display="Britten, Annette"/>
    <hyperlink ref="D26" location="'Gourley G'!A1" display="Gourley, Greg"/>
    <hyperlink ref="D28" location="'Gunning S'!A1" display="Gunning, Suzie"/>
    <hyperlink ref="D29" location="'Hampton I'!A1" display="Hampton, Ian"/>
    <hyperlink ref="D31" location="'Hitchman P'!A1" display="Hitchman, Paul"/>
    <hyperlink ref="D48" location="'Raymond M'!A1" display="Raymond, Mark"/>
    <hyperlink ref="D47" location="'North B'!A1" display="North, Bronwen"/>
    <hyperlink ref="D27" location="'Gribble D'!A1" display="Gribble, David"/>
    <hyperlink ref="D30" location="'Hubner F'!A1" display="Hubner, Frank"/>
    <hyperlink ref="D43" location="'McRae J'!A1" display="McRae, Jon"/>
    <hyperlink ref="D15" location="'Brown K'!A1" display="Brown, Karen"/>
    <hyperlink ref="D24" location="'Ferfolja V'!A1" display="Ferfolja, Veronica"/>
    <hyperlink ref="D41" location="'McGowan A'!A1" display="McGowan, Atsuko"/>
    <hyperlink ref="D32" location="'Hughes E'!A1" display="Hughes, Emma"/>
    <hyperlink ref="D33" location="'Ingram T'!A1" display="Ingram, Terence"/>
    <hyperlink ref="D22" location="'Duus A'!A1" display="Duus, Alan"/>
    <hyperlink ref="D37" location="'Maguire N'!A1" display="Maguire, Nina"/>
    <hyperlink ref="D40" location="'McFarland G'!A1" display="McFarland, Gillian"/>
    <hyperlink ref="D39" location="'Martin N'!A1" display="Martin, Nicolee"/>
    <hyperlink ref="D13" location="'Boyce T'!A1" display="Boyce, Tom"/>
    <hyperlink ref="D10" location="'Bacueti O'!A1" display="Bacueti, Oliver"/>
    <hyperlink ref="D54" location="'Toms R'!A1" display="Toms, Robyn"/>
    <hyperlink ref="D57" location="'Waddleton J'!A1" display="Waddleton, Jane"/>
    <hyperlink ref="D56" location="'Tweedie M'!A1" display="Tweedie, Marianne"/>
  </hyperlinks>
  <printOptions/>
  <pageMargins left="0.7480314960629921" right="0.7480314960629921" top="0.4724409448818898" bottom="0.4724409448818898" header="0.3937007874015748" footer="0.3937007874015748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156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317</v>
      </c>
      <c r="C10" s="127">
        <v>0.005063425925925926</v>
      </c>
      <c r="D10" s="40" t="s">
        <v>85</v>
      </c>
      <c r="E10" s="40">
        <v>3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1:S31"/>
    <mergeCell ref="R28:S29"/>
    <mergeCell ref="R26:T26"/>
    <mergeCell ref="R27:S27"/>
    <mergeCell ref="T28:U28"/>
    <mergeCell ref="R34:T34"/>
    <mergeCell ref="T27:U27"/>
    <mergeCell ref="F1:T1"/>
    <mergeCell ref="T8:T9"/>
    <mergeCell ref="R33:S33"/>
    <mergeCell ref="R30:S30"/>
    <mergeCell ref="G2:N3"/>
    <mergeCell ref="S4:T4"/>
    <mergeCell ref="R6:U7"/>
    <mergeCell ref="R2:U3"/>
    <mergeCell ref="H8:H9"/>
    <mergeCell ref="Q8:Q9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U8:U9"/>
    <mergeCell ref="B6:E7"/>
    <mergeCell ref="F6:I7"/>
    <mergeCell ref="J6:M7"/>
    <mergeCell ref="N6:Q7"/>
    <mergeCell ref="P8:P9"/>
    <mergeCell ref="K8:K9"/>
    <mergeCell ref="J8:J9"/>
    <mergeCell ref="D8:D9"/>
    <mergeCell ref="B27:E27"/>
    <mergeCell ref="F27:I27"/>
    <mergeCell ref="J27:M27"/>
    <mergeCell ref="M8:M9"/>
    <mergeCell ref="F8:F9"/>
    <mergeCell ref="E8:E9"/>
    <mergeCell ref="I8:I9"/>
    <mergeCell ref="A17:T17"/>
    <mergeCell ref="L8:L9"/>
    <mergeCell ref="G8:G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N34" sqref="N34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106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160</v>
      </c>
      <c r="C10" s="127">
        <v>0.004612615740740741</v>
      </c>
      <c r="D10" s="40" t="s">
        <v>85</v>
      </c>
      <c r="E10" s="40">
        <v>5</v>
      </c>
      <c r="F10" s="114" t="s">
        <v>183</v>
      </c>
      <c r="G10" s="127">
        <v>0.005941087962962963</v>
      </c>
      <c r="H10" s="40" t="s">
        <v>85</v>
      </c>
      <c r="I10" s="40">
        <v>5</v>
      </c>
      <c r="J10" s="114" t="s">
        <v>168</v>
      </c>
      <c r="K10" s="128">
        <v>0.005380787037037037</v>
      </c>
      <c r="L10" s="40" t="s">
        <v>85</v>
      </c>
      <c r="M10" s="40">
        <v>5</v>
      </c>
      <c r="N10" s="114"/>
      <c r="O10" s="128"/>
      <c r="P10" s="40"/>
      <c r="Q10" s="40"/>
      <c r="R10" s="114" t="s">
        <v>183</v>
      </c>
      <c r="S10" s="128">
        <v>0.00532650462962963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197</v>
      </c>
      <c r="C11" s="127">
        <v>0.004447916666666667</v>
      </c>
      <c r="D11" s="40" t="s">
        <v>85</v>
      </c>
      <c r="E11" s="40">
        <v>5</v>
      </c>
      <c r="F11" s="114" t="s">
        <v>220</v>
      </c>
      <c r="G11" s="127">
        <v>0.005893865740740741</v>
      </c>
      <c r="H11" s="40" t="s">
        <v>85</v>
      </c>
      <c r="I11" s="40">
        <v>5</v>
      </c>
      <c r="J11" s="114" t="s">
        <v>227</v>
      </c>
      <c r="K11" s="128">
        <v>0.005345138888888889</v>
      </c>
      <c r="L11" s="40" t="s">
        <v>85</v>
      </c>
      <c r="M11" s="40">
        <v>5</v>
      </c>
      <c r="N11" s="114"/>
      <c r="O11" s="128"/>
      <c r="P11" s="40"/>
      <c r="Q11" s="40"/>
      <c r="R11" s="114" t="s">
        <v>197</v>
      </c>
      <c r="S11" s="128">
        <v>0.005312152777777778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233</v>
      </c>
      <c r="C12" s="127">
        <v>0.004387847222222223</v>
      </c>
      <c r="D12" s="40" t="s">
        <v>85</v>
      </c>
      <c r="E12" s="40">
        <v>5</v>
      </c>
      <c r="F12" s="114" t="s">
        <v>262</v>
      </c>
      <c r="G12" s="127">
        <v>0.006046296296296296</v>
      </c>
      <c r="H12" s="40" t="s">
        <v>85</v>
      </c>
      <c r="I12" s="40">
        <v>5</v>
      </c>
      <c r="J12" s="114" t="s">
        <v>233</v>
      </c>
      <c r="K12" s="128">
        <v>0.005328125</v>
      </c>
      <c r="L12" s="40" t="s">
        <v>85</v>
      </c>
      <c r="M12" s="40">
        <v>5</v>
      </c>
      <c r="N12" s="114"/>
      <c r="O12" s="128"/>
      <c r="P12" s="40"/>
      <c r="Q12" s="40"/>
      <c r="R12" s="114" t="s">
        <v>229</v>
      </c>
      <c r="S12" s="128">
        <v>0.005346064814814815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351</v>
      </c>
      <c r="C13" s="127">
        <v>0.004413194444444444</v>
      </c>
      <c r="D13" s="40" t="s">
        <v>85</v>
      </c>
      <c r="E13" s="40">
        <v>5</v>
      </c>
      <c r="F13" s="114"/>
      <c r="G13" s="127"/>
      <c r="H13" s="40"/>
      <c r="I13" s="40"/>
      <c r="J13" s="114" t="s">
        <v>354</v>
      </c>
      <c r="K13" s="128">
        <v>0.005369212962962964</v>
      </c>
      <c r="L13" s="40" t="s">
        <v>88</v>
      </c>
      <c r="M13" s="40">
        <v>5</v>
      </c>
      <c r="N13" s="114"/>
      <c r="O13" s="128"/>
      <c r="P13" s="40"/>
      <c r="Q13" s="40"/>
      <c r="R13" s="114" t="s">
        <v>351</v>
      </c>
      <c r="S13" s="128">
        <v>0.005379282407407406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369</v>
      </c>
      <c r="C14" s="127">
        <v>0.004526851851851852</v>
      </c>
      <c r="D14" s="40" t="s">
        <v>85</v>
      </c>
      <c r="E14" s="40">
        <v>5</v>
      </c>
      <c r="F14" s="114"/>
      <c r="G14" s="127"/>
      <c r="H14" s="40"/>
      <c r="I14" s="40"/>
      <c r="J14" s="114" t="s">
        <v>369</v>
      </c>
      <c r="K14" s="128">
        <v>0.005299768518518519</v>
      </c>
      <c r="L14" s="40" t="s">
        <v>85</v>
      </c>
      <c r="M14" s="40">
        <v>5</v>
      </c>
      <c r="N14" s="114"/>
      <c r="O14" s="128"/>
      <c r="P14" s="40"/>
      <c r="Q14" s="40"/>
      <c r="R14" s="114" t="s">
        <v>369</v>
      </c>
      <c r="S14" s="128">
        <v>0.005357523148148149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15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1200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168</v>
      </c>
      <c r="C18" s="127">
        <v>0.00913761574074074</v>
      </c>
      <c r="D18" s="120" t="s">
        <v>85</v>
      </c>
      <c r="E18" s="120">
        <v>10</v>
      </c>
      <c r="F18" s="114" t="s">
        <v>197</v>
      </c>
      <c r="G18" s="127">
        <v>0.012019675925925927</v>
      </c>
      <c r="H18" s="120" t="s">
        <v>85</v>
      </c>
      <c r="I18" s="120">
        <v>10</v>
      </c>
      <c r="J18" s="114" t="s">
        <v>160</v>
      </c>
      <c r="K18" s="127">
        <v>0.011133217592592594</v>
      </c>
      <c r="L18" s="120" t="s">
        <v>85</v>
      </c>
      <c r="M18" s="120">
        <v>10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227</v>
      </c>
      <c r="C19" s="127">
        <v>0.009055092592592592</v>
      </c>
      <c r="D19" s="120" t="s">
        <v>85</v>
      </c>
      <c r="E19" s="120">
        <v>10</v>
      </c>
      <c r="F19" s="114" t="s">
        <v>229</v>
      </c>
      <c r="G19" s="127">
        <v>0.01195023148148148</v>
      </c>
      <c r="H19" s="120" t="s">
        <v>85</v>
      </c>
      <c r="I19" s="120">
        <v>10</v>
      </c>
      <c r="J19" s="114" t="s">
        <v>212</v>
      </c>
      <c r="K19" s="127">
        <v>0.01083877314814815</v>
      </c>
      <c r="L19" s="120" t="s">
        <v>85</v>
      </c>
      <c r="M19" s="120">
        <v>10</v>
      </c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358</v>
      </c>
      <c r="C20" s="127">
        <v>0.009080324074074074</v>
      </c>
      <c r="D20" s="120" t="s">
        <v>85</v>
      </c>
      <c r="E20" s="120">
        <v>10</v>
      </c>
      <c r="F20" s="114" t="s">
        <v>358</v>
      </c>
      <c r="G20" s="127">
        <v>0.011905208333333334</v>
      </c>
      <c r="H20" s="120" t="s">
        <v>85</v>
      </c>
      <c r="I20" s="120">
        <v>10</v>
      </c>
      <c r="J20" s="114" t="s">
        <v>232</v>
      </c>
      <c r="K20" s="127">
        <v>0.010651967592592593</v>
      </c>
      <c r="L20" s="120" t="s">
        <v>85</v>
      </c>
      <c r="M20" s="120">
        <v>10</v>
      </c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120"/>
      <c r="E21" s="120"/>
      <c r="F21" s="114"/>
      <c r="G21" s="127"/>
      <c r="H21" s="40"/>
      <c r="I21" s="40"/>
      <c r="J21" s="114" t="s">
        <v>354</v>
      </c>
      <c r="K21" s="127">
        <v>0.011719560185185185</v>
      </c>
      <c r="L21" s="40" t="s">
        <v>88</v>
      </c>
      <c r="M21" s="120">
        <v>10</v>
      </c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120"/>
      <c r="E22" s="12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30</v>
      </c>
      <c r="F23" s="115" t="s">
        <v>8</v>
      </c>
      <c r="G23" s="41"/>
      <c r="H23" s="115"/>
      <c r="I23" s="41">
        <f>SUM(I18:I22)</f>
        <v>30</v>
      </c>
      <c r="J23" s="115" t="s">
        <v>8</v>
      </c>
      <c r="K23" s="41"/>
      <c r="L23" s="115"/>
      <c r="M23" s="41">
        <f>SUM(M18:M22)</f>
        <v>40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2400</v>
      </c>
      <c r="D24" s="115"/>
      <c r="E24" s="115"/>
      <c r="F24" s="121"/>
      <c r="G24" s="142">
        <f>800*(COUNTA(G18:G22))</f>
        <v>2400</v>
      </c>
      <c r="H24" s="115"/>
      <c r="I24" s="115"/>
      <c r="J24" s="121"/>
      <c r="K24" s="41">
        <f>800*(COUNTA(K18:K22))</f>
        <v>3200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270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18.2</v>
      </c>
      <c r="U28" s="177"/>
      <c r="V28" t="s">
        <v>163</v>
      </c>
    </row>
    <row r="29" spans="1:21" ht="16.5" customHeight="1">
      <c r="A29" s="43" t="s">
        <v>11</v>
      </c>
      <c r="B29" s="114" t="s">
        <v>232</v>
      </c>
      <c r="C29" s="128">
        <v>0.017115277777777778</v>
      </c>
      <c r="D29" s="40" t="s">
        <v>85</v>
      </c>
      <c r="E29" s="40">
        <v>40</v>
      </c>
      <c r="F29" s="114"/>
      <c r="G29" s="128"/>
      <c r="H29" s="40"/>
      <c r="I29" s="40"/>
      <c r="J29" s="114" t="s">
        <v>354</v>
      </c>
      <c r="K29" s="144">
        <v>0.021913541666666665</v>
      </c>
      <c r="L29" s="114" t="s">
        <v>88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1500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89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284</v>
      </c>
      <c r="C10" s="127">
        <v>0.005304861111111111</v>
      </c>
      <c r="D10" s="40" t="s">
        <v>85</v>
      </c>
      <c r="E10" s="40">
        <v>5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329</v>
      </c>
      <c r="C11" s="127">
        <v>0.0050059027777777775</v>
      </c>
      <c r="D11" s="40" t="s">
        <v>85</v>
      </c>
      <c r="E11" s="40">
        <v>5</v>
      </c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800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2.3</v>
      </c>
      <c r="U28" s="177"/>
      <c r="V28" t="s">
        <v>163</v>
      </c>
    </row>
    <row r="29" spans="1:21" ht="16.5" customHeight="1">
      <c r="A29" s="43" t="s">
        <v>11</v>
      </c>
      <c r="B29" s="114" t="s">
        <v>318</v>
      </c>
      <c r="C29" s="128">
        <v>0.02057974537037037</v>
      </c>
      <c r="D29" s="40" t="s">
        <v>88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I23" sqref="I23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108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212</v>
      </c>
      <c r="C10" s="127">
        <v>0.0037531249999999995</v>
      </c>
      <c r="D10" s="40" t="s">
        <v>85</v>
      </c>
      <c r="E10" s="40">
        <v>5</v>
      </c>
      <c r="F10" s="114"/>
      <c r="G10" s="127"/>
      <c r="H10" s="40"/>
      <c r="I10" s="40"/>
      <c r="J10" s="114" t="s">
        <v>212</v>
      </c>
      <c r="K10" s="128">
        <v>0.004217708333333333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5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41">
        <f>SUM(M10:M14)</f>
        <v>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 t="s">
        <v>212</v>
      </c>
      <c r="G18" s="127">
        <v>0.009236805555555555</v>
      </c>
      <c r="H18" s="120" t="s">
        <v>85</v>
      </c>
      <c r="I18" s="120">
        <v>10</v>
      </c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120"/>
      <c r="E19" s="12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120"/>
      <c r="E20" s="12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41">
        <f>SUM(I18:I22)</f>
        <v>10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1.6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S13" sqref="S13"/>
    </sheetView>
  </sheetViews>
  <sheetFormatPr defaultColWidth="8.8515625" defaultRowHeight="12.75"/>
  <cols>
    <col min="1" max="1" width="8.8515625" style="0" customWidth="1"/>
    <col min="2" max="3" width="9.28125" style="0" bestFit="1" customWidth="1"/>
    <col min="4" max="5" width="4.7109375" style="0" customWidth="1"/>
    <col min="6" max="6" width="9.28125" style="0" bestFit="1" customWidth="1"/>
    <col min="7" max="7" width="9.421875" style="0" bestFit="1" customWidth="1"/>
    <col min="8" max="9" width="4.7109375" style="0" customWidth="1"/>
    <col min="10" max="11" width="9.28125" style="0" bestFit="1" customWidth="1"/>
    <col min="12" max="13" width="4.7109375" style="0" customWidth="1"/>
    <col min="14" max="14" width="9.7109375" style="0" bestFit="1" customWidth="1"/>
    <col min="15" max="15" width="9.28125" style="0" bestFit="1" customWidth="1"/>
    <col min="16" max="17" width="4.7109375" style="0" customWidth="1"/>
    <col min="18" max="19" width="9.2812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40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169</v>
      </c>
      <c r="C10" s="127">
        <v>0.005249768518518518</v>
      </c>
      <c r="D10" s="40" t="s">
        <v>85</v>
      </c>
      <c r="E10" s="40">
        <v>5</v>
      </c>
      <c r="F10" s="114" t="s">
        <v>165</v>
      </c>
      <c r="G10" s="127">
        <v>0.006815972222222222</v>
      </c>
      <c r="H10" s="40" t="s">
        <v>85</v>
      </c>
      <c r="I10" s="40">
        <v>5</v>
      </c>
      <c r="J10" s="114" t="s">
        <v>165</v>
      </c>
      <c r="K10" s="128">
        <v>0.005915509259259259</v>
      </c>
      <c r="L10" s="40" t="s">
        <v>85</v>
      </c>
      <c r="M10" s="40">
        <v>5</v>
      </c>
      <c r="N10" s="114" t="s">
        <v>165</v>
      </c>
      <c r="O10" s="128">
        <v>0.006490740740740741</v>
      </c>
      <c r="P10" s="40" t="s">
        <v>85</v>
      </c>
      <c r="Q10" s="40">
        <v>5</v>
      </c>
      <c r="R10" s="114" t="s">
        <v>160</v>
      </c>
      <c r="S10" s="128">
        <v>0.0062091435185185175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198</v>
      </c>
      <c r="C11" s="145">
        <v>0.005116550925925926</v>
      </c>
      <c r="D11" s="40" t="s">
        <v>88</v>
      </c>
      <c r="E11" s="40">
        <v>5</v>
      </c>
      <c r="F11" s="114" t="s">
        <v>172</v>
      </c>
      <c r="G11" s="127">
        <v>0.006818171296296297</v>
      </c>
      <c r="H11" s="40" t="s">
        <v>85</v>
      </c>
      <c r="I11" s="40">
        <v>5</v>
      </c>
      <c r="J11" s="114" t="s">
        <v>172</v>
      </c>
      <c r="K11" s="128">
        <v>0.005912962962962964</v>
      </c>
      <c r="L11" s="40" t="s">
        <v>85</v>
      </c>
      <c r="M11" s="40">
        <v>5</v>
      </c>
      <c r="N11" s="114" t="s">
        <v>183</v>
      </c>
      <c r="O11" s="128">
        <v>0.006379050925925926</v>
      </c>
      <c r="P11" s="40" t="s">
        <v>85</v>
      </c>
      <c r="Q11" s="40">
        <v>5</v>
      </c>
      <c r="R11" s="114" t="s">
        <v>183</v>
      </c>
      <c r="S11" s="128">
        <v>0.005982638888888889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215</v>
      </c>
      <c r="C12" s="127">
        <v>0.005350115740740741</v>
      </c>
      <c r="D12" s="40" t="s">
        <v>88</v>
      </c>
      <c r="E12" s="40">
        <v>5</v>
      </c>
      <c r="F12" s="114" t="s">
        <v>213</v>
      </c>
      <c r="G12" s="127">
        <v>0.006578703703703704</v>
      </c>
      <c r="H12" s="40" t="s">
        <v>85</v>
      </c>
      <c r="I12" s="40">
        <v>5</v>
      </c>
      <c r="J12" s="114" t="s">
        <v>213</v>
      </c>
      <c r="K12" s="128">
        <v>0.005752430555555556</v>
      </c>
      <c r="L12" s="40" t="s">
        <v>85</v>
      </c>
      <c r="M12" s="40">
        <v>5</v>
      </c>
      <c r="N12" s="114" t="s">
        <v>214</v>
      </c>
      <c r="O12" s="128">
        <v>0.0064636574074074075</v>
      </c>
      <c r="P12" s="40" t="s">
        <v>85</v>
      </c>
      <c r="Q12" s="40">
        <v>5</v>
      </c>
      <c r="R12" s="114" t="s">
        <v>212</v>
      </c>
      <c r="S12" s="128">
        <v>0.005947222222222222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230</v>
      </c>
      <c r="C13" s="145">
        <v>0.005129050925925926</v>
      </c>
      <c r="D13" s="40" t="s">
        <v>88</v>
      </c>
      <c r="E13" s="40">
        <v>5</v>
      </c>
      <c r="F13" s="114" t="s">
        <v>224</v>
      </c>
      <c r="G13" s="127">
        <v>0.00694837962962963</v>
      </c>
      <c r="H13" s="40" t="s">
        <v>88</v>
      </c>
      <c r="I13" s="40">
        <v>5</v>
      </c>
      <c r="J13" s="114" t="s">
        <v>224</v>
      </c>
      <c r="K13" s="128">
        <v>0.00606412037037037</v>
      </c>
      <c r="L13" s="40" t="s">
        <v>88</v>
      </c>
      <c r="M13" s="40">
        <v>5</v>
      </c>
      <c r="N13" s="114" t="s">
        <v>224</v>
      </c>
      <c r="O13" s="128">
        <v>0.006574189814814815</v>
      </c>
      <c r="P13" s="40" t="s">
        <v>88</v>
      </c>
      <c r="Q13" s="40">
        <v>5</v>
      </c>
      <c r="R13" s="114" t="s">
        <v>233</v>
      </c>
      <c r="S13" s="144">
        <v>0.005981712962962963</v>
      </c>
      <c r="T13" s="40" t="s">
        <v>88</v>
      </c>
      <c r="U13" s="40">
        <v>5</v>
      </c>
    </row>
    <row r="14" spans="1:21" ht="16.5" customHeight="1">
      <c r="A14" s="98" t="s">
        <v>7</v>
      </c>
      <c r="B14" s="114" t="s">
        <v>240</v>
      </c>
      <c r="C14" s="127">
        <v>0.005362268518518519</v>
      </c>
      <c r="D14" s="40" t="s">
        <v>88</v>
      </c>
      <c r="E14" s="40">
        <v>5</v>
      </c>
      <c r="F14" s="114" t="s">
        <v>258</v>
      </c>
      <c r="G14" s="127">
        <v>0.006739351851851851</v>
      </c>
      <c r="H14" s="40" t="s">
        <v>85</v>
      </c>
      <c r="I14" s="40">
        <v>5</v>
      </c>
      <c r="J14" s="114" t="s">
        <v>240</v>
      </c>
      <c r="K14" s="128">
        <v>0.0060010416666666675</v>
      </c>
      <c r="L14" s="40" t="s">
        <v>88</v>
      </c>
      <c r="M14" s="40">
        <v>5</v>
      </c>
      <c r="N14" s="114" t="s">
        <v>255</v>
      </c>
      <c r="O14" s="128">
        <v>0.006504398148148148</v>
      </c>
      <c r="P14" s="40" t="s">
        <v>85</v>
      </c>
      <c r="Q14" s="40">
        <v>5</v>
      </c>
      <c r="R14" s="114" t="s">
        <v>248</v>
      </c>
      <c r="S14" s="128">
        <v>0.006070717592592593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/>
      <c r="O15" s="41"/>
      <c r="P15" s="115"/>
      <c r="Q15" s="41">
        <f>SUM(Q10:Q14)</f>
        <v>25</v>
      </c>
      <c r="R15" s="115"/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170</v>
      </c>
      <c r="C18" s="127">
        <v>0.011108796296296295</v>
      </c>
      <c r="D18" s="120" t="s">
        <v>88</v>
      </c>
      <c r="E18" s="120">
        <v>10</v>
      </c>
      <c r="F18" s="114" t="s">
        <v>176</v>
      </c>
      <c r="G18" s="127">
        <v>0.014091898148148147</v>
      </c>
      <c r="H18" s="40" t="s">
        <v>88</v>
      </c>
      <c r="I18" s="120">
        <v>10</v>
      </c>
      <c r="J18" s="114" t="s">
        <v>160</v>
      </c>
      <c r="K18" s="127">
        <v>0.01197824074074074</v>
      </c>
      <c r="L18" s="120" t="s">
        <v>85</v>
      </c>
      <c r="M18" s="120">
        <v>10</v>
      </c>
      <c r="N18" s="114" t="s">
        <v>160</v>
      </c>
      <c r="O18" s="127">
        <v>0.013393518518518518</v>
      </c>
      <c r="P18" s="120" t="s">
        <v>85</v>
      </c>
      <c r="Q18" s="120">
        <v>10</v>
      </c>
      <c r="R18" s="114" t="s">
        <v>176</v>
      </c>
      <c r="S18" s="127">
        <v>0.013095949074074074</v>
      </c>
      <c r="T18" s="120" t="s">
        <v>88</v>
      </c>
      <c r="U18" s="40">
        <v>10</v>
      </c>
    </row>
    <row r="19" spans="1:21" ht="16.5" customHeight="1">
      <c r="A19" s="98" t="s">
        <v>10</v>
      </c>
      <c r="B19" s="114" t="s">
        <v>168</v>
      </c>
      <c r="C19" s="127">
        <v>0.010906597222222224</v>
      </c>
      <c r="D19" s="40" t="s">
        <v>85</v>
      </c>
      <c r="E19" s="120">
        <v>10</v>
      </c>
      <c r="F19" s="114" t="s">
        <v>171</v>
      </c>
      <c r="G19" s="127">
        <v>0.013910300925925927</v>
      </c>
      <c r="H19" s="120" t="s">
        <v>85</v>
      </c>
      <c r="I19" s="120">
        <v>10</v>
      </c>
      <c r="J19" s="114" t="s">
        <v>168</v>
      </c>
      <c r="K19" s="127">
        <v>0.011763310185185184</v>
      </c>
      <c r="L19" s="120" t="s">
        <v>85</v>
      </c>
      <c r="M19" s="120">
        <v>10</v>
      </c>
      <c r="N19" s="114" t="s">
        <v>173</v>
      </c>
      <c r="O19" s="128">
        <v>0.01315474537037037</v>
      </c>
      <c r="P19" s="120" t="s">
        <v>85</v>
      </c>
      <c r="Q19" s="120">
        <v>10</v>
      </c>
      <c r="R19" s="114" t="s">
        <v>172</v>
      </c>
      <c r="S19" s="127">
        <v>0.012464814814814812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213</v>
      </c>
      <c r="C20" s="127">
        <v>0.01059236111111111</v>
      </c>
      <c r="D20" s="40" t="s">
        <v>85</v>
      </c>
      <c r="E20" s="120">
        <v>10</v>
      </c>
      <c r="F20" s="114" t="s">
        <v>212</v>
      </c>
      <c r="G20" s="127">
        <v>0.013431828703703705</v>
      </c>
      <c r="H20" s="120" t="s">
        <v>85</v>
      </c>
      <c r="I20" s="120">
        <v>10</v>
      </c>
      <c r="J20" s="114" t="s">
        <v>214</v>
      </c>
      <c r="K20" s="127">
        <v>0.011624999999999998</v>
      </c>
      <c r="L20" s="120" t="s">
        <v>85</v>
      </c>
      <c r="M20" s="120">
        <v>10</v>
      </c>
      <c r="N20" s="114" t="s">
        <v>200</v>
      </c>
      <c r="O20" s="127">
        <v>0.013028703703703704</v>
      </c>
      <c r="P20" s="120" t="s">
        <v>85</v>
      </c>
      <c r="Q20" s="120">
        <v>10</v>
      </c>
      <c r="R20" s="114" t="s">
        <v>215</v>
      </c>
      <c r="S20" s="127">
        <v>0.01252233796296296</v>
      </c>
      <c r="T20" s="40" t="s">
        <v>88</v>
      </c>
      <c r="U20" s="40">
        <v>10</v>
      </c>
    </row>
    <row r="21" spans="1:21" ht="16.5" customHeight="1">
      <c r="A21" s="98" t="s">
        <v>10</v>
      </c>
      <c r="B21" s="114" t="s">
        <v>229</v>
      </c>
      <c r="C21" s="127">
        <v>0.010692592592592594</v>
      </c>
      <c r="D21" s="40" t="s">
        <v>85</v>
      </c>
      <c r="E21" s="120">
        <v>10</v>
      </c>
      <c r="F21" s="114" t="s">
        <v>235</v>
      </c>
      <c r="G21" s="127">
        <v>0.013876273148148148</v>
      </c>
      <c r="H21" s="120" t="s">
        <v>85</v>
      </c>
      <c r="I21" s="120">
        <v>10</v>
      </c>
      <c r="J21" s="114" t="s">
        <v>235</v>
      </c>
      <c r="K21" s="127">
        <v>0.011763657407407408</v>
      </c>
      <c r="L21" s="120" t="s">
        <v>85</v>
      </c>
      <c r="M21" s="120">
        <v>10</v>
      </c>
      <c r="N21" s="114" t="s">
        <v>237</v>
      </c>
      <c r="O21" s="127">
        <v>0.013090509259259258</v>
      </c>
      <c r="P21" s="120" t="s">
        <v>85</v>
      </c>
      <c r="Q21" s="120">
        <v>10</v>
      </c>
      <c r="R21" s="114" t="s">
        <v>229</v>
      </c>
      <c r="S21" s="127">
        <v>0.012336921296296295</v>
      </c>
      <c r="T21" s="40" t="s">
        <v>85</v>
      </c>
      <c r="U21" s="40">
        <v>10</v>
      </c>
    </row>
    <row r="22" spans="1:21" ht="16.5" customHeight="1">
      <c r="A22" s="98" t="s">
        <v>10</v>
      </c>
      <c r="B22" s="114" t="s">
        <v>258</v>
      </c>
      <c r="C22" s="127">
        <v>0.010711226851851852</v>
      </c>
      <c r="D22" s="40" t="s">
        <v>85</v>
      </c>
      <c r="E22" s="120">
        <v>10</v>
      </c>
      <c r="F22" s="114" t="s">
        <v>254</v>
      </c>
      <c r="G22" s="127">
        <v>0.01386122685185185</v>
      </c>
      <c r="H22" s="120" t="s">
        <v>85</v>
      </c>
      <c r="I22" s="120">
        <v>10</v>
      </c>
      <c r="J22" s="114" t="s">
        <v>254</v>
      </c>
      <c r="K22" s="127">
        <v>0.011935416666666669</v>
      </c>
      <c r="L22" s="120" t="s">
        <v>85</v>
      </c>
      <c r="M22" s="120">
        <v>10</v>
      </c>
      <c r="N22" s="114" t="s">
        <v>248</v>
      </c>
      <c r="O22" s="127">
        <v>0.013175694444444443</v>
      </c>
      <c r="P22" s="120" t="s">
        <v>85</v>
      </c>
      <c r="Q22" s="120">
        <v>10</v>
      </c>
      <c r="R22" s="114" t="s">
        <v>255</v>
      </c>
      <c r="S22" s="127">
        <v>0.012444560185185185</v>
      </c>
      <c r="T22" s="4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52.6</v>
      </c>
      <c r="U28" s="177"/>
      <c r="V28" t="s">
        <v>163</v>
      </c>
    </row>
    <row r="29" spans="1:21" ht="16.5" customHeight="1">
      <c r="A29" s="43" t="s">
        <v>11</v>
      </c>
      <c r="B29" s="114" t="s">
        <v>219</v>
      </c>
      <c r="C29" s="128">
        <v>0.020293287037037037</v>
      </c>
      <c r="D29" s="40" t="s">
        <v>85</v>
      </c>
      <c r="E29" s="40">
        <v>40</v>
      </c>
      <c r="F29" s="114" t="s">
        <v>210</v>
      </c>
      <c r="G29" s="128">
        <v>0.02704224537037037</v>
      </c>
      <c r="H29" s="40" t="s">
        <v>88</v>
      </c>
      <c r="I29" s="40">
        <v>40</v>
      </c>
      <c r="J29" s="114" t="s">
        <v>211</v>
      </c>
      <c r="K29" s="128">
        <v>0.022490625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182</v>
      </c>
      <c r="C30" s="41">
        <v>1525</v>
      </c>
      <c r="D30" s="40" t="s">
        <v>85</v>
      </c>
      <c r="E30" s="40">
        <v>40</v>
      </c>
      <c r="F30" s="114" t="s">
        <v>174</v>
      </c>
      <c r="G30" s="41">
        <v>1200</v>
      </c>
      <c r="H30" s="45" t="s">
        <v>85</v>
      </c>
      <c r="I30" s="45">
        <v>40</v>
      </c>
      <c r="J30" s="114" t="s">
        <v>175</v>
      </c>
      <c r="K30" s="41">
        <v>1375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167</v>
      </c>
      <c r="C31" s="41">
        <v>2200</v>
      </c>
      <c r="D31" s="40" t="s">
        <v>85</v>
      </c>
      <c r="E31" s="40">
        <v>50</v>
      </c>
      <c r="F31" s="114" t="s">
        <v>221</v>
      </c>
      <c r="G31" s="41">
        <v>1725</v>
      </c>
      <c r="H31" s="45" t="s">
        <v>88</v>
      </c>
      <c r="I31" s="45">
        <v>50</v>
      </c>
      <c r="J31" s="114" t="s">
        <v>226</v>
      </c>
      <c r="K31" s="41">
        <v>2050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202</v>
      </c>
      <c r="C32" s="41">
        <v>3025</v>
      </c>
      <c r="D32" s="40" t="s">
        <v>85</v>
      </c>
      <c r="E32" s="40">
        <v>80</v>
      </c>
      <c r="F32" s="114" t="s">
        <v>201</v>
      </c>
      <c r="G32" s="41">
        <v>2275</v>
      </c>
      <c r="H32" s="45" t="s">
        <v>85</v>
      </c>
      <c r="I32" s="45">
        <v>80</v>
      </c>
      <c r="J32" s="114" t="s">
        <v>162</v>
      </c>
      <c r="K32" s="41">
        <v>2725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8250</v>
      </c>
      <c r="D33" s="40"/>
      <c r="E33" s="40"/>
      <c r="F33" s="114"/>
      <c r="G33" s="141">
        <f>SUM(G32+G31+G30+(IF(COUNTBLANK(G29),0,1500)))</f>
        <v>6700</v>
      </c>
      <c r="H33" s="118"/>
      <c r="I33" s="122"/>
      <c r="J33" s="114"/>
      <c r="K33" s="141">
        <f>SUM(K32+K31+K30+(IF(COUNTBLANK(K29),0,1500)))</f>
        <v>7650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74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/>
      <c r="C15" s="41"/>
      <c r="D15" s="115"/>
      <c r="E15" s="115">
        <f>SUM(E10:E14)</f>
        <v>0</v>
      </c>
      <c r="F15" s="115"/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91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167</v>
      </c>
      <c r="C10" s="127">
        <v>0.004371527777777778</v>
      </c>
      <c r="D10" s="40" t="s">
        <v>85</v>
      </c>
      <c r="E10" s="40">
        <v>5</v>
      </c>
      <c r="F10" s="114"/>
      <c r="G10" s="127"/>
      <c r="H10" s="40"/>
      <c r="I10" s="40"/>
      <c r="J10" s="114" t="s">
        <v>167</v>
      </c>
      <c r="K10" s="128">
        <v>0.005134722222222222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229</v>
      </c>
      <c r="C11" s="127">
        <v>0.004440856481481481</v>
      </c>
      <c r="D11" s="40" t="s">
        <v>85</v>
      </c>
      <c r="E11" s="40">
        <v>5</v>
      </c>
      <c r="F11" s="114"/>
      <c r="G11" s="127"/>
      <c r="H11" s="40"/>
      <c r="I11" s="40"/>
      <c r="J11" s="114" t="s">
        <v>227</v>
      </c>
      <c r="K11" s="128">
        <v>0.005470370370370371</v>
      </c>
      <c r="L11" s="40" t="s">
        <v>85</v>
      </c>
      <c r="M11" s="40">
        <v>5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263</v>
      </c>
      <c r="C12" s="127">
        <v>0.00433738425925926</v>
      </c>
      <c r="D12" s="40" t="s">
        <v>85</v>
      </c>
      <c r="E12" s="40">
        <v>5</v>
      </c>
      <c r="F12" s="114"/>
      <c r="G12" s="127"/>
      <c r="H12" s="40"/>
      <c r="I12" s="40"/>
      <c r="J12" s="114" t="s">
        <v>233</v>
      </c>
      <c r="K12" s="128">
        <v>0.004970833333333333</v>
      </c>
      <c r="L12" s="40" t="s">
        <v>85</v>
      </c>
      <c r="M12" s="40">
        <v>5</v>
      </c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 t="s">
        <v>328</v>
      </c>
      <c r="C13" s="127">
        <v>0.00436875</v>
      </c>
      <c r="D13" s="40" t="s">
        <v>85</v>
      </c>
      <c r="E13" s="40">
        <v>5</v>
      </c>
      <c r="F13" s="114"/>
      <c r="G13" s="127"/>
      <c r="H13" s="40"/>
      <c r="I13" s="40"/>
      <c r="J13" s="114" t="s">
        <v>258</v>
      </c>
      <c r="K13" s="128">
        <v>0.005102199074074074</v>
      </c>
      <c r="L13" s="40" t="s">
        <v>85</v>
      </c>
      <c r="M13" s="40">
        <v>5</v>
      </c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 t="s">
        <v>347</v>
      </c>
      <c r="C14" s="127">
        <v>0.004348611111111111</v>
      </c>
      <c r="D14" s="40" t="s">
        <v>85</v>
      </c>
      <c r="E14" s="40">
        <v>5</v>
      </c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0</v>
      </c>
      <c r="J15" s="115" t="s">
        <v>8</v>
      </c>
      <c r="K15" s="41"/>
      <c r="L15" s="115"/>
      <c r="M15" s="41">
        <f>SUM(M10:M14)</f>
        <v>20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1600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11"/>
    </row>
    <row r="18" spans="1:21" ht="16.5" customHeight="1">
      <c r="A18" s="113" t="s">
        <v>10</v>
      </c>
      <c r="B18" s="114" t="s">
        <v>168</v>
      </c>
      <c r="C18" s="127">
        <v>0.00858900462962963</v>
      </c>
      <c r="D18" s="120" t="s">
        <v>85</v>
      </c>
      <c r="E18" s="120">
        <v>10</v>
      </c>
      <c r="F18" s="114"/>
      <c r="G18" s="127"/>
      <c r="H18" s="120"/>
      <c r="I18" s="120"/>
      <c r="J18" s="114" t="s">
        <v>168</v>
      </c>
      <c r="K18" s="127">
        <v>0.010452777777777778</v>
      </c>
      <c r="L18" s="120" t="s">
        <v>85</v>
      </c>
      <c r="M18" s="120">
        <v>10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227</v>
      </c>
      <c r="C19" s="127">
        <v>0.009087962962962963</v>
      </c>
      <c r="D19" s="120" t="s">
        <v>85</v>
      </c>
      <c r="E19" s="120">
        <v>10</v>
      </c>
      <c r="F19" s="114"/>
      <c r="G19" s="127"/>
      <c r="H19" s="40"/>
      <c r="I19" s="40"/>
      <c r="J19" s="114" t="s">
        <v>229</v>
      </c>
      <c r="K19" s="127">
        <v>0.01071400462962963</v>
      </c>
      <c r="L19" s="120" t="s">
        <v>85</v>
      </c>
      <c r="M19" s="120">
        <v>10</v>
      </c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258</v>
      </c>
      <c r="C20" s="127">
        <v>0.008814583333333332</v>
      </c>
      <c r="D20" s="120" t="s">
        <v>85</v>
      </c>
      <c r="E20" s="120">
        <v>10</v>
      </c>
      <c r="F20" s="114"/>
      <c r="G20" s="127"/>
      <c r="H20" s="40"/>
      <c r="I20" s="40"/>
      <c r="J20" s="114" t="s">
        <v>263</v>
      </c>
      <c r="K20" s="127">
        <v>0.010694212962962963</v>
      </c>
      <c r="L20" s="120" t="s">
        <v>85</v>
      </c>
      <c r="M20" s="120">
        <v>10</v>
      </c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274</v>
      </c>
      <c r="C21" s="127">
        <v>0.009072685185185185</v>
      </c>
      <c r="D21" s="120" t="s">
        <v>85</v>
      </c>
      <c r="E21" s="120">
        <v>10</v>
      </c>
      <c r="F21" s="114"/>
      <c r="G21" s="127"/>
      <c r="H21" s="40"/>
      <c r="I21" s="40"/>
      <c r="J21" s="114" t="s">
        <v>274</v>
      </c>
      <c r="K21" s="127">
        <v>0.010474884259259258</v>
      </c>
      <c r="L21" s="120" t="s">
        <v>85</v>
      </c>
      <c r="M21" s="120">
        <v>10</v>
      </c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306</v>
      </c>
      <c r="C22" s="127">
        <v>0.009004050925925927</v>
      </c>
      <c r="D22" s="120" t="s">
        <v>85</v>
      </c>
      <c r="E22" s="120">
        <v>10</v>
      </c>
      <c r="F22" s="114"/>
      <c r="G22" s="127"/>
      <c r="H22" s="40"/>
      <c r="I22" s="40"/>
      <c r="J22" s="114" t="s">
        <v>347</v>
      </c>
      <c r="K22" s="127">
        <v>0.010733564814814814</v>
      </c>
      <c r="L22" s="120" t="s">
        <v>85</v>
      </c>
      <c r="M22" s="120">
        <v>10</v>
      </c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605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30.575</v>
      </c>
      <c r="U28" s="177"/>
      <c r="V28" t="s">
        <v>163</v>
      </c>
    </row>
    <row r="29" spans="1:21" ht="16.5" customHeight="1">
      <c r="A29" s="43" t="s">
        <v>11</v>
      </c>
      <c r="B29" s="114" t="s">
        <v>233</v>
      </c>
      <c r="C29" s="128">
        <v>0.01711724537037037</v>
      </c>
      <c r="D29" s="40" t="s">
        <v>85</v>
      </c>
      <c r="E29" s="40">
        <v>40</v>
      </c>
      <c r="F29" s="114"/>
      <c r="G29" s="128"/>
      <c r="H29" s="40"/>
      <c r="I29" s="40"/>
      <c r="J29" s="114" t="s">
        <v>249</v>
      </c>
      <c r="K29" s="128">
        <v>0.020153472222222222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183</v>
      </c>
      <c r="C30" s="41">
        <v>1800</v>
      </c>
      <c r="D30" s="40" t="s">
        <v>85</v>
      </c>
      <c r="E30" s="40">
        <v>40</v>
      </c>
      <c r="F30" s="114" t="s">
        <v>306</v>
      </c>
      <c r="G30" s="41">
        <v>1250</v>
      </c>
      <c r="H30" s="45" t="s">
        <v>85</v>
      </c>
      <c r="I30" s="45">
        <v>40</v>
      </c>
      <c r="J30" s="114" t="s">
        <v>254</v>
      </c>
      <c r="K30" s="41">
        <v>1475</v>
      </c>
      <c r="L30" s="114" t="s">
        <v>88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235</v>
      </c>
      <c r="C31" s="41">
        <v>2675</v>
      </c>
      <c r="D31" s="40" t="s">
        <v>85</v>
      </c>
      <c r="E31" s="40">
        <v>50</v>
      </c>
      <c r="F31" s="114"/>
      <c r="G31" s="41"/>
      <c r="H31" s="45"/>
      <c r="I31" s="45"/>
      <c r="J31" s="114" t="s">
        <v>294</v>
      </c>
      <c r="K31" s="41">
        <v>2350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254</v>
      </c>
      <c r="C32" s="41">
        <v>3350</v>
      </c>
      <c r="D32" s="40" t="s">
        <v>88</v>
      </c>
      <c r="E32" s="40">
        <v>80</v>
      </c>
      <c r="F32" s="114"/>
      <c r="G32" s="41"/>
      <c r="H32" s="45"/>
      <c r="I32" s="45"/>
      <c r="J32" s="114" t="s">
        <v>332</v>
      </c>
      <c r="K32" s="41">
        <v>3075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9325</v>
      </c>
      <c r="D33" s="40"/>
      <c r="E33" s="40"/>
      <c r="F33" s="114"/>
      <c r="G33" s="141">
        <f>SUM(G32+G31+G30+(IF(COUNTBLANK(G29),0,1500)))</f>
        <v>1250</v>
      </c>
      <c r="H33" s="118"/>
      <c r="I33" s="122"/>
      <c r="J33" s="114"/>
      <c r="K33" s="141">
        <f>SUM(K32+K31+K30+(IF(COUNTBLANK(K29),0,1500)))</f>
        <v>8400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280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274</v>
      </c>
      <c r="C10" s="127">
        <v>0.006528587962962963</v>
      </c>
      <c r="D10" s="40" t="s">
        <v>85</v>
      </c>
      <c r="E10" s="40">
        <v>3</v>
      </c>
      <c r="F10" s="114" t="s">
        <v>356</v>
      </c>
      <c r="G10" s="127">
        <v>0.006998726851851852</v>
      </c>
      <c r="H10" s="40" t="s">
        <v>85</v>
      </c>
      <c r="I10" s="40">
        <v>5</v>
      </c>
      <c r="J10" s="114" t="s">
        <v>356</v>
      </c>
      <c r="K10" s="128">
        <v>0.007220023148148148</v>
      </c>
      <c r="L10" s="40" t="s">
        <v>85</v>
      </c>
      <c r="M10" s="40">
        <v>3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328</v>
      </c>
      <c r="C11" s="127">
        <v>0.006502430555555556</v>
      </c>
      <c r="D11" s="40" t="s">
        <v>85</v>
      </c>
      <c r="E11" s="40">
        <v>3</v>
      </c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334</v>
      </c>
      <c r="C12" s="127">
        <v>0.006380439814814815</v>
      </c>
      <c r="D12" s="40" t="s">
        <v>85</v>
      </c>
      <c r="E12" s="40">
        <v>3</v>
      </c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9</v>
      </c>
      <c r="F15" s="115" t="s">
        <v>8</v>
      </c>
      <c r="G15" s="41"/>
      <c r="H15" s="115"/>
      <c r="I15" s="41">
        <f>SUM(I10:I14)</f>
        <v>5</v>
      </c>
      <c r="J15" s="115" t="s">
        <v>8</v>
      </c>
      <c r="K15" s="41"/>
      <c r="L15" s="115"/>
      <c r="M15" s="41">
        <f>SUM(M10:M14)</f>
        <v>3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1200</v>
      </c>
      <c r="D16" s="117"/>
      <c r="E16" s="118"/>
      <c r="F16" s="116"/>
      <c r="G16" s="142">
        <f>400*(COUNTA(G10:G14))</f>
        <v>400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306</v>
      </c>
      <c r="C18" s="127">
        <v>0.013222106481481482</v>
      </c>
      <c r="D18" s="120" t="s">
        <v>85</v>
      </c>
      <c r="E18" s="120">
        <v>6</v>
      </c>
      <c r="F18" s="114" t="s">
        <v>358</v>
      </c>
      <c r="G18" s="127">
        <v>0.014465740740740739</v>
      </c>
      <c r="H18" s="120" t="s">
        <v>85</v>
      </c>
      <c r="I18" s="120">
        <v>10</v>
      </c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328</v>
      </c>
      <c r="C19" s="127">
        <v>0.01371145833333333</v>
      </c>
      <c r="D19" s="120" t="s">
        <v>85</v>
      </c>
      <c r="E19" s="120">
        <v>6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347</v>
      </c>
      <c r="C20" s="127">
        <v>0.013090046296296296</v>
      </c>
      <c r="D20" s="120" t="s">
        <v>85</v>
      </c>
      <c r="E20" s="120">
        <v>6</v>
      </c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358</v>
      </c>
      <c r="C21" s="127">
        <v>0.01350914351851852</v>
      </c>
      <c r="D21" s="120" t="s">
        <v>85</v>
      </c>
      <c r="E21" s="120">
        <v>6</v>
      </c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40">
        <f>SUM(E18:E22)</f>
        <v>24</v>
      </c>
      <c r="F23" s="115" t="s">
        <v>8</v>
      </c>
      <c r="G23" s="41"/>
      <c r="H23" s="115"/>
      <c r="I23" s="41">
        <f>SUM(I18:I22)</f>
        <v>10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3200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416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19.025</v>
      </c>
      <c r="U28" s="177"/>
      <c r="V28" t="s">
        <v>163</v>
      </c>
    </row>
    <row r="29" spans="1:21" ht="16.5" customHeight="1">
      <c r="A29" s="43" t="s">
        <v>11</v>
      </c>
      <c r="B29" s="114" t="s">
        <v>313</v>
      </c>
      <c r="C29" s="128">
        <v>0.026541319444444444</v>
      </c>
      <c r="D29" s="40" t="s">
        <v>85</v>
      </c>
      <c r="E29" s="40">
        <v>30</v>
      </c>
      <c r="F29" s="114" t="s">
        <v>369</v>
      </c>
      <c r="G29" s="128">
        <v>0.028199074074074074</v>
      </c>
      <c r="H29" s="40" t="s">
        <v>85</v>
      </c>
      <c r="I29" s="40">
        <v>40</v>
      </c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332</v>
      </c>
      <c r="C30" s="41">
        <v>1200</v>
      </c>
      <c r="D30" s="40" t="s">
        <v>85</v>
      </c>
      <c r="E30" s="40">
        <v>30</v>
      </c>
      <c r="F30" s="114" t="s">
        <v>364</v>
      </c>
      <c r="G30" s="41">
        <v>1150</v>
      </c>
      <c r="H30" s="45" t="s">
        <v>85</v>
      </c>
      <c r="I30" s="45">
        <v>40</v>
      </c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314</v>
      </c>
      <c r="C31" s="41">
        <v>1700</v>
      </c>
      <c r="D31" s="40" t="s">
        <v>85</v>
      </c>
      <c r="E31" s="40">
        <v>35</v>
      </c>
      <c r="F31" s="114" t="s">
        <v>368</v>
      </c>
      <c r="G31" s="41">
        <v>1625</v>
      </c>
      <c r="H31" s="45" t="s">
        <v>85</v>
      </c>
      <c r="I31" s="45">
        <v>50</v>
      </c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329</v>
      </c>
      <c r="C32" s="41">
        <v>2200</v>
      </c>
      <c r="D32" s="40" t="s">
        <v>85</v>
      </c>
      <c r="E32" s="40">
        <v>60</v>
      </c>
      <c r="F32" s="114" t="s">
        <v>365</v>
      </c>
      <c r="G32" s="41">
        <v>2150</v>
      </c>
      <c r="H32" s="45" t="s">
        <v>85</v>
      </c>
      <c r="I32" s="45">
        <v>80</v>
      </c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6600</v>
      </c>
      <c r="D33" s="40"/>
      <c r="E33" s="40"/>
      <c r="F33" s="114"/>
      <c r="G33" s="141">
        <f>SUM(G32+G31+G30+(IF(COUNTBLANK(G29),0,1500)))</f>
        <v>6425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116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159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222</v>
      </c>
      <c r="C10" s="127">
        <v>0.005561458333333332</v>
      </c>
      <c r="D10" s="40" t="s">
        <v>85</v>
      </c>
      <c r="E10" s="40">
        <v>3</v>
      </c>
      <c r="F10" s="114" t="s">
        <v>200</v>
      </c>
      <c r="G10" s="127">
        <v>0.006830208333333333</v>
      </c>
      <c r="H10" s="40" t="s">
        <v>85</v>
      </c>
      <c r="I10" s="40">
        <v>3</v>
      </c>
      <c r="J10" s="114" t="s">
        <v>200</v>
      </c>
      <c r="K10" s="128">
        <v>0.00763900462962963</v>
      </c>
      <c r="L10" s="40" t="s">
        <v>85</v>
      </c>
      <c r="M10" s="40">
        <v>2</v>
      </c>
      <c r="N10" s="114" t="s">
        <v>216</v>
      </c>
      <c r="O10" s="128">
        <v>0.006356944444444444</v>
      </c>
      <c r="P10" s="40" t="s">
        <v>85</v>
      </c>
      <c r="Q10" s="40">
        <v>5</v>
      </c>
      <c r="R10" s="114" t="s">
        <v>216</v>
      </c>
      <c r="S10" s="128">
        <v>0.006340856481481482</v>
      </c>
      <c r="T10" s="40" t="s">
        <v>85</v>
      </c>
      <c r="U10" s="40">
        <v>3</v>
      </c>
      <c r="V10" t="s">
        <v>8</v>
      </c>
    </row>
    <row r="11" spans="1:21" ht="16.5" customHeight="1">
      <c r="A11" s="98" t="s">
        <v>7</v>
      </c>
      <c r="B11" s="114" t="s">
        <v>241</v>
      </c>
      <c r="C11" s="127">
        <v>0.005578009259259259</v>
      </c>
      <c r="D11" s="40" t="s">
        <v>85</v>
      </c>
      <c r="E11" s="40">
        <v>3</v>
      </c>
      <c r="F11" s="114" t="s">
        <v>241</v>
      </c>
      <c r="G11" s="127">
        <v>0.006997106481481482</v>
      </c>
      <c r="H11" s="40" t="s">
        <v>85</v>
      </c>
      <c r="I11" s="40">
        <v>3</v>
      </c>
      <c r="J11" s="114" t="s">
        <v>241</v>
      </c>
      <c r="K11" s="128">
        <v>0.007124537037037038</v>
      </c>
      <c r="L11" s="40" t="s">
        <v>85</v>
      </c>
      <c r="M11" s="40">
        <v>3</v>
      </c>
      <c r="N11" s="114"/>
      <c r="O11" s="128"/>
      <c r="P11" s="40"/>
      <c r="Q11" s="40"/>
      <c r="R11" s="114" t="s">
        <v>200</v>
      </c>
      <c r="S11" s="128">
        <v>0.006372685185185185</v>
      </c>
      <c r="T11" s="40" t="s">
        <v>85</v>
      </c>
      <c r="U11" s="40">
        <v>3</v>
      </c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 t="s">
        <v>241</v>
      </c>
      <c r="S12" s="128">
        <v>0.006528472222222223</v>
      </c>
      <c r="T12" s="40" t="s">
        <v>85</v>
      </c>
      <c r="U12" s="40">
        <v>3</v>
      </c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6</v>
      </c>
      <c r="F15" s="115" t="s">
        <v>8</v>
      </c>
      <c r="G15" s="41"/>
      <c r="H15" s="115"/>
      <c r="I15" s="41">
        <f>SUM(I10:I14)</f>
        <v>6</v>
      </c>
      <c r="J15" s="115" t="s">
        <v>8</v>
      </c>
      <c r="K15" s="41"/>
      <c r="L15" s="115"/>
      <c r="M15" s="41">
        <f>SUM(M10:M14)</f>
        <v>5</v>
      </c>
      <c r="N15" s="115" t="s">
        <v>8</v>
      </c>
      <c r="O15" s="41"/>
      <c r="P15" s="115"/>
      <c r="Q15" s="41">
        <f>SUM(Q10:Q14)</f>
        <v>5</v>
      </c>
      <c r="R15" s="115" t="s">
        <v>8</v>
      </c>
      <c r="S15" s="41"/>
      <c r="T15" s="115"/>
      <c r="U15" s="41">
        <f>SUM(U10:U14)</f>
        <v>9</v>
      </c>
    </row>
    <row r="16" spans="1:21" ht="16.5" customHeight="1">
      <c r="A16" s="112" t="s">
        <v>2</v>
      </c>
      <c r="B16" s="116"/>
      <c r="C16" s="142">
        <f>400*(COUNTA(C10:C14))</f>
        <v>800</v>
      </c>
      <c r="D16" s="117"/>
      <c r="E16" s="118"/>
      <c r="F16" s="116"/>
      <c r="G16" s="142">
        <f>400*(COUNTA(G10:G14))</f>
        <v>800</v>
      </c>
      <c r="H16" s="119"/>
      <c r="I16" s="119"/>
      <c r="J16" s="116"/>
      <c r="K16" s="142">
        <f>400*(COUNTA(K10:K14))</f>
        <v>800</v>
      </c>
      <c r="L16" s="119"/>
      <c r="M16" s="119"/>
      <c r="N16" s="116"/>
      <c r="O16" s="142">
        <f>400*(COUNTA(O10:O14))</f>
        <v>400</v>
      </c>
      <c r="P16" s="119"/>
      <c r="Q16" s="119"/>
      <c r="R16" s="116"/>
      <c r="S16" s="142">
        <f>400*(COUNTA(S10:S14))</f>
        <v>1200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200</v>
      </c>
      <c r="C18" s="127">
        <v>0.011272106481481482</v>
      </c>
      <c r="D18" s="120" t="s">
        <v>85</v>
      </c>
      <c r="E18" s="120">
        <v>6</v>
      </c>
      <c r="F18" s="114" t="s">
        <v>197</v>
      </c>
      <c r="G18" s="127">
        <v>0.013783449074074075</v>
      </c>
      <c r="H18" s="120" t="s">
        <v>85</v>
      </c>
      <c r="I18" s="120">
        <v>6</v>
      </c>
      <c r="J18" s="114" t="s">
        <v>212</v>
      </c>
      <c r="K18" s="127">
        <v>0.014140277777777778</v>
      </c>
      <c r="L18" s="120" t="s">
        <v>85</v>
      </c>
      <c r="M18" s="120">
        <v>6</v>
      </c>
      <c r="N18" s="114" t="s">
        <v>198</v>
      </c>
      <c r="O18" s="127">
        <v>0.012681828703703704</v>
      </c>
      <c r="P18" s="120" t="s">
        <v>85</v>
      </c>
      <c r="Q18" s="120">
        <v>10</v>
      </c>
      <c r="R18" s="114" t="s">
        <v>216</v>
      </c>
      <c r="S18" s="127">
        <v>0.012721412037037036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254</v>
      </c>
      <c r="C19" s="127">
        <v>0.014100347222222224</v>
      </c>
      <c r="D19" s="40" t="s">
        <v>88</v>
      </c>
      <c r="E19" s="40">
        <v>4</v>
      </c>
      <c r="F19" s="114"/>
      <c r="G19" s="127"/>
      <c r="H19" s="40"/>
      <c r="I19" s="40"/>
      <c r="J19" s="114" t="s">
        <v>235</v>
      </c>
      <c r="K19" s="127">
        <v>0.013814930555555556</v>
      </c>
      <c r="L19" s="120" t="s">
        <v>85</v>
      </c>
      <c r="M19" s="120">
        <v>6</v>
      </c>
      <c r="N19" s="114"/>
      <c r="O19" s="127"/>
      <c r="P19" s="40"/>
      <c r="Q19" s="40"/>
      <c r="R19" s="114" t="s">
        <v>222</v>
      </c>
      <c r="S19" s="127">
        <v>0.012687499999999999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 t="s">
        <v>241</v>
      </c>
      <c r="S20" s="127">
        <v>0.013000925925925928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10</v>
      </c>
      <c r="F23" s="115" t="s">
        <v>8</v>
      </c>
      <c r="G23" s="41"/>
      <c r="H23" s="115"/>
      <c r="I23" s="41">
        <f>SUM(I18:I22)</f>
        <v>6</v>
      </c>
      <c r="J23" s="115" t="s">
        <v>8</v>
      </c>
      <c r="K23" s="41"/>
      <c r="L23" s="115"/>
      <c r="M23" s="41">
        <f>SUM(M18:M22)</f>
        <v>12</v>
      </c>
      <c r="N23" s="115" t="s">
        <v>8</v>
      </c>
      <c r="O23" s="41"/>
      <c r="P23" s="115"/>
      <c r="Q23" s="41">
        <f>SUM(Q18:Q22)</f>
        <v>10</v>
      </c>
      <c r="R23" s="115" t="s">
        <v>8</v>
      </c>
      <c r="S23" s="41"/>
      <c r="T23" s="115"/>
      <c r="U23" s="41">
        <f>SUM(U18:U22)</f>
        <v>30</v>
      </c>
    </row>
    <row r="24" spans="1:21" ht="16.5" customHeight="1">
      <c r="A24" s="98" t="s">
        <v>2</v>
      </c>
      <c r="B24" s="121"/>
      <c r="C24" s="142">
        <f>800*(COUNTA(C18:C22))</f>
        <v>1600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1600</v>
      </c>
      <c r="L24" s="115"/>
      <c r="M24" s="115"/>
      <c r="N24" s="121"/>
      <c r="O24" s="142">
        <f>800*(COUNTA(O18:O22))</f>
        <v>800</v>
      </c>
      <c r="P24" s="115"/>
      <c r="Q24" s="115"/>
      <c r="R24" s="121"/>
      <c r="S24" s="142">
        <f>800*(COUNTA(S18:S22))</f>
        <v>2400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219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16.8</v>
      </c>
      <c r="U28" s="177"/>
      <c r="V28" t="s">
        <v>163</v>
      </c>
    </row>
    <row r="29" spans="1:21" ht="16.5" customHeight="1">
      <c r="A29" s="43" t="s">
        <v>11</v>
      </c>
      <c r="B29" s="114" t="s">
        <v>211</v>
      </c>
      <c r="C29" s="128">
        <v>0.02165833333333333</v>
      </c>
      <c r="D29" s="40" t="s">
        <v>85</v>
      </c>
      <c r="E29" s="40">
        <v>30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217</v>
      </c>
      <c r="C30" s="41">
        <v>1400</v>
      </c>
      <c r="D30" s="40" t="s">
        <v>85</v>
      </c>
      <c r="E30" s="40">
        <v>30</v>
      </c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254</v>
      </c>
      <c r="C32" s="41">
        <v>2700</v>
      </c>
      <c r="D32" s="40" t="s">
        <v>88</v>
      </c>
      <c r="E32" s="40">
        <v>60</v>
      </c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5600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4">
      <selection activeCell="O16" sqref="O16"/>
    </sheetView>
  </sheetViews>
  <sheetFormatPr defaultColWidth="8.8515625" defaultRowHeight="12.75"/>
  <cols>
    <col min="1" max="7" width="8.8515625" style="0" customWidth="1"/>
    <col min="8" max="8" width="12.421875" style="0" customWidth="1"/>
    <col min="9" max="10" width="12.140625" style="0" customWidth="1"/>
    <col min="11" max="11" width="13.421875" style="0" customWidth="1"/>
    <col min="12" max="12" width="10.7109375" style="0" bestFit="1" customWidth="1"/>
  </cols>
  <sheetData>
    <row r="2" spans="1:11" ht="12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ht="12.75" thickBot="1"/>
    <row r="4" spans="1:12" ht="18.75" thickBot="1">
      <c r="A4" s="152" t="s">
        <v>15</v>
      </c>
      <c r="B4" s="154" t="s">
        <v>16</v>
      </c>
      <c r="C4" s="155"/>
      <c r="D4" s="156"/>
      <c r="E4" s="154" t="s">
        <v>17</v>
      </c>
      <c r="F4" s="155"/>
      <c r="G4" s="156"/>
      <c r="H4" s="154" t="s">
        <v>60</v>
      </c>
      <c r="I4" s="155"/>
      <c r="J4" s="155"/>
      <c r="K4" s="156"/>
      <c r="L4" s="12" t="s">
        <v>48</v>
      </c>
    </row>
    <row r="5" spans="1:12" ht="24.75" thickBot="1">
      <c r="A5" s="153"/>
      <c r="B5" s="68" t="s">
        <v>18</v>
      </c>
      <c r="C5" s="61" t="s">
        <v>19</v>
      </c>
      <c r="D5" s="11" t="s">
        <v>38</v>
      </c>
      <c r="E5" s="68" t="s">
        <v>18</v>
      </c>
      <c r="F5" s="61" t="s">
        <v>19</v>
      </c>
      <c r="G5" s="11" t="s">
        <v>20</v>
      </c>
      <c r="H5" s="9" t="s">
        <v>21</v>
      </c>
      <c r="I5" s="10" t="s">
        <v>22</v>
      </c>
      <c r="J5" s="10" t="s">
        <v>23</v>
      </c>
      <c r="K5" s="64" t="s">
        <v>19</v>
      </c>
      <c r="L5" s="54" t="s">
        <v>49</v>
      </c>
    </row>
    <row r="6" spans="1:12" ht="18">
      <c r="A6" s="12">
        <v>2003</v>
      </c>
      <c r="B6" s="69">
        <v>71</v>
      </c>
      <c r="C6" s="62" t="s">
        <v>45</v>
      </c>
      <c r="D6" s="14">
        <v>175</v>
      </c>
      <c r="E6" s="69">
        <v>84</v>
      </c>
      <c r="F6" s="62" t="s">
        <v>45</v>
      </c>
      <c r="G6" s="14">
        <v>1.68</v>
      </c>
      <c r="H6" s="15">
        <v>104</v>
      </c>
      <c r="I6" s="16">
        <v>11</v>
      </c>
      <c r="J6" s="17">
        <v>10.58</v>
      </c>
      <c r="K6" s="65" t="s">
        <v>45</v>
      </c>
      <c r="L6" s="50"/>
    </row>
    <row r="7" spans="1:12" ht="18">
      <c r="A7" s="18">
        <v>2004</v>
      </c>
      <c r="B7" s="69">
        <v>55</v>
      </c>
      <c r="C7" s="62" t="s">
        <v>45</v>
      </c>
      <c r="D7" s="14">
        <v>440</v>
      </c>
      <c r="E7" s="69">
        <v>76</v>
      </c>
      <c r="F7" s="62" t="s">
        <v>45</v>
      </c>
      <c r="G7" s="14">
        <v>4.94</v>
      </c>
      <c r="H7" s="13">
        <v>89</v>
      </c>
      <c r="I7" s="4">
        <v>13</v>
      </c>
      <c r="J7" s="19">
        <v>14.61</v>
      </c>
      <c r="K7" s="66" t="s">
        <v>45</v>
      </c>
      <c r="L7" s="50"/>
    </row>
    <row r="8" spans="1:12" ht="18">
      <c r="A8" s="18">
        <v>2005</v>
      </c>
      <c r="B8" s="69">
        <v>27</v>
      </c>
      <c r="C8" s="62" t="s">
        <v>45</v>
      </c>
      <c r="D8" s="14">
        <v>1928</v>
      </c>
      <c r="E8" s="69">
        <v>37</v>
      </c>
      <c r="F8" s="62" t="s">
        <v>45</v>
      </c>
      <c r="G8" s="14">
        <v>26.05</v>
      </c>
      <c r="H8" s="13">
        <v>74</v>
      </c>
      <c r="I8" s="4">
        <v>15</v>
      </c>
      <c r="J8" s="19">
        <v>20.27</v>
      </c>
      <c r="K8" s="66" t="s">
        <v>45</v>
      </c>
      <c r="L8" s="50"/>
    </row>
    <row r="9" spans="1:12" ht="18">
      <c r="A9" s="18">
        <v>2006</v>
      </c>
      <c r="B9" s="69">
        <v>19</v>
      </c>
      <c r="C9" s="62" t="s">
        <v>45</v>
      </c>
      <c r="D9" s="14">
        <v>2521</v>
      </c>
      <c r="E9" s="69">
        <v>25</v>
      </c>
      <c r="F9" s="62" t="s">
        <v>45</v>
      </c>
      <c r="G9" s="14">
        <v>37.63</v>
      </c>
      <c r="H9" s="13">
        <v>67</v>
      </c>
      <c r="I9" s="20">
        <v>14</v>
      </c>
      <c r="J9" s="19">
        <v>20.9</v>
      </c>
      <c r="K9" s="66" t="s">
        <v>45</v>
      </c>
      <c r="L9" s="50"/>
    </row>
    <row r="10" spans="1:12" ht="18">
      <c r="A10" s="71" t="s">
        <v>28</v>
      </c>
      <c r="B10" s="72">
        <v>19</v>
      </c>
      <c r="C10" s="73">
        <v>5</v>
      </c>
      <c r="D10" s="74">
        <v>2281</v>
      </c>
      <c r="E10" s="72">
        <v>17</v>
      </c>
      <c r="F10" s="73">
        <v>5</v>
      </c>
      <c r="G10" s="74">
        <v>44.73</v>
      </c>
      <c r="H10" s="72">
        <v>51</v>
      </c>
      <c r="I10" s="75">
        <v>11</v>
      </c>
      <c r="J10" s="76">
        <f>I10*100/H10</f>
        <v>21.568627450980394</v>
      </c>
      <c r="K10" s="77">
        <v>11</v>
      </c>
      <c r="L10" s="51" t="s">
        <v>8</v>
      </c>
    </row>
    <row r="11" spans="1:12" ht="18">
      <c r="A11" s="18">
        <v>2007</v>
      </c>
      <c r="B11" s="69">
        <v>19</v>
      </c>
      <c r="C11" s="63">
        <v>5</v>
      </c>
      <c r="D11" s="14">
        <v>2236</v>
      </c>
      <c r="E11" s="69">
        <v>18</v>
      </c>
      <c r="F11" s="63">
        <v>5</v>
      </c>
      <c r="G11" s="14">
        <v>43.84</v>
      </c>
      <c r="H11" s="13">
        <v>51</v>
      </c>
      <c r="I11" s="20">
        <v>11</v>
      </c>
      <c r="J11" s="19">
        <v>21.57</v>
      </c>
      <c r="K11" s="67">
        <v>11</v>
      </c>
      <c r="L11" s="51"/>
    </row>
    <row r="12" spans="1:14" ht="20.25" customHeight="1">
      <c r="A12" s="18">
        <v>2008</v>
      </c>
      <c r="B12" s="69">
        <v>17</v>
      </c>
      <c r="C12" s="63">
        <v>4</v>
      </c>
      <c r="D12" s="30">
        <v>2176</v>
      </c>
      <c r="E12" s="132">
        <v>15</v>
      </c>
      <c r="F12" s="130">
        <v>6</v>
      </c>
      <c r="G12" s="35">
        <v>42.67</v>
      </c>
      <c r="H12" s="36">
        <v>51</v>
      </c>
      <c r="I12" s="37">
        <v>16</v>
      </c>
      <c r="J12" s="38">
        <v>31.37</v>
      </c>
      <c r="K12" s="131">
        <v>9</v>
      </c>
      <c r="L12" s="58">
        <v>351.8</v>
      </c>
      <c r="M12" s="56"/>
      <c r="N12" s="49"/>
    </row>
    <row r="13" spans="1:14" ht="21.75" customHeight="1">
      <c r="A13" s="18">
        <v>2009</v>
      </c>
      <c r="B13" s="84">
        <v>7</v>
      </c>
      <c r="C13" s="63">
        <v>2</v>
      </c>
      <c r="D13" s="30">
        <v>4282</v>
      </c>
      <c r="E13" s="84">
        <v>9</v>
      </c>
      <c r="F13" s="63">
        <v>4</v>
      </c>
      <c r="G13" s="47">
        <v>66.91</v>
      </c>
      <c r="H13" s="13">
        <v>64</v>
      </c>
      <c r="I13" s="20">
        <v>28</v>
      </c>
      <c r="J13" s="38">
        <v>43.75</v>
      </c>
      <c r="K13" s="63">
        <v>4</v>
      </c>
      <c r="L13" s="53">
        <v>671.2</v>
      </c>
      <c r="N13" s="91"/>
    </row>
    <row r="14" spans="1:14" ht="22.5" customHeight="1">
      <c r="A14" s="18">
        <v>2010</v>
      </c>
      <c r="B14" s="94">
        <v>7</v>
      </c>
      <c r="C14" s="63">
        <v>2</v>
      </c>
      <c r="D14" s="30">
        <v>4516</v>
      </c>
      <c r="E14" s="94">
        <v>8</v>
      </c>
      <c r="F14" s="63">
        <v>5</v>
      </c>
      <c r="G14" s="47">
        <v>76.54</v>
      </c>
      <c r="H14" s="13">
        <v>59</v>
      </c>
      <c r="I14" s="20">
        <v>30</v>
      </c>
      <c r="J14" s="38">
        <v>50.85</v>
      </c>
      <c r="K14" s="131">
        <v>5</v>
      </c>
      <c r="L14" s="53">
        <v>680.95</v>
      </c>
      <c r="M14" s="1"/>
      <c r="N14" s="91"/>
    </row>
    <row r="15" spans="1:14" ht="22.5" customHeight="1">
      <c r="A15" s="18">
        <v>2011</v>
      </c>
      <c r="B15" s="13">
        <v>2</v>
      </c>
      <c r="C15" s="4">
        <v>1</v>
      </c>
      <c r="D15" s="30">
        <v>5522</v>
      </c>
      <c r="E15" s="13">
        <v>8</v>
      </c>
      <c r="F15" s="4">
        <v>4</v>
      </c>
      <c r="G15" s="47">
        <v>77.77</v>
      </c>
      <c r="H15" s="13">
        <v>71</v>
      </c>
      <c r="I15" s="4">
        <v>35</v>
      </c>
      <c r="J15" s="38">
        <v>47.22</v>
      </c>
      <c r="K15" s="134">
        <v>7</v>
      </c>
      <c r="L15" s="90">
        <v>822.09</v>
      </c>
      <c r="N15" s="91"/>
    </row>
    <row r="16" spans="1:14" ht="22.5" customHeight="1">
      <c r="A16" s="18">
        <v>2012</v>
      </c>
      <c r="B16" s="13"/>
      <c r="C16" s="4"/>
      <c r="D16" s="30">
        <v>13352</v>
      </c>
      <c r="E16" s="13"/>
      <c r="F16" s="4"/>
      <c r="G16" s="14">
        <f>D16/H16</f>
        <v>190.74285714285713</v>
      </c>
      <c r="H16" s="13">
        <v>70</v>
      </c>
      <c r="I16" s="20">
        <v>44</v>
      </c>
      <c r="J16" s="19">
        <f>100*(I16/H16)</f>
        <v>62.857142857142854</v>
      </c>
      <c r="K16" s="32"/>
      <c r="L16" s="110">
        <v>751.675</v>
      </c>
      <c r="N16" s="91"/>
    </row>
    <row r="17" spans="1:14" ht="18">
      <c r="A17" s="18"/>
      <c r="B17" s="13"/>
      <c r="C17" s="4"/>
      <c r="D17" s="14"/>
      <c r="E17" s="13"/>
      <c r="F17" s="4"/>
      <c r="G17" s="14"/>
      <c r="H17" s="13"/>
      <c r="I17" s="3"/>
      <c r="J17" s="3"/>
      <c r="K17" s="32"/>
      <c r="L17" s="51"/>
      <c r="N17" s="91"/>
    </row>
    <row r="18" spans="1:14" ht="18.75" thickBot="1">
      <c r="A18" s="21"/>
      <c r="B18" s="22"/>
      <c r="C18" s="23"/>
      <c r="D18" s="24"/>
      <c r="E18" s="22"/>
      <c r="F18" s="23"/>
      <c r="G18" s="24"/>
      <c r="H18" s="22"/>
      <c r="I18" s="23"/>
      <c r="J18" s="23"/>
      <c r="K18" s="33"/>
      <c r="L18" s="52"/>
      <c r="N18" s="91"/>
    </row>
    <row r="21" spans="1:2" ht="18">
      <c r="A21" s="60" t="s">
        <v>29</v>
      </c>
      <c r="B21" t="s">
        <v>47</v>
      </c>
    </row>
    <row r="22" ht="12">
      <c r="A22" s="31"/>
    </row>
    <row r="23" ht="12">
      <c r="A23" s="31"/>
    </row>
    <row r="24" spans="1:2" ht="16.5" customHeight="1">
      <c r="A24" s="70" t="s">
        <v>44</v>
      </c>
      <c r="B24" t="s">
        <v>52</v>
      </c>
    </row>
    <row r="25" spans="1:12" ht="16.5">
      <c r="A25" s="48"/>
      <c r="L25" s="143"/>
    </row>
  </sheetData>
  <sheetProtection/>
  <mergeCells count="5">
    <mergeCell ref="A2:K2"/>
    <mergeCell ref="A4:A5"/>
    <mergeCell ref="B4:D4"/>
    <mergeCell ref="E4:G4"/>
    <mergeCell ref="H4:K4"/>
  </mergeCell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6">
      <selection activeCell="I39" sqref="I38:I39"/>
    </sheetView>
  </sheetViews>
  <sheetFormatPr defaultColWidth="8.8515625" defaultRowHeight="12.75"/>
  <cols>
    <col min="1" max="1" width="8.8515625" style="0" customWidth="1"/>
    <col min="2" max="3" width="9.28125" style="0" bestFit="1" customWidth="1"/>
    <col min="4" max="5" width="4.7109375" style="0" customWidth="1"/>
    <col min="6" max="7" width="9.28125" style="0" bestFit="1" customWidth="1"/>
    <col min="8" max="9" width="4.7109375" style="0" customWidth="1"/>
    <col min="10" max="11" width="9.28125" style="0" bestFit="1" customWidth="1"/>
    <col min="12" max="13" width="4.7109375" style="0" customWidth="1"/>
    <col min="14" max="14" width="9.7109375" style="0" bestFit="1" customWidth="1"/>
    <col min="15" max="15" width="9.28125" style="0" bestFit="1" customWidth="1"/>
    <col min="16" max="17" width="4.7109375" style="0" customWidth="1"/>
    <col min="18" max="19" width="9.2812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95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374</v>
      </c>
      <c r="C10" s="127">
        <v>0.004711805555555556</v>
      </c>
      <c r="D10" s="40" t="s">
        <v>85</v>
      </c>
      <c r="E10" s="40">
        <v>5</v>
      </c>
      <c r="F10" s="114" t="s">
        <v>383</v>
      </c>
      <c r="G10" s="127">
        <v>0.005905092592592593</v>
      </c>
      <c r="H10" s="40" t="s">
        <v>85</v>
      </c>
      <c r="I10" s="40">
        <v>5</v>
      </c>
      <c r="J10" s="114" t="s">
        <v>383</v>
      </c>
      <c r="K10" s="128">
        <v>0.0054534722222222215</v>
      </c>
      <c r="L10" s="40" t="s">
        <v>85</v>
      </c>
      <c r="M10" s="40">
        <v>5</v>
      </c>
      <c r="N10" s="114" t="s">
        <v>374</v>
      </c>
      <c r="O10" s="128">
        <v>0.005671412037037037</v>
      </c>
      <c r="P10" s="40" t="s">
        <v>85</v>
      </c>
      <c r="Q10" s="40">
        <v>5</v>
      </c>
      <c r="R10" s="114" t="s">
        <v>383</v>
      </c>
      <c r="S10" s="128">
        <v>0.005556712962962964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379</v>
      </c>
      <c r="C11" s="127">
        <v>0.004690277777777778</v>
      </c>
      <c r="D11" s="40" t="s">
        <v>85</v>
      </c>
      <c r="E11" s="40">
        <v>5</v>
      </c>
      <c r="F11" s="114" t="s">
        <v>375</v>
      </c>
      <c r="G11" s="127">
        <v>0.006148726851851852</v>
      </c>
      <c r="H11" s="40" t="s">
        <v>85</v>
      </c>
      <c r="I11" s="40">
        <v>5</v>
      </c>
      <c r="J11" s="114" t="s">
        <v>376</v>
      </c>
      <c r="K11" s="128">
        <v>0.00559212962962963</v>
      </c>
      <c r="L11" s="40" t="s">
        <v>85</v>
      </c>
      <c r="M11" s="40">
        <v>5</v>
      </c>
      <c r="N11" s="114" t="s">
        <v>379</v>
      </c>
      <c r="O11" s="128">
        <v>0.005938194444444445</v>
      </c>
      <c r="P11" s="40" t="s">
        <v>85</v>
      </c>
      <c r="Q11" s="40">
        <v>5</v>
      </c>
      <c r="R11" s="114" t="s">
        <v>377</v>
      </c>
      <c r="S11" s="128">
        <v>0.005732175925925926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328</v>
      </c>
      <c r="C12" s="127">
        <v>0.004726157407407407</v>
      </c>
      <c r="D12" s="40" t="s">
        <v>85</v>
      </c>
      <c r="E12" s="40">
        <v>5</v>
      </c>
      <c r="F12" s="114" t="s">
        <v>382</v>
      </c>
      <c r="G12" s="127">
        <v>0.006048726851851851</v>
      </c>
      <c r="H12" s="40" t="s">
        <v>85</v>
      </c>
      <c r="I12" s="40">
        <v>5</v>
      </c>
      <c r="J12" s="114" t="s">
        <v>313</v>
      </c>
      <c r="K12" s="128">
        <v>0.005559490740740741</v>
      </c>
      <c r="L12" s="40" t="s">
        <v>85</v>
      </c>
      <c r="M12" s="40">
        <v>5</v>
      </c>
      <c r="N12" s="114" t="s">
        <v>385</v>
      </c>
      <c r="O12" s="128">
        <v>0.005488194444444445</v>
      </c>
      <c r="P12" s="40" t="s">
        <v>85</v>
      </c>
      <c r="Q12" s="40">
        <v>5</v>
      </c>
      <c r="R12" s="114" t="s">
        <v>313</v>
      </c>
      <c r="S12" s="128">
        <v>0.005548148148148148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390</v>
      </c>
      <c r="C13" s="127">
        <v>0.0048099537037037034</v>
      </c>
      <c r="D13" s="40" t="s">
        <v>85</v>
      </c>
      <c r="E13" s="40">
        <v>5</v>
      </c>
      <c r="F13" s="114" t="s">
        <v>380</v>
      </c>
      <c r="G13" s="127">
        <v>0.006200925925925927</v>
      </c>
      <c r="H13" s="40" t="s">
        <v>85</v>
      </c>
      <c r="I13" s="40">
        <v>5</v>
      </c>
      <c r="J13" s="114" t="s">
        <v>384</v>
      </c>
      <c r="K13" s="128">
        <v>0.005552893518518519</v>
      </c>
      <c r="L13" s="40" t="s">
        <v>88</v>
      </c>
      <c r="M13" s="40">
        <v>5</v>
      </c>
      <c r="N13" s="114" t="s">
        <v>388</v>
      </c>
      <c r="O13" s="128">
        <v>0.005704513888888888</v>
      </c>
      <c r="P13" s="40" t="s">
        <v>85</v>
      </c>
      <c r="Q13" s="40">
        <v>5</v>
      </c>
      <c r="R13" s="114" t="s">
        <v>385</v>
      </c>
      <c r="S13" s="128">
        <v>0.005464814814814815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389</v>
      </c>
      <c r="C14" s="127">
        <v>0.004702662037037037</v>
      </c>
      <c r="D14" s="40" t="s">
        <v>85</v>
      </c>
      <c r="E14" s="40">
        <v>5</v>
      </c>
      <c r="F14" s="114" t="s">
        <v>386</v>
      </c>
      <c r="G14" s="127">
        <v>0.006145138888888888</v>
      </c>
      <c r="H14" s="40" t="s">
        <v>85</v>
      </c>
      <c r="I14" s="40">
        <v>5</v>
      </c>
      <c r="J14" s="114" t="s">
        <v>388</v>
      </c>
      <c r="K14" s="128">
        <v>0.005452893518518519</v>
      </c>
      <c r="L14" s="40" t="s">
        <v>85</v>
      </c>
      <c r="M14" s="40">
        <v>5</v>
      </c>
      <c r="N14" s="114" t="s">
        <v>391</v>
      </c>
      <c r="O14" s="128">
        <v>0.005981712962962963</v>
      </c>
      <c r="P14" s="40" t="s">
        <v>85</v>
      </c>
      <c r="Q14" s="40">
        <v>5</v>
      </c>
      <c r="R14" s="114" t="s">
        <v>391</v>
      </c>
      <c r="S14" s="128">
        <v>0.005603009259259259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25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41">
        <f>SUM(Q10:Q14)</f>
        <v>25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377</v>
      </c>
      <c r="C18" s="127">
        <v>0.009902546296296296</v>
      </c>
      <c r="D18" s="120" t="s">
        <v>85</v>
      </c>
      <c r="E18" s="120">
        <v>10</v>
      </c>
      <c r="F18" s="114" t="s">
        <v>376</v>
      </c>
      <c r="G18" s="127">
        <v>0.01259375</v>
      </c>
      <c r="H18" s="120" t="s">
        <v>85</v>
      </c>
      <c r="I18" s="120">
        <v>10</v>
      </c>
      <c r="J18" s="114" t="s">
        <v>376</v>
      </c>
      <c r="K18" s="127">
        <v>0.011199652777777779</v>
      </c>
      <c r="L18" s="120" t="s">
        <v>85</v>
      </c>
      <c r="M18" s="120">
        <v>10</v>
      </c>
      <c r="N18" s="114" t="s">
        <v>375</v>
      </c>
      <c r="O18" s="127">
        <v>0.01180914351851852</v>
      </c>
      <c r="P18" s="120" t="s">
        <v>85</v>
      </c>
      <c r="Q18" s="120">
        <v>10</v>
      </c>
      <c r="R18" s="114" t="s">
        <v>375</v>
      </c>
      <c r="S18" s="127">
        <v>0.011577314814814816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382</v>
      </c>
      <c r="C19" s="127">
        <v>0.009837037037037036</v>
      </c>
      <c r="D19" s="120" t="s">
        <v>85</v>
      </c>
      <c r="E19" s="120">
        <v>10</v>
      </c>
      <c r="F19" s="114" t="s">
        <v>378</v>
      </c>
      <c r="G19" s="127">
        <v>0.012801041666666665</v>
      </c>
      <c r="H19" s="120" t="s">
        <v>85</v>
      </c>
      <c r="I19" s="120">
        <v>10</v>
      </c>
      <c r="J19" s="114" t="s">
        <v>379</v>
      </c>
      <c r="K19" s="127">
        <v>0.011020833333333334</v>
      </c>
      <c r="L19" s="120" t="s">
        <v>85</v>
      </c>
      <c r="M19" s="120">
        <v>10</v>
      </c>
      <c r="N19" s="114" t="s">
        <v>378</v>
      </c>
      <c r="O19" s="127">
        <v>0.011925347222222223</v>
      </c>
      <c r="P19" s="120" t="s">
        <v>85</v>
      </c>
      <c r="Q19" s="120">
        <v>10</v>
      </c>
      <c r="R19" s="114" t="s">
        <v>378</v>
      </c>
      <c r="S19" s="127">
        <v>0.011428819444444445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313</v>
      </c>
      <c r="C20" s="127">
        <v>0.009706365740740741</v>
      </c>
      <c r="D20" s="120" t="s">
        <v>85</v>
      </c>
      <c r="E20" s="120">
        <v>10</v>
      </c>
      <c r="F20" s="114" t="s">
        <v>380</v>
      </c>
      <c r="G20" s="127">
        <v>0.012488310185185184</v>
      </c>
      <c r="H20" s="120" t="s">
        <v>85</v>
      </c>
      <c r="I20" s="120">
        <v>10</v>
      </c>
      <c r="J20" s="114" t="s">
        <v>385</v>
      </c>
      <c r="K20" s="127">
        <v>0.01101423611111111</v>
      </c>
      <c r="L20" s="120" t="s">
        <v>85</v>
      </c>
      <c r="M20" s="120">
        <v>10</v>
      </c>
      <c r="N20" s="114" t="s">
        <v>319</v>
      </c>
      <c r="O20" s="127">
        <v>0.011702546296296296</v>
      </c>
      <c r="P20" s="120" t="s">
        <v>85</v>
      </c>
      <c r="Q20" s="120">
        <v>10</v>
      </c>
      <c r="R20" s="114" t="s">
        <v>381</v>
      </c>
      <c r="S20" s="127">
        <v>0.011344212962962964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384</v>
      </c>
      <c r="C21" s="127">
        <v>0.010119212962962964</v>
      </c>
      <c r="D21" s="120" t="s">
        <v>88</v>
      </c>
      <c r="E21" s="120">
        <v>10</v>
      </c>
      <c r="F21" s="114" t="s">
        <v>328</v>
      </c>
      <c r="G21" s="127">
        <v>0.012244328703703703</v>
      </c>
      <c r="H21" s="120" t="s">
        <v>85</v>
      </c>
      <c r="I21" s="120">
        <v>10</v>
      </c>
      <c r="J21" s="114" t="s">
        <v>388</v>
      </c>
      <c r="K21" s="127">
        <v>0.011060416666666668</v>
      </c>
      <c r="L21" s="120" t="s">
        <v>85</v>
      </c>
      <c r="M21" s="120">
        <v>10</v>
      </c>
      <c r="N21" s="114" t="s">
        <v>386</v>
      </c>
      <c r="O21" s="127">
        <v>0.01175138888888889</v>
      </c>
      <c r="P21" s="120" t="s">
        <v>85</v>
      </c>
      <c r="Q21" s="120">
        <v>10</v>
      </c>
      <c r="R21" s="114" t="s">
        <v>386</v>
      </c>
      <c r="S21" s="127">
        <v>0.011313425925925926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391</v>
      </c>
      <c r="C22" s="127">
        <v>0.009965393518518518</v>
      </c>
      <c r="D22" s="120" t="s">
        <v>85</v>
      </c>
      <c r="E22" s="120">
        <v>10</v>
      </c>
      <c r="F22" s="114" t="s">
        <v>390</v>
      </c>
      <c r="G22" s="127">
        <v>0.012750347222222222</v>
      </c>
      <c r="H22" s="120" t="s">
        <v>85</v>
      </c>
      <c r="I22" s="120">
        <v>10</v>
      </c>
      <c r="J22" s="114" t="s">
        <v>391</v>
      </c>
      <c r="K22" s="127">
        <v>0.011422453703703704</v>
      </c>
      <c r="L22" s="120" t="s">
        <v>85</v>
      </c>
      <c r="M22" s="120">
        <v>10</v>
      </c>
      <c r="N22" s="114" t="s">
        <v>390</v>
      </c>
      <c r="O22" s="127">
        <v>0.012046759259259259</v>
      </c>
      <c r="P22" s="120" t="s">
        <v>85</v>
      </c>
      <c r="Q22" s="120">
        <v>10</v>
      </c>
      <c r="R22" s="114" t="s">
        <v>391</v>
      </c>
      <c r="S22" s="127">
        <v>0.011280555555555556</v>
      </c>
      <c r="T22" s="12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 t="s">
        <v>158</v>
      </c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53.65</v>
      </c>
      <c r="U28" s="177"/>
      <c r="V28" t="s">
        <v>163</v>
      </c>
    </row>
    <row r="29" spans="1:21" ht="16.5" customHeight="1">
      <c r="A29" s="43" t="s">
        <v>11</v>
      </c>
      <c r="B29" s="114" t="s">
        <v>395</v>
      </c>
      <c r="C29" s="128">
        <v>0.018806944444444446</v>
      </c>
      <c r="D29" s="40" t="s">
        <v>85</v>
      </c>
      <c r="E29" s="40">
        <v>40</v>
      </c>
      <c r="F29" s="114" t="s">
        <v>393</v>
      </c>
      <c r="G29" s="128">
        <v>0.02564664351851852</v>
      </c>
      <c r="H29" s="40" t="s">
        <v>88</v>
      </c>
      <c r="I29" s="40">
        <v>40</v>
      </c>
      <c r="J29" s="114" t="s">
        <v>387</v>
      </c>
      <c r="K29" s="128">
        <v>0.021791898148148147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396</v>
      </c>
      <c r="C30" s="41">
        <v>1600</v>
      </c>
      <c r="D30" s="40" t="s">
        <v>88</v>
      </c>
      <c r="E30" s="40">
        <v>40</v>
      </c>
      <c r="F30" s="114" t="s">
        <v>394</v>
      </c>
      <c r="G30" s="41">
        <v>1275</v>
      </c>
      <c r="H30" s="45" t="s">
        <v>85</v>
      </c>
      <c r="I30" s="45">
        <v>40</v>
      </c>
      <c r="J30" s="114" t="s">
        <v>382</v>
      </c>
      <c r="K30" s="41">
        <v>1525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397</v>
      </c>
      <c r="C31" s="41">
        <v>2375</v>
      </c>
      <c r="D31" s="40" t="s">
        <v>85</v>
      </c>
      <c r="E31" s="40">
        <v>50</v>
      </c>
      <c r="F31" s="114" t="s">
        <v>332</v>
      </c>
      <c r="G31" s="41">
        <v>1850</v>
      </c>
      <c r="H31" s="45" t="s">
        <v>85</v>
      </c>
      <c r="I31" s="45">
        <v>50</v>
      </c>
      <c r="J31" s="114" t="s">
        <v>392</v>
      </c>
      <c r="K31" s="41">
        <v>2175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398</v>
      </c>
      <c r="C32" s="41">
        <v>3100</v>
      </c>
      <c r="D32" s="40" t="s">
        <v>85</v>
      </c>
      <c r="E32" s="40">
        <v>80</v>
      </c>
      <c r="F32" s="114" t="s">
        <v>356</v>
      </c>
      <c r="G32" s="41">
        <v>2475</v>
      </c>
      <c r="H32" s="45" t="s">
        <v>85</v>
      </c>
      <c r="I32" s="45">
        <v>80</v>
      </c>
      <c r="J32" s="114" t="s">
        <v>370</v>
      </c>
      <c r="K32" s="41">
        <v>2775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8575</v>
      </c>
      <c r="D33" s="40"/>
      <c r="E33" s="40"/>
      <c r="F33" s="114"/>
      <c r="G33" s="141">
        <f>SUM(G32+G31+G30+(IF(COUNTBLANK(G29),0,1500)))</f>
        <v>7100</v>
      </c>
      <c r="H33" s="118"/>
      <c r="I33" s="122"/>
      <c r="J33" s="114"/>
      <c r="K33" s="141">
        <f>SUM(K32+K31+K30+(IF(COUNTBLANK(K29),0,1500)))</f>
        <v>7975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K29" sqref="K29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121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 t="s">
        <v>275</v>
      </c>
      <c r="K10" s="128">
        <v>0.004486689814814815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 t="s">
        <v>354</v>
      </c>
      <c r="K11" s="144">
        <v>0.00457824074074074</v>
      </c>
      <c r="L11" s="40" t="s">
        <v>88</v>
      </c>
      <c r="M11" s="40">
        <v>5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41">
        <f>SUM(M10:M14)</f>
        <v>10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800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2.3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 t="s">
        <v>354</v>
      </c>
      <c r="K29" s="144">
        <v>0.01791574074074074</v>
      </c>
      <c r="L29" s="114" t="s">
        <v>88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1500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148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183</v>
      </c>
      <c r="C10" s="127">
        <v>0.005259143518518518</v>
      </c>
      <c r="D10" s="40" t="s">
        <v>85</v>
      </c>
      <c r="E10" s="40">
        <v>3</v>
      </c>
      <c r="F10" s="114"/>
      <c r="G10" s="127"/>
      <c r="H10" s="40"/>
      <c r="I10" s="40"/>
      <c r="J10" s="114" t="s">
        <v>270</v>
      </c>
      <c r="K10" s="128">
        <v>0.006377314814814815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262</v>
      </c>
      <c r="C11" s="127">
        <v>0.005176851851851852</v>
      </c>
      <c r="D11" s="40" t="s">
        <v>85</v>
      </c>
      <c r="E11" s="40">
        <v>5</v>
      </c>
      <c r="F11" s="114"/>
      <c r="G11" s="127"/>
      <c r="H11" s="40"/>
      <c r="I11" s="40"/>
      <c r="J11" s="114" t="s">
        <v>285</v>
      </c>
      <c r="K11" s="128">
        <v>0.0061342592592592594</v>
      </c>
      <c r="L11" s="40" t="s">
        <v>85</v>
      </c>
      <c r="M11" s="40">
        <v>5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293</v>
      </c>
      <c r="C12" s="127">
        <v>0.00510787037037037</v>
      </c>
      <c r="D12" s="40" t="s">
        <v>85</v>
      </c>
      <c r="E12" s="40">
        <v>5</v>
      </c>
      <c r="F12" s="114"/>
      <c r="G12" s="127"/>
      <c r="H12" s="40"/>
      <c r="I12" s="40"/>
      <c r="J12" s="114" t="s">
        <v>303</v>
      </c>
      <c r="K12" s="128">
        <v>0.005989467592592592</v>
      </c>
      <c r="L12" s="40" t="s">
        <v>85</v>
      </c>
      <c r="M12" s="40">
        <v>5</v>
      </c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 t="s">
        <v>313</v>
      </c>
      <c r="C13" s="127">
        <v>0.005183912037037036</v>
      </c>
      <c r="D13" s="40" t="s">
        <v>85</v>
      </c>
      <c r="E13" s="40">
        <v>5</v>
      </c>
      <c r="F13" s="114"/>
      <c r="G13" s="127"/>
      <c r="H13" s="40"/>
      <c r="I13" s="40"/>
      <c r="J13" s="114" t="s">
        <v>306</v>
      </c>
      <c r="K13" s="128">
        <v>0.006283680555555556</v>
      </c>
      <c r="L13" s="40" t="s">
        <v>85</v>
      </c>
      <c r="M13" s="40">
        <v>5</v>
      </c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 t="s">
        <v>347</v>
      </c>
      <c r="C14" s="127">
        <v>0.005143518518518519</v>
      </c>
      <c r="D14" s="40" t="s">
        <v>85</v>
      </c>
      <c r="E14" s="40">
        <v>5</v>
      </c>
      <c r="F14" s="114"/>
      <c r="G14" s="127"/>
      <c r="H14" s="40"/>
      <c r="I14" s="40"/>
      <c r="J14" s="114" t="s">
        <v>328</v>
      </c>
      <c r="K14" s="128">
        <v>0.0062250000000000005</v>
      </c>
      <c r="L14" s="40" t="s">
        <v>85</v>
      </c>
      <c r="M14" s="40">
        <v>5</v>
      </c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274</v>
      </c>
      <c r="C18" s="127">
        <v>0.011021875</v>
      </c>
      <c r="D18" s="120" t="s">
        <v>85</v>
      </c>
      <c r="E18" s="120">
        <v>10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296</v>
      </c>
      <c r="C19" s="127">
        <v>0.010737037037037038</v>
      </c>
      <c r="D19" s="120" t="s">
        <v>85</v>
      </c>
      <c r="E19" s="120">
        <v>10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314</v>
      </c>
      <c r="C20" s="127">
        <v>0.010591319444444443</v>
      </c>
      <c r="D20" s="120" t="s">
        <v>85</v>
      </c>
      <c r="E20" s="120">
        <v>10</v>
      </c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330</v>
      </c>
      <c r="C21" s="127">
        <v>0.01054398148148148</v>
      </c>
      <c r="D21" s="120" t="s">
        <v>85</v>
      </c>
      <c r="E21" s="120">
        <v>10</v>
      </c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351</v>
      </c>
      <c r="C22" s="127">
        <v>0.010618402777777779</v>
      </c>
      <c r="D22" s="120" t="s">
        <v>85</v>
      </c>
      <c r="E22" s="120">
        <v>10</v>
      </c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98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1:S31"/>
    <mergeCell ref="R28:S29"/>
    <mergeCell ref="R26:T26"/>
    <mergeCell ref="R27:S27"/>
    <mergeCell ref="T28:U28"/>
    <mergeCell ref="R34:T34"/>
    <mergeCell ref="T27:U27"/>
    <mergeCell ref="F1:T1"/>
    <mergeCell ref="T8:T9"/>
    <mergeCell ref="R33:S33"/>
    <mergeCell ref="R30:S30"/>
    <mergeCell ref="G2:N3"/>
    <mergeCell ref="S4:T4"/>
    <mergeCell ref="R6:U7"/>
    <mergeCell ref="R2:U3"/>
    <mergeCell ref="H8:H9"/>
    <mergeCell ref="Q8:Q9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U8:U9"/>
    <mergeCell ref="B6:E7"/>
    <mergeCell ref="F6:I7"/>
    <mergeCell ref="J6:M7"/>
    <mergeCell ref="N6:Q7"/>
    <mergeCell ref="P8:P9"/>
    <mergeCell ref="K8:K9"/>
    <mergeCell ref="J8:J9"/>
    <mergeCell ref="D8:D9"/>
    <mergeCell ref="B27:E27"/>
    <mergeCell ref="F27:I27"/>
    <mergeCell ref="J27:M27"/>
    <mergeCell ref="M8:M9"/>
    <mergeCell ref="F8:F9"/>
    <mergeCell ref="E8:E9"/>
    <mergeCell ref="I8:I9"/>
    <mergeCell ref="A17:T17"/>
    <mergeCell ref="L8:L9"/>
    <mergeCell ref="G8:G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C36" sqref="C36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95" t="s">
        <v>81</v>
      </c>
      <c r="H2" s="195"/>
      <c r="I2" s="195"/>
      <c r="J2" s="195"/>
      <c r="K2" s="195"/>
      <c r="L2" s="195"/>
      <c r="M2" s="195"/>
      <c r="N2" s="195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95"/>
      <c r="H3" s="195"/>
      <c r="I3" s="195"/>
      <c r="J3" s="195"/>
      <c r="K3" s="195"/>
      <c r="L3" s="195"/>
      <c r="M3" s="195"/>
      <c r="N3" s="195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268</v>
      </c>
      <c r="C10" s="127">
        <v>0.004419907407407407</v>
      </c>
      <c r="D10" s="40" t="s">
        <v>85</v>
      </c>
      <c r="E10" s="40">
        <v>5</v>
      </c>
      <c r="F10" s="114" t="s">
        <v>265</v>
      </c>
      <c r="G10" s="127">
        <v>0.006138888888888889</v>
      </c>
      <c r="H10" s="40" t="s">
        <v>85</v>
      </c>
      <c r="I10" s="40">
        <v>5</v>
      </c>
      <c r="J10" s="114" t="s">
        <v>182</v>
      </c>
      <c r="K10" s="128">
        <v>0.005725231481481481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284</v>
      </c>
      <c r="C11" s="127">
        <v>0.004554861111111111</v>
      </c>
      <c r="D11" s="40" t="s">
        <v>85</v>
      </c>
      <c r="E11" s="40">
        <v>5</v>
      </c>
      <c r="F11" s="114"/>
      <c r="G11" s="127"/>
      <c r="H11" s="40"/>
      <c r="I11" s="40"/>
      <c r="J11" s="114" t="s">
        <v>265</v>
      </c>
      <c r="K11" s="128">
        <v>0.005621064814814815</v>
      </c>
      <c r="L11" s="40" t="s">
        <v>85</v>
      </c>
      <c r="M11" s="40">
        <v>5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 t="s">
        <v>272</v>
      </c>
      <c r="K12" s="128">
        <v>0.005638078703703703</v>
      </c>
      <c r="L12" s="40" t="s">
        <v>85</v>
      </c>
      <c r="M12" s="40">
        <v>5</v>
      </c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10</v>
      </c>
      <c r="F15" s="41" t="s">
        <v>8</v>
      </c>
      <c r="G15" s="41"/>
      <c r="H15" s="115"/>
      <c r="I15" s="41">
        <f>SUM(I10:I14)</f>
        <v>5</v>
      </c>
      <c r="J15" s="115" t="s">
        <v>8</v>
      </c>
      <c r="K15" s="41"/>
      <c r="L15" s="115"/>
      <c r="M15" s="41">
        <f>SUM(M10:M14)</f>
        <v>15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800</v>
      </c>
      <c r="D16" s="117"/>
      <c r="E16" s="118"/>
      <c r="F16" s="116"/>
      <c r="G16" s="142">
        <f>400*(COUNTA(G10:G14))</f>
        <v>400</v>
      </c>
      <c r="H16" s="119"/>
      <c r="I16" s="119"/>
      <c r="J16" s="116"/>
      <c r="K16" s="142">
        <f>400*(COUNTA(K10:K14))</f>
        <v>1200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182</v>
      </c>
      <c r="C18" s="127">
        <v>0.00934976851851852</v>
      </c>
      <c r="D18" s="120" t="s">
        <v>85</v>
      </c>
      <c r="E18" s="120">
        <v>10</v>
      </c>
      <c r="F18" s="114"/>
      <c r="G18" s="127"/>
      <c r="H18" s="120"/>
      <c r="I18" s="120"/>
      <c r="J18" s="114" t="s">
        <v>268</v>
      </c>
      <c r="K18" s="127">
        <v>0.011194560185185186</v>
      </c>
      <c r="L18" s="120" t="s">
        <v>85</v>
      </c>
      <c r="M18" s="120">
        <v>10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265</v>
      </c>
      <c r="C19" s="127">
        <v>0.009122569444444445</v>
      </c>
      <c r="D19" s="120" t="s">
        <v>85</v>
      </c>
      <c r="E19" s="120">
        <v>10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120"/>
      <c r="U19" s="40"/>
    </row>
    <row r="20" spans="1:21" ht="16.5" customHeight="1">
      <c r="A20" s="98" t="s">
        <v>10</v>
      </c>
      <c r="B20" s="114" t="s">
        <v>272</v>
      </c>
      <c r="C20" s="127">
        <v>0.008919675925925926</v>
      </c>
      <c r="D20" s="120" t="s">
        <v>85</v>
      </c>
      <c r="E20" s="120">
        <v>10</v>
      </c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12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12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12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30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41">
        <f>SUM(M18:M22)</f>
        <v>10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2400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800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110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7.1</v>
      </c>
      <c r="U28" s="177"/>
      <c r="V28" t="s">
        <v>163</v>
      </c>
    </row>
    <row r="29" spans="1:21" ht="16.5" customHeight="1">
      <c r="A29" s="43" t="s">
        <v>11</v>
      </c>
      <c r="B29" s="114" t="s">
        <v>271</v>
      </c>
      <c r="C29" s="128">
        <v>0.016744212962962964</v>
      </c>
      <c r="D29" s="40" t="s">
        <v>85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118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 t="s">
        <v>233</v>
      </c>
      <c r="S10" s="128">
        <v>0.005068981481481482</v>
      </c>
      <c r="T10" s="40" t="s">
        <v>88</v>
      </c>
      <c r="U10" s="40">
        <v>5</v>
      </c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5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400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127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285</v>
      </c>
      <c r="C18" s="127">
        <v>0.007660763888888888</v>
      </c>
      <c r="D18" s="120" t="s">
        <v>85</v>
      </c>
      <c r="E18" s="120">
        <v>10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800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1">
      <selection activeCell="B32" sqref="B32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5" width="4.7109375" style="0" customWidth="1"/>
    <col min="6" max="6" width="9.2812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151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327</v>
      </c>
      <c r="C10" s="127">
        <v>0.005177893518518518</v>
      </c>
      <c r="D10" s="40" t="s">
        <v>85</v>
      </c>
      <c r="E10" s="40">
        <v>3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1:S31"/>
    <mergeCell ref="R28:S29"/>
    <mergeCell ref="R26:T26"/>
    <mergeCell ref="R27:S27"/>
    <mergeCell ref="T28:U28"/>
    <mergeCell ref="R34:T34"/>
    <mergeCell ref="T27:U27"/>
    <mergeCell ref="F1:T1"/>
    <mergeCell ref="T8:T9"/>
    <mergeCell ref="R33:S33"/>
    <mergeCell ref="R30:S30"/>
    <mergeCell ref="G2:N3"/>
    <mergeCell ref="S4:T4"/>
    <mergeCell ref="R6:U7"/>
    <mergeCell ref="R2:U3"/>
    <mergeCell ref="H8:H9"/>
    <mergeCell ref="Q8:Q9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U8:U9"/>
    <mergeCell ref="B6:E7"/>
    <mergeCell ref="F6:I7"/>
    <mergeCell ref="J6:M7"/>
    <mergeCell ref="N6:Q7"/>
    <mergeCell ref="P8:P9"/>
    <mergeCell ref="K8:K9"/>
    <mergeCell ref="J8:J9"/>
    <mergeCell ref="D8:D9"/>
    <mergeCell ref="B27:E27"/>
    <mergeCell ref="F27:I27"/>
    <mergeCell ref="J27:M27"/>
    <mergeCell ref="M8:M9"/>
    <mergeCell ref="F8:F9"/>
    <mergeCell ref="E8:E9"/>
    <mergeCell ref="I8:I9"/>
    <mergeCell ref="A17:T17"/>
    <mergeCell ref="L8:L9"/>
    <mergeCell ref="G8:G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192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182</v>
      </c>
      <c r="C10" s="127">
        <v>0.005355902777777778</v>
      </c>
      <c r="D10" s="40" t="s">
        <v>85</v>
      </c>
      <c r="E10" s="40">
        <v>3</v>
      </c>
      <c r="F10" s="114" t="s">
        <v>182</v>
      </c>
      <c r="G10" s="127">
        <v>0.006674305555555556</v>
      </c>
      <c r="H10" s="40" t="s">
        <v>85</v>
      </c>
      <c r="I10" s="40">
        <v>3</v>
      </c>
      <c r="J10" s="114" t="s">
        <v>221</v>
      </c>
      <c r="K10" s="128">
        <v>0.006694444444444445</v>
      </c>
      <c r="L10" s="40" t="s">
        <v>88</v>
      </c>
      <c r="M10" s="40">
        <v>3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 t="s">
        <v>255</v>
      </c>
      <c r="G11" s="127">
        <v>0.007047453703703704</v>
      </c>
      <c r="H11" s="40" t="s">
        <v>85</v>
      </c>
      <c r="I11" s="40">
        <v>3</v>
      </c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41">
        <f>SUM(I10:I14)</f>
        <v>6</v>
      </c>
      <c r="J15" s="115" t="s">
        <v>8</v>
      </c>
      <c r="K15" s="41"/>
      <c r="L15" s="115"/>
      <c r="M15" s="41">
        <f>SUM(M10:M14)</f>
        <v>3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800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24"/>
    </row>
    <row r="18" spans="1:21" ht="16.5" customHeight="1">
      <c r="A18" s="113" t="s">
        <v>10</v>
      </c>
      <c r="B18" s="114"/>
      <c r="C18" s="127"/>
      <c r="D18" s="120"/>
      <c r="E18" s="120"/>
      <c r="F18" s="114" t="s">
        <v>221</v>
      </c>
      <c r="G18" s="127">
        <v>0.013918634259259259</v>
      </c>
      <c r="H18" s="120" t="s">
        <v>88</v>
      </c>
      <c r="I18" s="120">
        <v>6</v>
      </c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41">
        <f>SUM(I18:I22)</f>
        <v>6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38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3.8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255</v>
      </c>
      <c r="C30" s="41">
        <v>1400</v>
      </c>
      <c r="D30" s="40" t="s">
        <v>85</v>
      </c>
      <c r="E30" s="40">
        <v>20</v>
      </c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1400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  <mergeCell ref="B6:E7"/>
    <mergeCell ref="F6:I7"/>
    <mergeCell ref="J6:M7"/>
    <mergeCell ref="N6:Q7"/>
    <mergeCell ref="L8:L9"/>
    <mergeCell ref="G8:G9"/>
    <mergeCell ref="H8:H9"/>
    <mergeCell ref="J8:J9"/>
    <mergeCell ref="R28:S29"/>
    <mergeCell ref="R26:T26"/>
    <mergeCell ref="R27:S27"/>
    <mergeCell ref="T28:U28"/>
    <mergeCell ref="K8:K9"/>
    <mergeCell ref="Q8:Q9"/>
    <mergeCell ref="U8:U9"/>
    <mergeCell ref="T27:U27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277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275</v>
      </c>
      <c r="C10" s="127">
        <v>0.004875115740740741</v>
      </c>
      <c r="D10" s="40" t="s">
        <v>85</v>
      </c>
      <c r="E10" s="40">
        <v>3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114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161</v>
      </c>
      <c r="C10" s="127">
        <v>0.005446296296296296</v>
      </c>
      <c r="D10" s="40" t="s">
        <v>85</v>
      </c>
      <c r="E10" s="40">
        <v>5</v>
      </c>
      <c r="F10" s="114" t="s">
        <v>166</v>
      </c>
      <c r="G10" s="127">
        <v>0.005970601851851852</v>
      </c>
      <c r="H10" s="40" t="s">
        <v>85</v>
      </c>
      <c r="I10" s="40">
        <v>5</v>
      </c>
      <c r="J10" s="114" t="s">
        <v>161</v>
      </c>
      <c r="K10" s="128">
        <v>0.0057777777777777775</v>
      </c>
      <c r="L10" s="40" t="s">
        <v>85</v>
      </c>
      <c r="M10" s="40">
        <v>5</v>
      </c>
      <c r="N10" s="114"/>
      <c r="O10" s="128"/>
      <c r="P10" s="40"/>
      <c r="Q10" s="40"/>
      <c r="R10" s="114" t="s">
        <v>166</v>
      </c>
      <c r="S10" s="128">
        <v>0.006195023148148147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103</v>
      </c>
      <c r="C11" s="127">
        <v>0.005509722222222222</v>
      </c>
      <c r="D11" s="40" t="s">
        <v>85</v>
      </c>
      <c r="E11" s="40">
        <v>5</v>
      </c>
      <c r="F11" s="114" t="s">
        <v>103</v>
      </c>
      <c r="G11" s="127">
        <v>0.0061778935185185175</v>
      </c>
      <c r="H11" s="40" t="s">
        <v>85</v>
      </c>
      <c r="I11" s="40">
        <v>5</v>
      </c>
      <c r="J11" s="114" t="s">
        <v>199</v>
      </c>
      <c r="K11" s="128">
        <v>0.0056614583333333334</v>
      </c>
      <c r="L11" s="40" t="s">
        <v>85</v>
      </c>
      <c r="M11" s="40">
        <v>5</v>
      </c>
      <c r="N11" s="114"/>
      <c r="O11" s="128"/>
      <c r="P11" s="40"/>
      <c r="Q11" s="40"/>
      <c r="R11" s="114" t="s">
        <v>203</v>
      </c>
      <c r="S11" s="128">
        <v>0.006083564814814815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214</v>
      </c>
      <c r="C12" s="127">
        <v>0.0055733796296296295</v>
      </c>
      <c r="D12" s="40" t="s">
        <v>85</v>
      </c>
      <c r="E12" s="40">
        <v>5</v>
      </c>
      <c r="F12" s="114" t="s">
        <v>211</v>
      </c>
      <c r="G12" s="127">
        <v>0.006105324074074073</v>
      </c>
      <c r="H12" s="40" t="s">
        <v>85</v>
      </c>
      <c r="I12" s="40">
        <v>5</v>
      </c>
      <c r="J12" s="114" t="s">
        <v>211</v>
      </c>
      <c r="K12" s="128">
        <v>0.005852083333333333</v>
      </c>
      <c r="L12" s="40" t="s">
        <v>85</v>
      </c>
      <c r="M12" s="40">
        <v>5</v>
      </c>
      <c r="N12" s="114"/>
      <c r="O12" s="128"/>
      <c r="P12" s="40"/>
      <c r="Q12" s="40"/>
      <c r="R12" s="114" t="s">
        <v>211</v>
      </c>
      <c r="S12" s="128">
        <v>0.00608125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229</v>
      </c>
      <c r="C13" s="127">
        <v>0.0055078703703703704</v>
      </c>
      <c r="D13" s="40" t="s">
        <v>85</v>
      </c>
      <c r="E13" s="40">
        <v>5</v>
      </c>
      <c r="F13" s="114" t="s">
        <v>224</v>
      </c>
      <c r="G13" s="127">
        <v>0.006243865740740741</v>
      </c>
      <c r="H13" s="40" t="s">
        <v>88</v>
      </c>
      <c r="I13" s="40">
        <v>5</v>
      </c>
      <c r="J13" s="114" t="s">
        <v>240</v>
      </c>
      <c r="K13" s="128">
        <v>0.006245370370370371</v>
      </c>
      <c r="L13" s="40" t="s">
        <v>88</v>
      </c>
      <c r="M13" s="40">
        <v>5</v>
      </c>
      <c r="N13" s="114"/>
      <c r="O13" s="128"/>
      <c r="P13" s="40"/>
      <c r="Q13" s="40"/>
      <c r="R13" s="114" t="s">
        <v>229</v>
      </c>
      <c r="S13" s="128">
        <v>0.006070370370370371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254</v>
      </c>
      <c r="C14" s="127">
        <v>0.005367013888888889</v>
      </c>
      <c r="D14" s="40" t="s">
        <v>85</v>
      </c>
      <c r="E14" s="40">
        <v>5</v>
      </c>
      <c r="F14" s="114" t="s">
        <v>248</v>
      </c>
      <c r="G14" s="127">
        <v>0.005959259259259259</v>
      </c>
      <c r="H14" s="40" t="s">
        <v>85</v>
      </c>
      <c r="I14" s="40">
        <v>5</v>
      </c>
      <c r="J14" s="114" t="s">
        <v>313</v>
      </c>
      <c r="K14" s="128">
        <v>0.0058622685185185175</v>
      </c>
      <c r="L14" s="40" t="s">
        <v>85</v>
      </c>
      <c r="M14" s="40">
        <v>5</v>
      </c>
      <c r="N14" s="114"/>
      <c r="O14" s="128"/>
      <c r="P14" s="40"/>
      <c r="Q14" s="40"/>
      <c r="R14" s="114" t="s">
        <v>252</v>
      </c>
      <c r="S14" s="128">
        <v>0.006108564814814814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/>
      <c r="O15" s="41"/>
      <c r="P15" s="115"/>
      <c r="Q15" s="115">
        <f>SUM(Q10:Q14)</f>
        <v>0</v>
      </c>
      <c r="R15" s="115"/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210</v>
      </c>
      <c r="C18" s="127">
        <v>0.011975810185185185</v>
      </c>
      <c r="D18" s="120" t="s">
        <v>88</v>
      </c>
      <c r="E18" s="120">
        <v>10</v>
      </c>
      <c r="F18" s="114" t="s">
        <v>164</v>
      </c>
      <c r="G18" s="127">
        <v>0.012576967592592593</v>
      </c>
      <c r="H18" s="120" t="s">
        <v>85</v>
      </c>
      <c r="I18" s="120">
        <v>10</v>
      </c>
      <c r="J18" s="114" t="s">
        <v>164</v>
      </c>
      <c r="K18" s="127">
        <v>0.011897222222222224</v>
      </c>
      <c r="L18" s="120" t="s">
        <v>85</v>
      </c>
      <c r="M18" s="120">
        <v>10</v>
      </c>
      <c r="N18" s="114"/>
      <c r="O18" s="127"/>
      <c r="P18" s="120"/>
      <c r="Q18" s="120"/>
      <c r="R18" s="114" t="s">
        <v>255</v>
      </c>
      <c r="S18" s="127">
        <v>0.013005092592592594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224</v>
      </c>
      <c r="C19" s="127">
        <v>0.012121296296296297</v>
      </c>
      <c r="D19" s="120" t="s">
        <v>88</v>
      </c>
      <c r="E19" s="120">
        <v>10</v>
      </c>
      <c r="F19" s="114" t="s">
        <v>213</v>
      </c>
      <c r="G19" s="127">
        <v>0.01286712962962963</v>
      </c>
      <c r="H19" s="40" t="s">
        <v>88</v>
      </c>
      <c r="I19" s="120">
        <v>10</v>
      </c>
      <c r="J19" s="114" t="s">
        <v>204</v>
      </c>
      <c r="K19" s="127">
        <v>0.011693055555555555</v>
      </c>
      <c r="L19" s="120" t="s">
        <v>85</v>
      </c>
      <c r="M19" s="120">
        <v>10</v>
      </c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253</v>
      </c>
      <c r="C20" s="127">
        <v>0.011959490740740741</v>
      </c>
      <c r="D20" s="120" t="s">
        <v>88</v>
      </c>
      <c r="E20" s="120">
        <v>10</v>
      </c>
      <c r="F20" s="114" t="s">
        <v>228</v>
      </c>
      <c r="G20" s="127">
        <v>0.01247141203703704</v>
      </c>
      <c r="H20" s="40" t="s">
        <v>85</v>
      </c>
      <c r="I20" s="120">
        <v>10</v>
      </c>
      <c r="J20" s="114" t="s">
        <v>221</v>
      </c>
      <c r="K20" s="127">
        <v>0.012255787037037037</v>
      </c>
      <c r="L20" s="40" t="s">
        <v>88</v>
      </c>
      <c r="M20" s="120">
        <v>10</v>
      </c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261</v>
      </c>
      <c r="C21" s="127">
        <v>0.011607060185185187</v>
      </c>
      <c r="D21" s="40" t="s">
        <v>85</v>
      </c>
      <c r="E21" s="120">
        <v>10</v>
      </c>
      <c r="F21" s="114" t="s">
        <v>240</v>
      </c>
      <c r="G21" s="127">
        <v>0.012887731481481481</v>
      </c>
      <c r="H21" s="40" t="s">
        <v>88</v>
      </c>
      <c r="I21" s="120">
        <v>10</v>
      </c>
      <c r="J21" s="114" t="s">
        <v>248</v>
      </c>
      <c r="K21" s="127">
        <v>0.01171238425925926</v>
      </c>
      <c r="L21" s="40" t="s">
        <v>85</v>
      </c>
      <c r="M21" s="120">
        <v>10</v>
      </c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327</v>
      </c>
      <c r="C22" s="127">
        <v>0.011670601851851854</v>
      </c>
      <c r="D22" s="40" t="s">
        <v>85</v>
      </c>
      <c r="E22" s="120">
        <v>10</v>
      </c>
      <c r="F22" s="114" t="s">
        <v>295</v>
      </c>
      <c r="G22" s="127">
        <v>0.012991087962962963</v>
      </c>
      <c r="H22" s="40" t="s">
        <v>85</v>
      </c>
      <c r="I22" s="120">
        <v>10</v>
      </c>
      <c r="J22" s="114" t="s">
        <v>297</v>
      </c>
      <c r="K22" s="127">
        <v>0.012443055555555554</v>
      </c>
      <c r="L22" s="40" t="s">
        <v>85</v>
      </c>
      <c r="M22" s="120">
        <v>10</v>
      </c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41">
        <f>SUM(U18:U22)</f>
        <v>10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800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890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42.25</v>
      </c>
      <c r="U28" s="177"/>
      <c r="V28" t="s">
        <v>163</v>
      </c>
    </row>
    <row r="29" spans="1:21" ht="16.5" customHeight="1">
      <c r="A29" s="43" t="s">
        <v>11</v>
      </c>
      <c r="B29" s="114" t="s">
        <v>219</v>
      </c>
      <c r="C29" s="128">
        <v>0.02265775462962963</v>
      </c>
      <c r="D29" s="40" t="s">
        <v>85</v>
      </c>
      <c r="E29" s="40">
        <v>40</v>
      </c>
      <c r="F29" s="114" t="s">
        <v>308</v>
      </c>
      <c r="G29" s="128">
        <v>0.02447986111111111</v>
      </c>
      <c r="H29" s="40" t="s">
        <v>85</v>
      </c>
      <c r="I29" s="40">
        <v>40</v>
      </c>
      <c r="J29" s="114" t="s">
        <v>234</v>
      </c>
      <c r="K29" s="128">
        <v>0.022626851851851853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238</v>
      </c>
      <c r="C30" s="41">
        <v>1350</v>
      </c>
      <c r="D30" s="40" t="s">
        <v>85</v>
      </c>
      <c r="E30" s="40">
        <v>40</v>
      </c>
      <c r="F30" s="114" t="s">
        <v>214</v>
      </c>
      <c r="G30" s="41">
        <v>1275</v>
      </c>
      <c r="H30" s="45" t="s">
        <v>85</v>
      </c>
      <c r="I30" s="45">
        <v>40</v>
      </c>
      <c r="J30" s="114" t="s">
        <v>205</v>
      </c>
      <c r="K30" s="41">
        <v>1300</v>
      </c>
      <c r="L30" s="114" t="s">
        <v>88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307</v>
      </c>
      <c r="C31" s="41">
        <v>1900</v>
      </c>
      <c r="D31" s="40" t="s">
        <v>88</v>
      </c>
      <c r="E31" s="40">
        <v>50</v>
      </c>
      <c r="F31" s="114" t="s">
        <v>227</v>
      </c>
      <c r="G31" s="41">
        <v>1875</v>
      </c>
      <c r="H31" s="45" t="s">
        <v>85</v>
      </c>
      <c r="I31" s="45">
        <v>50</v>
      </c>
      <c r="J31" s="114" t="s">
        <v>260</v>
      </c>
      <c r="K31" s="41">
        <v>1900</v>
      </c>
      <c r="L31" s="114" t="s">
        <v>88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366</v>
      </c>
      <c r="C32" s="41">
        <v>2600</v>
      </c>
      <c r="D32" s="40" t="s">
        <v>85</v>
      </c>
      <c r="E32" s="40">
        <v>80</v>
      </c>
      <c r="F32" s="114" t="s">
        <v>315</v>
      </c>
      <c r="G32" s="41">
        <v>2375</v>
      </c>
      <c r="H32" s="45" t="s">
        <v>88</v>
      </c>
      <c r="I32" s="45">
        <v>80</v>
      </c>
      <c r="J32" s="114" t="s">
        <v>321</v>
      </c>
      <c r="K32" s="41">
        <v>2375</v>
      </c>
      <c r="L32" s="114" t="s">
        <v>88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7350</v>
      </c>
      <c r="D33" s="40"/>
      <c r="E33" s="40"/>
      <c r="F33" s="114"/>
      <c r="G33" s="141">
        <f>SUM(G32+G31+G30+(IF(COUNTBLANK(G29),0,1500)))</f>
        <v>7025</v>
      </c>
      <c r="H33" s="118"/>
      <c r="I33" s="122"/>
      <c r="J33" s="114"/>
      <c r="K33" s="141">
        <f>SUM(K32+K31+K30+(IF(COUNTBLANK(K29),0,1500)))</f>
        <v>7075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/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97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160</v>
      </c>
      <c r="C10" s="127">
        <v>0.00535625</v>
      </c>
      <c r="D10" s="40" t="s">
        <v>85</v>
      </c>
      <c r="E10" s="40">
        <v>3</v>
      </c>
      <c r="F10" s="114" t="s">
        <v>274</v>
      </c>
      <c r="G10" s="127">
        <v>0.007518518518518518</v>
      </c>
      <c r="H10" s="40" t="s">
        <v>85</v>
      </c>
      <c r="I10" s="40">
        <v>3</v>
      </c>
      <c r="J10" s="114" t="s">
        <v>160</v>
      </c>
      <c r="K10" s="128">
        <v>0.006087268518518519</v>
      </c>
      <c r="L10" s="40" t="s">
        <v>85</v>
      </c>
      <c r="M10" s="40">
        <v>3</v>
      </c>
      <c r="N10" s="114" t="s">
        <v>270</v>
      </c>
      <c r="O10" s="128">
        <v>0.008484606481481482</v>
      </c>
      <c r="P10" s="40" t="s">
        <v>85</v>
      </c>
      <c r="Q10" s="40">
        <v>2</v>
      </c>
      <c r="R10" s="114" t="s">
        <v>222</v>
      </c>
      <c r="S10" s="128">
        <v>0.006684027777777778</v>
      </c>
      <c r="T10" s="40" t="s">
        <v>85</v>
      </c>
      <c r="U10" s="40">
        <v>3</v>
      </c>
      <c r="V10" t="s">
        <v>8</v>
      </c>
    </row>
    <row r="11" spans="1:21" ht="16.5" customHeight="1">
      <c r="A11" s="98" t="s">
        <v>7</v>
      </c>
      <c r="B11" s="114" t="s">
        <v>222</v>
      </c>
      <c r="C11" s="127">
        <v>0.0054883101851851855</v>
      </c>
      <c r="D11" s="40" t="s">
        <v>85</v>
      </c>
      <c r="E11" s="40">
        <v>3</v>
      </c>
      <c r="F11" s="114"/>
      <c r="G11" s="127"/>
      <c r="H11" s="40"/>
      <c r="I11" s="40"/>
      <c r="J11" s="114" t="s">
        <v>246</v>
      </c>
      <c r="K11" s="128">
        <v>0.006111342592592592</v>
      </c>
      <c r="L11" s="40" t="s">
        <v>85</v>
      </c>
      <c r="M11" s="40">
        <v>3</v>
      </c>
      <c r="N11" s="114" t="s">
        <v>274</v>
      </c>
      <c r="O11" s="128">
        <v>0.006890046296296297</v>
      </c>
      <c r="P11" s="40" t="s">
        <v>85</v>
      </c>
      <c r="Q11" s="40">
        <v>3</v>
      </c>
      <c r="R11" s="114" t="s">
        <v>249</v>
      </c>
      <c r="S11" s="128">
        <v>0.006309259259259258</v>
      </c>
      <c r="T11" s="40" t="s">
        <v>85</v>
      </c>
      <c r="U11" s="40">
        <v>3</v>
      </c>
    </row>
    <row r="12" spans="1:21" ht="16.5" customHeight="1">
      <c r="A12" s="98" t="s">
        <v>7</v>
      </c>
      <c r="B12" s="114" t="s">
        <v>246</v>
      </c>
      <c r="C12" s="127">
        <v>0.005327777777777778</v>
      </c>
      <c r="D12" s="40" t="s">
        <v>85</v>
      </c>
      <c r="E12" s="40">
        <v>3</v>
      </c>
      <c r="F12" s="114"/>
      <c r="G12" s="127"/>
      <c r="H12" s="40"/>
      <c r="I12" s="40"/>
      <c r="J12" s="114" t="s">
        <v>293</v>
      </c>
      <c r="K12" s="128">
        <v>0.005944791666666667</v>
      </c>
      <c r="L12" s="40" t="s">
        <v>85</v>
      </c>
      <c r="M12" s="40">
        <v>3</v>
      </c>
      <c r="N12" s="114" t="s">
        <v>313</v>
      </c>
      <c r="O12" s="128">
        <v>0.007963888888888888</v>
      </c>
      <c r="P12" s="40" t="s">
        <v>85</v>
      </c>
      <c r="Q12" s="40">
        <v>3</v>
      </c>
      <c r="R12" s="114"/>
      <c r="S12" s="128"/>
      <c r="T12" s="40"/>
      <c r="U12" s="40"/>
    </row>
    <row r="13" spans="1:21" ht="16.5" customHeight="1">
      <c r="A13" s="98" t="s">
        <v>7</v>
      </c>
      <c r="B13" s="114" t="s">
        <v>293</v>
      </c>
      <c r="C13" s="127">
        <v>0.005548726851851852</v>
      </c>
      <c r="D13" s="40" t="s">
        <v>85</v>
      </c>
      <c r="E13" s="40">
        <v>3</v>
      </c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 t="s">
        <v>313</v>
      </c>
      <c r="C14" s="127">
        <v>0.00531099537037037</v>
      </c>
      <c r="D14" s="40" t="s">
        <v>85</v>
      </c>
      <c r="E14" s="40">
        <v>3</v>
      </c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15</v>
      </c>
      <c r="F15" s="115" t="s">
        <v>8</v>
      </c>
      <c r="G15" s="41"/>
      <c r="H15" s="115"/>
      <c r="I15" s="41">
        <f>SUM(I10:I14)</f>
        <v>3</v>
      </c>
      <c r="J15" s="115" t="s">
        <v>8</v>
      </c>
      <c r="K15" s="41"/>
      <c r="L15" s="115"/>
      <c r="M15" s="41">
        <f>SUM(M10:M14)</f>
        <v>9</v>
      </c>
      <c r="N15" s="115" t="s">
        <v>8</v>
      </c>
      <c r="O15" s="41"/>
      <c r="P15" s="115"/>
      <c r="Q15" s="41">
        <f>SUM(Q10:Q14)</f>
        <v>8</v>
      </c>
      <c r="R15" s="115" t="s">
        <v>8</v>
      </c>
      <c r="S15" s="41"/>
      <c r="T15" s="115"/>
      <c r="U15" s="41">
        <f>SUM(U10:U14)</f>
        <v>6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400</v>
      </c>
      <c r="H16" s="119"/>
      <c r="I16" s="119"/>
      <c r="J16" s="116"/>
      <c r="K16" s="142">
        <f>400*(COUNTA(K10:K14))</f>
        <v>1200</v>
      </c>
      <c r="L16" s="119"/>
      <c r="M16" s="119"/>
      <c r="N16" s="116"/>
      <c r="O16" s="142">
        <f>400*(COUNTA(O10:O14))</f>
        <v>1200</v>
      </c>
      <c r="P16" s="119"/>
      <c r="Q16" s="119"/>
      <c r="R16" s="116"/>
      <c r="S16" s="142">
        <f>400*(COUNTA(S10:S14))</f>
        <v>800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261</v>
      </c>
      <c r="C18" s="127">
        <v>0.010995601851851852</v>
      </c>
      <c r="D18" s="120" t="s">
        <v>85</v>
      </c>
      <c r="E18" s="120">
        <v>6</v>
      </c>
      <c r="F18" s="114" t="s">
        <v>273</v>
      </c>
      <c r="G18" s="127">
        <v>0.016475925925925925</v>
      </c>
      <c r="H18" s="120" t="s">
        <v>85</v>
      </c>
      <c r="I18" s="120">
        <v>6</v>
      </c>
      <c r="J18" s="114" t="s">
        <v>249</v>
      </c>
      <c r="K18" s="127">
        <v>0.012721759259259259</v>
      </c>
      <c r="L18" s="120" t="s">
        <v>85</v>
      </c>
      <c r="M18" s="120">
        <v>6</v>
      </c>
      <c r="N18" s="114" t="s">
        <v>273</v>
      </c>
      <c r="O18" s="127">
        <v>0.01581261574074074</v>
      </c>
      <c r="P18" s="120" t="s">
        <v>85</v>
      </c>
      <c r="Q18" s="120">
        <v>6</v>
      </c>
      <c r="R18" s="114" t="s">
        <v>270</v>
      </c>
      <c r="S18" s="127">
        <v>0.013578472222222223</v>
      </c>
      <c r="T18" s="120" t="s">
        <v>85</v>
      </c>
      <c r="U18" s="40">
        <v>6</v>
      </c>
    </row>
    <row r="19" spans="1:21" ht="16.5" customHeight="1">
      <c r="A19" s="98" t="s">
        <v>10</v>
      </c>
      <c r="B19" s="114" t="s">
        <v>274</v>
      </c>
      <c r="C19" s="127">
        <v>0.011468287037037036</v>
      </c>
      <c r="D19" s="120" t="s">
        <v>85</v>
      </c>
      <c r="E19" s="40">
        <v>6</v>
      </c>
      <c r="F19" s="114"/>
      <c r="G19" s="127"/>
      <c r="H19" s="40"/>
      <c r="I19" s="40"/>
      <c r="J19" s="114"/>
      <c r="K19" s="127"/>
      <c r="L19" s="40"/>
      <c r="M19" s="40"/>
      <c r="N19" s="114" t="s">
        <v>303</v>
      </c>
      <c r="O19" s="127">
        <v>0.015555439814814815</v>
      </c>
      <c r="P19" s="120" t="s">
        <v>85</v>
      </c>
      <c r="Q19" s="120">
        <v>6</v>
      </c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120"/>
      <c r="Q20" s="12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120"/>
      <c r="Q21" s="12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120"/>
      <c r="Q22" s="12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12</v>
      </c>
      <c r="F23" s="115" t="s">
        <v>8</v>
      </c>
      <c r="G23" s="41"/>
      <c r="H23" s="115"/>
      <c r="I23" s="41">
        <f>SUM(I18:I22)</f>
        <v>6</v>
      </c>
      <c r="J23" s="115" t="s">
        <v>8</v>
      </c>
      <c r="K23" s="41"/>
      <c r="L23" s="115"/>
      <c r="M23" s="41">
        <f>SUM(M18:M22)</f>
        <v>6</v>
      </c>
      <c r="N23" s="115" t="s">
        <v>8</v>
      </c>
      <c r="O23" s="41"/>
      <c r="P23" s="115"/>
      <c r="Q23" s="41">
        <f>SUM(Q18:Q22)</f>
        <v>12</v>
      </c>
      <c r="R23" s="115" t="s">
        <v>8</v>
      </c>
      <c r="S23" s="41"/>
      <c r="T23" s="115"/>
      <c r="U23" s="41">
        <f>SUM(U18:U22)</f>
        <v>6</v>
      </c>
    </row>
    <row r="24" spans="1:21" ht="16.5" customHeight="1">
      <c r="A24" s="98" t="s">
        <v>2</v>
      </c>
      <c r="B24" s="121"/>
      <c r="C24" s="142">
        <f>800*(COUNTA(C18:C22))</f>
        <v>1600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800</v>
      </c>
      <c r="L24" s="115"/>
      <c r="M24" s="115"/>
      <c r="N24" s="121"/>
      <c r="O24" s="142">
        <f>800*(COUNTA(O18:O22))</f>
        <v>1600</v>
      </c>
      <c r="P24" s="115"/>
      <c r="Q24" s="115"/>
      <c r="R24" s="121"/>
      <c r="S24" s="142">
        <f>800*(COUNTA(S18:S22))</f>
        <v>800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113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12.55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347</v>
      </c>
      <c r="C30" s="41">
        <v>1350</v>
      </c>
      <c r="D30" s="40" t="s">
        <v>85</v>
      </c>
      <c r="E30" s="40">
        <v>30</v>
      </c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1350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46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160</v>
      </c>
      <c r="C10" s="127">
        <v>0.008224421296296297</v>
      </c>
      <c r="D10" s="40" t="s">
        <v>85</v>
      </c>
      <c r="E10" s="40">
        <v>3</v>
      </c>
      <c r="F10" s="114" t="s">
        <v>160</v>
      </c>
      <c r="G10" s="127">
        <v>0.010259375</v>
      </c>
      <c r="H10" s="40" t="s">
        <v>85</v>
      </c>
      <c r="I10" s="40">
        <v>3</v>
      </c>
      <c r="J10" s="114" t="s">
        <v>219</v>
      </c>
      <c r="K10" s="128">
        <v>0.011355324074074073</v>
      </c>
      <c r="L10" s="40" t="s">
        <v>85</v>
      </c>
      <c r="M10" s="40">
        <v>2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229</v>
      </c>
      <c r="C11" s="127">
        <v>0.008330324074074075</v>
      </c>
      <c r="D11" s="40" t="s">
        <v>85</v>
      </c>
      <c r="E11" s="40">
        <v>3</v>
      </c>
      <c r="F11" s="114" t="s">
        <v>224</v>
      </c>
      <c r="G11" s="127">
        <v>0.011241435185185182</v>
      </c>
      <c r="H11" s="40" t="s">
        <v>88</v>
      </c>
      <c r="I11" s="40">
        <v>3</v>
      </c>
      <c r="J11" s="114" t="s">
        <v>224</v>
      </c>
      <c r="K11" s="128">
        <v>0.01159074074074074</v>
      </c>
      <c r="L11" s="40" t="s">
        <v>88</v>
      </c>
      <c r="M11" s="40">
        <v>2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266</v>
      </c>
      <c r="C12" s="127">
        <v>0.008133564814814814</v>
      </c>
      <c r="D12" s="40" t="s">
        <v>85</v>
      </c>
      <c r="E12" s="40">
        <v>3</v>
      </c>
      <c r="F12" s="114" t="s">
        <v>265</v>
      </c>
      <c r="G12" s="127">
        <v>0.010596874999999999</v>
      </c>
      <c r="H12" s="40" t="s">
        <v>85</v>
      </c>
      <c r="I12" s="40">
        <v>3</v>
      </c>
      <c r="J12" s="114" t="s">
        <v>268</v>
      </c>
      <c r="K12" s="128">
        <v>0.011400578703703703</v>
      </c>
      <c r="L12" s="40" t="s">
        <v>85</v>
      </c>
      <c r="M12" s="40">
        <v>2</v>
      </c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 t="s">
        <v>286</v>
      </c>
      <c r="C13" s="127">
        <v>0.008139814814814815</v>
      </c>
      <c r="D13" s="40" t="s">
        <v>85</v>
      </c>
      <c r="E13" s="40">
        <v>3</v>
      </c>
      <c r="F13" s="114" t="s">
        <v>293</v>
      </c>
      <c r="G13" s="127">
        <v>0.01026875</v>
      </c>
      <c r="H13" s="40" t="s">
        <v>85</v>
      </c>
      <c r="I13" s="40">
        <v>3</v>
      </c>
      <c r="J13" s="114" t="s">
        <v>283</v>
      </c>
      <c r="K13" s="128">
        <v>0.011344097222222222</v>
      </c>
      <c r="L13" s="40" t="s">
        <v>85</v>
      </c>
      <c r="M13" s="40">
        <v>2</v>
      </c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 t="s">
        <v>293</v>
      </c>
      <c r="C14" s="127">
        <v>0.008411226851851852</v>
      </c>
      <c r="D14" s="40" t="s">
        <v>85</v>
      </c>
      <c r="E14" s="40">
        <v>3</v>
      </c>
      <c r="F14" s="114" t="s">
        <v>306</v>
      </c>
      <c r="G14" s="127">
        <v>0.010858101851851853</v>
      </c>
      <c r="H14" s="40" t="s">
        <v>85</v>
      </c>
      <c r="I14" s="40">
        <v>3</v>
      </c>
      <c r="J14" s="114" t="s">
        <v>308</v>
      </c>
      <c r="K14" s="128">
        <v>0.011123958333333335</v>
      </c>
      <c r="L14" s="40" t="s">
        <v>85</v>
      </c>
      <c r="M14" s="40">
        <v>2</v>
      </c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/>
      <c r="C15" s="41"/>
      <c r="D15" s="115"/>
      <c r="E15" s="41">
        <f>SUM(E10:E14)</f>
        <v>15</v>
      </c>
      <c r="F15" s="115"/>
      <c r="G15" s="41"/>
      <c r="H15" s="115"/>
      <c r="I15" s="41">
        <f>SUM(I10:I14)</f>
        <v>15</v>
      </c>
      <c r="J15" s="115"/>
      <c r="K15" s="41"/>
      <c r="L15" s="115"/>
      <c r="M15" s="41">
        <f>SUM(M10:M14)</f>
        <v>10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233</v>
      </c>
      <c r="C18" s="127">
        <v>0.017111574074074074</v>
      </c>
      <c r="D18" s="40" t="s">
        <v>85</v>
      </c>
      <c r="E18" s="40">
        <v>6</v>
      </c>
      <c r="F18" s="114" t="s">
        <v>229</v>
      </c>
      <c r="G18" s="127">
        <v>0.02189421296296296</v>
      </c>
      <c r="H18" s="40" t="s">
        <v>85</v>
      </c>
      <c r="I18" s="40">
        <v>6</v>
      </c>
      <c r="J18" s="114" t="s">
        <v>234</v>
      </c>
      <c r="K18" s="127">
        <v>0.022628009259259257</v>
      </c>
      <c r="L18" s="40" t="s">
        <v>85</v>
      </c>
      <c r="M18" s="40">
        <v>6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287</v>
      </c>
      <c r="C19" s="127">
        <v>0.01676921296296296</v>
      </c>
      <c r="D19" s="40" t="s">
        <v>85</v>
      </c>
      <c r="E19" s="40">
        <v>6</v>
      </c>
      <c r="F19" s="114" t="s">
        <v>262</v>
      </c>
      <c r="G19" s="127">
        <v>0.02157060185185185</v>
      </c>
      <c r="H19" s="40" t="s">
        <v>85</v>
      </c>
      <c r="I19" s="40">
        <v>6</v>
      </c>
      <c r="J19" s="114" t="s">
        <v>271</v>
      </c>
      <c r="K19" s="127">
        <v>0.023030671296296296</v>
      </c>
      <c r="L19" s="40" t="s">
        <v>85</v>
      </c>
      <c r="M19" s="40">
        <v>6</v>
      </c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294</v>
      </c>
      <c r="C20" s="127">
        <v>0.01696863425925926</v>
      </c>
      <c r="D20" s="40" t="s">
        <v>85</v>
      </c>
      <c r="E20" s="40">
        <v>6</v>
      </c>
      <c r="F20" s="114" t="s">
        <v>306</v>
      </c>
      <c r="G20" s="127">
        <v>0.021916203703703705</v>
      </c>
      <c r="H20" s="40" t="s">
        <v>85</v>
      </c>
      <c r="I20" s="40">
        <v>6</v>
      </c>
      <c r="J20" s="114" t="s">
        <v>283</v>
      </c>
      <c r="K20" s="127">
        <v>0.023297222222222223</v>
      </c>
      <c r="L20" s="40" t="s">
        <v>85</v>
      </c>
      <c r="M20" s="40">
        <v>6</v>
      </c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314</v>
      </c>
      <c r="C21" s="127">
        <v>0.017862731481481483</v>
      </c>
      <c r="D21" s="40" t="s">
        <v>85</v>
      </c>
      <c r="E21" s="40">
        <v>6</v>
      </c>
      <c r="F21" s="114" t="s">
        <v>303</v>
      </c>
      <c r="G21" s="127">
        <v>0.021202662037037037</v>
      </c>
      <c r="H21" s="40" t="s">
        <v>85</v>
      </c>
      <c r="I21" s="40">
        <v>6</v>
      </c>
      <c r="J21" s="114" t="s">
        <v>297</v>
      </c>
      <c r="K21" s="127">
        <v>0.02323888888888889</v>
      </c>
      <c r="L21" s="40" t="s">
        <v>85</v>
      </c>
      <c r="M21" s="40">
        <v>6</v>
      </c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353</v>
      </c>
      <c r="C22" s="127">
        <v>0.01799826388888889</v>
      </c>
      <c r="D22" s="40" t="s">
        <v>85</v>
      </c>
      <c r="E22" s="40">
        <v>6</v>
      </c>
      <c r="F22" s="114" t="s">
        <v>333</v>
      </c>
      <c r="G22" s="127">
        <v>0.021574421296296293</v>
      </c>
      <c r="H22" s="40" t="s">
        <v>85</v>
      </c>
      <c r="I22" s="40">
        <v>6</v>
      </c>
      <c r="J22" s="114" t="s">
        <v>315</v>
      </c>
      <c r="K22" s="127">
        <v>0.023935532407407405</v>
      </c>
      <c r="L22" s="40" t="s">
        <v>85</v>
      </c>
      <c r="M22" s="40">
        <v>4</v>
      </c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30</v>
      </c>
      <c r="F23" s="115" t="s">
        <v>8</v>
      </c>
      <c r="G23" s="41"/>
      <c r="H23" s="115"/>
      <c r="I23" s="41">
        <f>SUM(I18:I22)</f>
        <v>30</v>
      </c>
      <c r="J23" s="115" t="s">
        <v>8</v>
      </c>
      <c r="K23" s="41"/>
      <c r="L23" s="115"/>
      <c r="M23" s="41">
        <f>SUM(M18:M22)</f>
        <v>28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593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33.05</v>
      </c>
      <c r="U28" s="177"/>
      <c r="V28" t="s">
        <v>163</v>
      </c>
    </row>
    <row r="29" spans="1:21" ht="16.5" customHeight="1">
      <c r="A29" s="43" t="s">
        <v>11</v>
      </c>
      <c r="B29" s="114" t="s">
        <v>364</v>
      </c>
      <c r="C29" s="128">
        <v>0.03556145833333333</v>
      </c>
      <c r="D29" s="40" t="s">
        <v>85</v>
      </c>
      <c r="E29" s="40">
        <v>30</v>
      </c>
      <c r="F29" s="114" t="s">
        <v>313</v>
      </c>
      <c r="G29" s="128">
        <v>0.040939467592592586</v>
      </c>
      <c r="H29" s="40" t="s">
        <v>85</v>
      </c>
      <c r="I29" s="40">
        <v>30</v>
      </c>
      <c r="J29" s="114" t="s">
        <v>316</v>
      </c>
      <c r="K29" s="128" t="s">
        <v>373</v>
      </c>
      <c r="L29" s="114" t="s">
        <v>88</v>
      </c>
      <c r="M29" s="126">
        <v>30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231</v>
      </c>
      <c r="C30" s="41">
        <v>925</v>
      </c>
      <c r="D30" s="40" t="s">
        <v>85</v>
      </c>
      <c r="E30" s="40">
        <v>30</v>
      </c>
      <c r="F30" s="114" t="s">
        <v>222</v>
      </c>
      <c r="G30" s="41">
        <v>700</v>
      </c>
      <c r="H30" s="45" t="s">
        <v>88</v>
      </c>
      <c r="I30" s="45">
        <v>30</v>
      </c>
      <c r="J30" s="114" t="s">
        <v>226</v>
      </c>
      <c r="K30" s="41">
        <v>725</v>
      </c>
      <c r="L30" s="114" t="s">
        <v>85</v>
      </c>
      <c r="M30" s="126">
        <v>30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355</v>
      </c>
      <c r="C31" s="41">
        <v>1350</v>
      </c>
      <c r="D31" s="40" t="s">
        <v>85</v>
      </c>
      <c r="E31" s="40">
        <v>35</v>
      </c>
      <c r="F31" s="114" t="s">
        <v>321</v>
      </c>
      <c r="G31" s="41">
        <v>1075</v>
      </c>
      <c r="H31" s="45" t="s">
        <v>88</v>
      </c>
      <c r="I31" s="45">
        <v>35</v>
      </c>
      <c r="J31" s="114" t="s">
        <v>295</v>
      </c>
      <c r="K31" s="41">
        <v>1075</v>
      </c>
      <c r="L31" s="114" t="s">
        <v>85</v>
      </c>
      <c r="M31" s="126">
        <v>35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368</v>
      </c>
      <c r="C32" s="41">
        <v>1800</v>
      </c>
      <c r="D32" s="40" t="s">
        <v>85</v>
      </c>
      <c r="E32" s="40">
        <v>60</v>
      </c>
      <c r="F32" s="114" t="s">
        <v>369</v>
      </c>
      <c r="G32" s="41">
        <v>1500</v>
      </c>
      <c r="H32" s="45" t="s">
        <v>85</v>
      </c>
      <c r="I32" s="45">
        <v>60</v>
      </c>
      <c r="J32" s="114" t="s">
        <v>309</v>
      </c>
      <c r="K32" s="41">
        <v>1400</v>
      </c>
      <c r="L32" s="114" t="s">
        <v>88</v>
      </c>
      <c r="M32" s="126">
        <v>60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5575</v>
      </c>
      <c r="D33" s="40"/>
      <c r="E33" s="40"/>
      <c r="F33" s="114"/>
      <c r="G33" s="141">
        <f>SUM(G32+G31+G30+(IF(COUNTBLANK(G29),0,1500)))</f>
        <v>4775</v>
      </c>
      <c r="H33" s="118"/>
      <c r="I33" s="122"/>
      <c r="J33" s="114"/>
      <c r="K33" s="141">
        <f>SUM(K32+K31+K30+(IF(COUNTBLANK(K29),0,1500)))</f>
        <v>4700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6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289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80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3.15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284</v>
      </c>
      <c r="C32" s="41">
        <v>3150</v>
      </c>
      <c r="D32" s="40" t="s">
        <v>85</v>
      </c>
      <c r="E32" s="40">
        <v>80</v>
      </c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3150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C21" sqref="C21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72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198</v>
      </c>
      <c r="C10" s="145">
        <v>0.004106365740740741</v>
      </c>
      <c r="D10" s="40" t="s">
        <v>88</v>
      </c>
      <c r="E10" s="40">
        <v>5</v>
      </c>
      <c r="F10" s="114" t="s">
        <v>235</v>
      </c>
      <c r="G10" s="127">
        <v>0.00546712962962963</v>
      </c>
      <c r="H10" s="40" t="s">
        <v>85</v>
      </c>
      <c r="I10" s="40">
        <v>5</v>
      </c>
      <c r="J10" s="114" t="s">
        <v>235</v>
      </c>
      <c r="K10" s="128">
        <v>0.004565740740740741</v>
      </c>
      <c r="L10" s="40" t="s">
        <v>85</v>
      </c>
      <c r="M10" s="40">
        <v>5</v>
      </c>
      <c r="N10" s="114" t="s">
        <v>314</v>
      </c>
      <c r="O10" s="128">
        <v>0.00567349537037037</v>
      </c>
      <c r="P10" s="40" t="s">
        <v>85</v>
      </c>
      <c r="Q10" s="40">
        <v>5</v>
      </c>
      <c r="R10" s="114" t="s">
        <v>233</v>
      </c>
      <c r="S10" s="144">
        <v>0.00489363425925926</v>
      </c>
      <c r="T10" s="40" t="s">
        <v>88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230</v>
      </c>
      <c r="C11" s="145">
        <v>0.004116319444444444</v>
      </c>
      <c r="D11" s="40" t="s">
        <v>88</v>
      </c>
      <c r="E11" s="40">
        <v>5</v>
      </c>
      <c r="F11" s="114" t="s">
        <v>254</v>
      </c>
      <c r="G11" s="127">
        <v>0.005281712962962964</v>
      </c>
      <c r="H11" s="40" t="s">
        <v>85</v>
      </c>
      <c r="I11" s="40">
        <v>5</v>
      </c>
      <c r="J11" s="114" t="s">
        <v>254</v>
      </c>
      <c r="K11" s="128">
        <v>0.004496296296296296</v>
      </c>
      <c r="L11" s="40" t="s">
        <v>85</v>
      </c>
      <c r="M11" s="40">
        <v>5</v>
      </c>
      <c r="N11" s="114" t="s">
        <v>347</v>
      </c>
      <c r="O11" s="128">
        <v>0.005455208333333334</v>
      </c>
      <c r="P11" s="40" t="s">
        <v>85</v>
      </c>
      <c r="Q11" s="40">
        <v>5</v>
      </c>
      <c r="R11" s="114" t="s">
        <v>262</v>
      </c>
      <c r="S11" s="128">
        <v>0.004744212962962963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254</v>
      </c>
      <c r="C12" s="127">
        <v>0.003945949074074074</v>
      </c>
      <c r="D12" s="40" t="s">
        <v>85</v>
      </c>
      <c r="E12" s="40">
        <v>5</v>
      </c>
      <c r="F12" s="114"/>
      <c r="G12" s="127"/>
      <c r="H12" s="40"/>
      <c r="I12" s="40"/>
      <c r="J12" s="114" t="s">
        <v>274</v>
      </c>
      <c r="K12" s="128">
        <v>0.004522453703703704</v>
      </c>
      <c r="L12" s="40" t="s">
        <v>85</v>
      </c>
      <c r="M12" s="40">
        <v>5</v>
      </c>
      <c r="N12" s="114"/>
      <c r="O12" s="128"/>
      <c r="P12" s="40"/>
      <c r="Q12" s="40"/>
      <c r="R12" s="114" t="s">
        <v>313</v>
      </c>
      <c r="S12" s="128">
        <v>0.004732754629629629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314</v>
      </c>
      <c r="C13" s="127">
        <v>0.004027083333333333</v>
      </c>
      <c r="D13" s="40" t="s">
        <v>85</v>
      </c>
      <c r="E13" s="40">
        <v>5</v>
      </c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 t="s">
        <v>354</v>
      </c>
      <c r="C14" s="145">
        <v>0.004101504629629629</v>
      </c>
      <c r="D14" s="40" t="s">
        <v>88</v>
      </c>
      <c r="E14" s="40">
        <v>5</v>
      </c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10</v>
      </c>
      <c r="J15" s="115"/>
      <c r="K15" s="41"/>
      <c r="L15" s="115"/>
      <c r="M15" s="41">
        <f>SUM(M10:M14)</f>
        <v>15</v>
      </c>
      <c r="N15" s="115"/>
      <c r="O15" s="41"/>
      <c r="P15" s="115"/>
      <c r="Q15" s="115">
        <f>SUM(Q10:Q14)</f>
        <v>10</v>
      </c>
      <c r="R15" s="115"/>
      <c r="S15" s="41"/>
      <c r="T15" s="115"/>
      <c r="U15" s="41">
        <f>SUM(U10:U14)</f>
        <v>15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800</v>
      </c>
      <c r="H16" s="119"/>
      <c r="I16" s="119"/>
      <c r="J16" s="116"/>
      <c r="K16" s="142">
        <f>400*(COUNTA(K10:K14))</f>
        <v>1200</v>
      </c>
      <c r="L16" s="119"/>
      <c r="M16" s="119"/>
      <c r="N16" s="116"/>
      <c r="O16" s="142">
        <f>400*(COUNTA(O10:O14))</f>
        <v>800</v>
      </c>
      <c r="P16" s="119"/>
      <c r="Q16" s="119"/>
      <c r="R16" s="116"/>
      <c r="S16" s="142">
        <f>400*(COUNTA(S10:S14))</f>
        <v>1200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239</v>
      </c>
      <c r="C18" s="145">
        <v>0.008550925925925925</v>
      </c>
      <c r="D18" s="120" t="s">
        <v>88</v>
      </c>
      <c r="E18" s="120">
        <v>10</v>
      </c>
      <c r="F18" s="114" t="s">
        <v>314</v>
      </c>
      <c r="G18" s="127">
        <v>0.011363773148148147</v>
      </c>
      <c r="H18" s="120" t="s">
        <v>85</v>
      </c>
      <c r="I18" s="120">
        <v>10</v>
      </c>
      <c r="J18" s="114" t="s">
        <v>249</v>
      </c>
      <c r="K18" s="127">
        <v>0.009587847222222222</v>
      </c>
      <c r="L18" s="120" t="s">
        <v>85</v>
      </c>
      <c r="M18" s="120">
        <v>10</v>
      </c>
      <c r="N18" s="114"/>
      <c r="O18" s="127"/>
      <c r="P18" s="120"/>
      <c r="Q18" s="120"/>
      <c r="R18" s="114" t="s">
        <v>274</v>
      </c>
      <c r="S18" s="127">
        <v>0.009873842592592592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249</v>
      </c>
      <c r="C19" s="127">
        <v>0.008208449074074075</v>
      </c>
      <c r="D19" s="40" t="s">
        <v>85</v>
      </c>
      <c r="E19" s="120">
        <v>10</v>
      </c>
      <c r="F19" s="114"/>
      <c r="G19" s="127"/>
      <c r="H19" s="120"/>
      <c r="I19" s="120"/>
      <c r="J19" s="114" t="s">
        <v>262</v>
      </c>
      <c r="K19" s="127">
        <v>0.009396527777777778</v>
      </c>
      <c r="L19" s="120" t="s">
        <v>85</v>
      </c>
      <c r="M19" s="120">
        <v>10</v>
      </c>
      <c r="N19" s="114"/>
      <c r="O19" s="127"/>
      <c r="P19" s="40"/>
      <c r="Q19" s="40"/>
      <c r="R19" s="114" t="s">
        <v>313</v>
      </c>
      <c r="S19" s="127">
        <v>0.010038888888888889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330</v>
      </c>
      <c r="C20" s="127">
        <v>0.00821875</v>
      </c>
      <c r="D20" s="40" t="s">
        <v>85</v>
      </c>
      <c r="E20" s="120">
        <v>10</v>
      </c>
      <c r="F20" s="114"/>
      <c r="G20" s="127"/>
      <c r="H20" s="120"/>
      <c r="I20" s="120"/>
      <c r="J20" s="114" t="s">
        <v>282</v>
      </c>
      <c r="K20" s="145">
        <v>0.009437847222222222</v>
      </c>
      <c r="L20" s="120" t="s">
        <v>85</v>
      </c>
      <c r="M20" s="120">
        <v>10</v>
      </c>
      <c r="N20" s="114"/>
      <c r="O20" s="127"/>
      <c r="P20" s="40"/>
      <c r="Q20" s="40"/>
      <c r="R20" s="114" t="s">
        <v>330</v>
      </c>
      <c r="S20" s="127">
        <v>0.009791203703703703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354</v>
      </c>
      <c r="C21" s="145">
        <v>0.008539930555555556</v>
      </c>
      <c r="D21" s="40" t="s">
        <v>88</v>
      </c>
      <c r="E21" s="120">
        <v>10</v>
      </c>
      <c r="F21" s="114"/>
      <c r="G21" s="127"/>
      <c r="H21" s="120"/>
      <c r="I21" s="120"/>
      <c r="J21" s="114"/>
      <c r="K21" s="127"/>
      <c r="L21" s="120"/>
      <c r="M21" s="120"/>
      <c r="N21" s="114"/>
      <c r="O21" s="127"/>
      <c r="P21" s="40"/>
      <c r="Q21" s="40"/>
      <c r="R21" s="114" t="s">
        <v>334</v>
      </c>
      <c r="S21" s="145">
        <v>0.00979386574074074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120"/>
      <c r="I22" s="120"/>
      <c r="J22" s="114"/>
      <c r="K22" s="127"/>
      <c r="L22" s="120"/>
      <c r="M22" s="12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40</v>
      </c>
      <c r="F23" s="115" t="s">
        <v>8</v>
      </c>
      <c r="G23" s="41"/>
      <c r="H23" s="115"/>
      <c r="I23" s="115">
        <f>SUM(I18:I22)</f>
        <v>10</v>
      </c>
      <c r="J23" s="115" t="s">
        <v>8</v>
      </c>
      <c r="K23" s="41"/>
      <c r="L23" s="115"/>
      <c r="M23" s="41">
        <f>SUM(M18:M22)</f>
        <v>30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40</v>
      </c>
    </row>
    <row r="24" spans="1:21" ht="16.5" customHeight="1">
      <c r="A24" s="98" t="s">
        <v>2</v>
      </c>
      <c r="B24" s="121"/>
      <c r="C24" s="142">
        <f>800*(COUNTA(C18:C22))</f>
        <v>3200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2400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3200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235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17.1</v>
      </c>
      <c r="U28" s="177"/>
      <c r="V28" t="s">
        <v>163</v>
      </c>
    </row>
    <row r="29" spans="1:21" ht="16.5" customHeight="1">
      <c r="A29" s="43" t="s">
        <v>11</v>
      </c>
      <c r="B29" s="114" t="s">
        <v>294</v>
      </c>
      <c r="C29" s="128">
        <v>0.015703587962962964</v>
      </c>
      <c r="D29" s="40" t="s">
        <v>85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6">
      <selection activeCell="C10" sqref="C10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298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310</v>
      </c>
      <c r="C10" s="145">
        <v>0.004395370370370371</v>
      </c>
      <c r="D10" s="40" t="s">
        <v>88</v>
      </c>
      <c r="E10" s="40">
        <v>5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 t="s">
        <v>303</v>
      </c>
      <c r="S10" s="128">
        <v>0.005272337962962962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5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5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400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 t="s">
        <v>303</v>
      </c>
      <c r="G18" s="127">
        <v>0.011158217592592591</v>
      </c>
      <c r="H18" s="120" t="s">
        <v>85</v>
      </c>
      <c r="I18" s="120">
        <v>10</v>
      </c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41">
        <f>SUM(I18:I22)</f>
        <v>10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60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3.1</v>
      </c>
      <c r="U28" s="177"/>
      <c r="V28" t="s">
        <v>163</v>
      </c>
    </row>
    <row r="29" spans="1:21" ht="16.5" customHeight="1">
      <c r="A29" s="43" t="s">
        <v>11</v>
      </c>
      <c r="B29" s="114" t="s">
        <v>293</v>
      </c>
      <c r="C29" s="128">
        <v>0.01701215277777778</v>
      </c>
      <c r="D29" s="40" t="s">
        <v>85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292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284</v>
      </c>
      <c r="C10" s="127">
        <v>0.008532407407407407</v>
      </c>
      <c r="D10" s="40" t="s">
        <v>85</v>
      </c>
      <c r="E10" s="40">
        <v>2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188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358</v>
      </c>
      <c r="C10" s="127">
        <v>0.004295949074074074</v>
      </c>
      <c r="D10" s="40" t="s">
        <v>85</v>
      </c>
      <c r="E10" s="40">
        <v>5</v>
      </c>
      <c r="F10" s="114" t="s">
        <v>168</v>
      </c>
      <c r="G10" s="127">
        <v>0.005522106481481481</v>
      </c>
      <c r="H10" s="40" t="s">
        <v>85</v>
      </c>
      <c r="I10" s="40">
        <v>5</v>
      </c>
      <c r="J10" s="114" t="s">
        <v>164</v>
      </c>
      <c r="K10" s="128">
        <v>0.0048024305555555554</v>
      </c>
      <c r="L10" s="40" t="s">
        <v>85</v>
      </c>
      <c r="M10" s="40">
        <v>5</v>
      </c>
      <c r="N10" s="114" t="s">
        <v>168</v>
      </c>
      <c r="O10" s="128">
        <v>0.005532523148148148</v>
      </c>
      <c r="P10" s="40" t="s">
        <v>85</v>
      </c>
      <c r="Q10" s="40">
        <v>5</v>
      </c>
      <c r="R10" s="114" t="s">
        <v>164</v>
      </c>
      <c r="S10" s="128">
        <v>0.005103587962962963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183</v>
      </c>
      <c r="C11" s="127">
        <v>0.004355208333333333</v>
      </c>
      <c r="D11" s="40" t="s">
        <v>85</v>
      </c>
      <c r="E11" s="40">
        <v>5</v>
      </c>
      <c r="F11" s="114" t="s">
        <v>258</v>
      </c>
      <c r="G11" s="127">
        <v>0.005295717592592592</v>
      </c>
      <c r="H11" s="40" t="s">
        <v>85</v>
      </c>
      <c r="I11" s="40">
        <v>5</v>
      </c>
      <c r="J11" s="114" t="s">
        <v>258</v>
      </c>
      <c r="K11" s="128">
        <v>0.004438425925925926</v>
      </c>
      <c r="L11" s="40" t="s">
        <v>85</v>
      </c>
      <c r="M11" s="40">
        <v>5</v>
      </c>
      <c r="N11" s="114" t="s">
        <v>270</v>
      </c>
      <c r="O11" s="128">
        <v>0.005699884259259259</v>
      </c>
      <c r="P11" s="40" t="s">
        <v>85</v>
      </c>
      <c r="Q11" s="40">
        <v>5</v>
      </c>
      <c r="R11" s="114" t="s">
        <v>254</v>
      </c>
      <c r="S11" s="128">
        <v>0.004551157407407407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258</v>
      </c>
      <c r="C12" s="127">
        <v>0.00406400462962963</v>
      </c>
      <c r="D12" s="40" t="s">
        <v>85</v>
      </c>
      <c r="E12" s="40">
        <v>5</v>
      </c>
      <c r="F12" s="114" t="s">
        <v>267</v>
      </c>
      <c r="G12" s="127">
        <v>0.005233333333333333</v>
      </c>
      <c r="H12" s="40" t="s">
        <v>85</v>
      </c>
      <c r="I12" s="40">
        <v>5</v>
      </c>
      <c r="J12" s="114" t="s">
        <v>262</v>
      </c>
      <c r="K12" s="128">
        <v>0.004669097222222222</v>
      </c>
      <c r="L12" s="40" t="s">
        <v>85</v>
      </c>
      <c r="M12" s="40">
        <v>5</v>
      </c>
      <c r="N12" s="114" t="s">
        <v>294</v>
      </c>
      <c r="O12" s="128">
        <v>0.005315856481481481</v>
      </c>
      <c r="P12" s="40" t="s">
        <v>85</v>
      </c>
      <c r="Q12" s="40">
        <v>5</v>
      </c>
      <c r="R12" s="114" t="s">
        <v>282</v>
      </c>
      <c r="S12" s="128">
        <v>0.004579513888888889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285</v>
      </c>
      <c r="C13" s="127">
        <v>0.004055439814814815</v>
      </c>
      <c r="D13" s="40" t="s">
        <v>85</v>
      </c>
      <c r="E13" s="40">
        <v>5</v>
      </c>
      <c r="F13" s="114" t="s">
        <v>285</v>
      </c>
      <c r="G13" s="127">
        <v>0.005360069444444444</v>
      </c>
      <c r="H13" s="40" t="s">
        <v>85</v>
      </c>
      <c r="I13" s="40">
        <v>5</v>
      </c>
      <c r="J13" s="114" t="s">
        <v>293</v>
      </c>
      <c r="K13" s="128">
        <v>0.004337268518518519</v>
      </c>
      <c r="L13" s="40" t="s">
        <v>85</v>
      </c>
      <c r="M13" s="40">
        <v>5</v>
      </c>
      <c r="N13" s="114" t="s">
        <v>314</v>
      </c>
      <c r="O13" s="128">
        <v>0.0054480324074074075</v>
      </c>
      <c r="P13" s="40" t="s">
        <v>85</v>
      </c>
      <c r="Q13" s="40">
        <v>5</v>
      </c>
      <c r="R13" s="114" t="s">
        <v>303</v>
      </c>
      <c r="S13" s="128">
        <v>0.004652314814814815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303</v>
      </c>
      <c r="C14" s="127">
        <v>0.003927662037037038</v>
      </c>
      <c r="D14" s="40" t="s">
        <v>85</v>
      </c>
      <c r="E14" s="40">
        <v>5</v>
      </c>
      <c r="F14" s="114" t="s">
        <v>314</v>
      </c>
      <c r="G14" s="127">
        <v>0.005358564814814815</v>
      </c>
      <c r="H14" s="40" t="s">
        <v>85</v>
      </c>
      <c r="I14" s="40">
        <v>5</v>
      </c>
      <c r="J14" s="114" t="s">
        <v>322</v>
      </c>
      <c r="K14" s="128">
        <v>0.00470474537037037</v>
      </c>
      <c r="L14" s="40" t="s">
        <v>85</v>
      </c>
      <c r="M14" s="40">
        <v>5</v>
      </c>
      <c r="N14" s="114" t="s">
        <v>358</v>
      </c>
      <c r="O14" s="128">
        <v>0.005395949074074074</v>
      </c>
      <c r="P14" s="40" t="s">
        <v>85</v>
      </c>
      <c r="Q14" s="40">
        <v>5</v>
      </c>
      <c r="R14" s="114" t="s">
        <v>319</v>
      </c>
      <c r="S14" s="128">
        <v>0.004741898148148148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25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41">
        <f>SUM(Q10:Q14)</f>
        <v>25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24"/>
    </row>
    <row r="18" spans="1:21" ht="16.5" customHeight="1">
      <c r="A18" s="113" t="s">
        <v>10</v>
      </c>
      <c r="B18" s="114" t="s">
        <v>168</v>
      </c>
      <c r="C18" s="127">
        <v>0.009146875</v>
      </c>
      <c r="D18" s="120" t="s">
        <v>85</v>
      </c>
      <c r="E18" s="120">
        <v>10</v>
      </c>
      <c r="F18" s="114" t="s">
        <v>167</v>
      </c>
      <c r="G18" s="127">
        <v>0.011566550925925926</v>
      </c>
      <c r="H18" s="120" t="s">
        <v>85</v>
      </c>
      <c r="I18" s="120">
        <v>10</v>
      </c>
      <c r="J18" s="114" t="s">
        <v>246</v>
      </c>
      <c r="K18" s="127">
        <v>0.00964710648148148</v>
      </c>
      <c r="L18" s="120" t="s">
        <v>85</v>
      </c>
      <c r="M18" s="120">
        <v>10</v>
      </c>
      <c r="N18" s="114" t="s">
        <v>274</v>
      </c>
      <c r="O18" s="127">
        <v>0.01164490740740741</v>
      </c>
      <c r="P18" s="120" t="s">
        <v>85</v>
      </c>
      <c r="Q18" s="120">
        <v>10</v>
      </c>
      <c r="R18" s="114" t="s">
        <v>183</v>
      </c>
      <c r="S18" s="127">
        <v>0.010042476851851853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254</v>
      </c>
      <c r="C19" s="127">
        <v>0.00871886574074074</v>
      </c>
      <c r="D19" s="120" t="s">
        <v>85</v>
      </c>
      <c r="E19" s="120">
        <v>10</v>
      </c>
      <c r="F19" s="114" t="s">
        <v>261</v>
      </c>
      <c r="G19" s="127">
        <v>0.010877314814814814</v>
      </c>
      <c r="H19" s="120" t="s">
        <v>85</v>
      </c>
      <c r="I19" s="120">
        <v>10</v>
      </c>
      <c r="J19" s="114" t="s">
        <v>263</v>
      </c>
      <c r="K19" s="127">
        <v>0.009365162037037038</v>
      </c>
      <c r="L19" s="120" t="s">
        <v>85</v>
      </c>
      <c r="M19" s="120">
        <v>10</v>
      </c>
      <c r="N19" s="114" t="s">
        <v>296</v>
      </c>
      <c r="O19" s="127">
        <v>0.01166215277777778</v>
      </c>
      <c r="P19" s="120" t="s">
        <v>85</v>
      </c>
      <c r="Q19" s="120">
        <v>10</v>
      </c>
      <c r="R19" s="114" t="s">
        <v>261</v>
      </c>
      <c r="S19" s="127">
        <v>0.010003587962962962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270</v>
      </c>
      <c r="C20" s="127">
        <v>0.00882662037037037</v>
      </c>
      <c r="D20" s="120" t="s">
        <v>85</v>
      </c>
      <c r="E20" s="120">
        <v>10</v>
      </c>
      <c r="F20" s="114" t="s">
        <v>282</v>
      </c>
      <c r="G20" s="127">
        <v>0.011108217592592591</v>
      </c>
      <c r="H20" s="120" t="s">
        <v>85</v>
      </c>
      <c r="I20" s="120">
        <v>10</v>
      </c>
      <c r="J20" s="114" t="s">
        <v>282</v>
      </c>
      <c r="K20" s="127">
        <v>0.009474768518518518</v>
      </c>
      <c r="L20" s="120" t="s">
        <v>85</v>
      </c>
      <c r="M20" s="120">
        <v>10</v>
      </c>
      <c r="N20" s="114" t="s">
        <v>313</v>
      </c>
      <c r="O20" s="127">
        <v>0.011550462962962962</v>
      </c>
      <c r="P20" s="120" t="s">
        <v>85</v>
      </c>
      <c r="Q20" s="120">
        <v>10</v>
      </c>
      <c r="R20" s="114" t="s">
        <v>274</v>
      </c>
      <c r="S20" s="127">
        <v>0.010020023148148148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293</v>
      </c>
      <c r="C21" s="127">
        <v>0.00881412037037037</v>
      </c>
      <c r="D21" s="120" t="s">
        <v>85</v>
      </c>
      <c r="E21" s="120">
        <v>10</v>
      </c>
      <c r="F21" s="114" t="s">
        <v>313</v>
      </c>
      <c r="G21" s="127">
        <v>0.01109548611111111</v>
      </c>
      <c r="H21" s="120" t="s">
        <v>85</v>
      </c>
      <c r="I21" s="120">
        <v>10</v>
      </c>
      <c r="J21" s="114" t="s">
        <v>296</v>
      </c>
      <c r="K21" s="127">
        <v>0.009591203703703704</v>
      </c>
      <c r="L21" s="120" t="s">
        <v>85</v>
      </c>
      <c r="M21" s="120">
        <v>10</v>
      </c>
      <c r="N21" s="114" t="s">
        <v>330</v>
      </c>
      <c r="O21" s="127">
        <v>0.011181944444444446</v>
      </c>
      <c r="P21" s="120" t="s">
        <v>85</v>
      </c>
      <c r="Q21" s="120">
        <v>10</v>
      </c>
      <c r="R21" s="114" t="s">
        <v>319</v>
      </c>
      <c r="S21" s="127">
        <v>0.009884259259259258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328</v>
      </c>
      <c r="C22" s="127">
        <v>0.008793171296296295</v>
      </c>
      <c r="D22" s="120" t="s">
        <v>85</v>
      </c>
      <c r="E22" s="120">
        <v>10</v>
      </c>
      <c r="F22" s="114" t="s">
        <v>329</v>
      </c>
      <c r="G22" s="127">
        <v>0.01041724537037037</v>
      </c>
      <c r="H22" s="120" t="s">
        <v>85</v>
      </c>
      <c r="I22" s="120">
        <v>10</v>
      </c>
      <c r="J22" s="114" t="s">
        <v>314</v>
      </c>
      <c r="K22" s="127">
        <v>0.00973611111111111</v>
      </c>
      <c r="L22" s="120" t="s">
        <v>85</v>
      </c>
      <c r="M22" s="120">
        <v>10</v>
      </c>
      <c r="N22" s="114" t="s">
        <v>332</v>
      </c>
      <c r="O22" s="127">
        <v>0.010986342592592594</v>
      </c>
      <c r="P22" s="120" t="s">
        <v>85</v>
      </c>
      <c r="Q22" s="120">
        <v>10</v>
      </c>
      <c r="R22" s="114" t="s">
        <v>328</v>
      </c>
      <c r="S22" s="127">
        <v>0.009946180555555555</v>
      </c>
      <c r="T22" s="12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55.8</v>
      </c>
      <c r="U28" s="177"/>
      <c r="V28" t="s">
        <v>163</v>
      </c>
    </row>
    <row r="29" spans="1:21" ht="16.5" customHeight="1">
      <c r="A29" s="43" t="s">
        <v>11</v>
      </c>
      <c r="B29" s="114" t="s">
        <v>347</v>
      </c>
      <c r="C29" s="128">
        <v>0.01733252314814815</v>
      </c>
      <c r="D29" s="40" t="s">
        <v>85</v>
      </c>
      <c r="E29" s="40">
        <v>40</v>
      </c>
      <c r="F29" s="114" t="s">
        <v>294</v>
      </c>
      <c r="G29" s="128">
        <v>0.02044652777777778</v>
      </c>
      <c r="H29" s="40" t="s">
        <v>85</v>
      </c>
      <c r="I29" s="40">
        <v>40</v>
      </c>
      <c r="J29" s="114" t="s">
        <v>329</v>
      </c>
      <c r="K29" s="128">
        <v>0.01917372685185185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273</v>
      </c>
      <c r="C30" s="41">
        <v>1725</v>
      </c>
      <c r="D30" s="40" t="s">
        <v>85</v>
      </c>
      <c r="E30" s="40">
        <v>40</v>
      </c>
      <c r="F30" s="114" t="s">
        <v>332</v>
      </c>
      <c r="G30" s="41">
        <v>1475</v>
      </c>
      <c r="H30" s="40" t="s">
        <v>85</v>
      </c>
      <c r="I30" s="40">
        <v>40</v>
      </c>
      <c r="J30" s="114" t="s">
        <v>347</v>
      </c>
      <c r="K30" s="41">
        <v>1650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330</v>
      </c>
      <c r="C31" s="41">
        <v>2500</v>
      </c>
      <c r="D31" s="40" t="s">
        <v>85</v>
      </c>
      <c r="E31" s="40">
        <v>50</v>
      </c>
      <c r="F31" s="114" t="s">
        <v>370</v>
      </c>
      <c r="G31" s="41">
        <v>2100</v>
      </c>
      <c r="H31" s="40" t="s">
        <v>85</v>
      </c>
      <c r="I31" s="45">
        <v>50</v>
      </c>
      <c r="J31" s="114" t="s">
        <v>319</v>
      </c>
      <c r="K31" s="41">
        <v>2375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351</v>
      </c>
      <c r="C32" s="41">
        <v>3450</v>
      </c>
      <c r="D32" s="40" t="s">
        <v>85</v>
      </c>
      <c r="E32" s="40">
        <v>80</v>
      </c>
      <c r="F32" s="114" t="s">
        <v>356</v>
      </c>
      <c r="G32" s="41">
        <v>2850</v>
      </c>
      <c r="H32" s="45" t="s">
        <v>85</v>
      </c>
      <c r="I32" s="45">
        <v>80</v>
      </c>
      <c r="J32" s="114" t="s">
        <v>369</v>
      </c>
      <c r="K32" s="41">
        <v>3175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9175</v>
      </c>
      <c r="D33" s="40"/>
      <c r="E33" s="40"/>
      <c r="F33" s="114"/>
      <c r="G33" s="141">
        <f>SUM(G32+G31+G30+(IF(COUNTBLANK(G29),0,1500)))</f>
        <v>7925</v>
      </c>
      <c r="H33" s="118"/>
      <c r="I33" s="122"/>
      <c r="J33" s="114"/>
      <c r="K33" s="141">
        <f>SUM(K32+K31+K30+(IF(COUNTBLANK(K29),0,1500)))</f>
        <v>8700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  <mergeCell ref="B6:E7"/>
    <mergeCell ref="F6:I7"/>
    <mergeCell ref="J6:M7"/>
    <mergeCell ref="N6:Q7"/>
    <mergeCell ref="L8:L9"/>
    <mergeCell ref="G8:G9"/>
    <mergeCell ref="H8:H9"/>
    <mergeCell ref="J8:J9"/>
    <mergeCell ref="R28:S29"/>
    <mergeCell ref="R26:T26"/>
    <mergeCell ref="R27:S27"/>
    <mergeCell ref="T28:U28"/>
    <mergeCell ref="K8:K9"/>
    <mergeCell ref="Q8:Q9"/>
    <mergeCell ref="U8:U9"/>
    <mergeCell ref="T27:U27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190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164</v>
      </c>
      <c r="C10" s="127">
        <v>0.005141319444444444</v>
      </c>
      <c r="D10" s="40" t="s">
        <v>85</v>
      </c>
      <c r="E10" s="40">
        <v>3</v>
      </c>
      <c r="F10" s="114" t="s">
        <v>164</v>
      </c>
      <c r="G10" s="127">
        <v>0.005245138888888889</v>
      </c>
      <c r="H10" s="40" t="s">
        <v>85</v>
      </c>
      <c r="I10" s="40">
        <v>5</v>
      </c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168</v>
      </c>
      <c r="C11" s="127">
        <v>0.004510300925925925</v>
      </c>
      <c r="D11" s="40" t="s">
        <v>85</v>
      </c>
      <c r="E11" s="40">
        <v>3</v>
      </c>
      <c r="F11" s="114" t="s">
        <v>168</v>
      </c>
      <c r="G11" s="127">
        <v>0.005226388888888889</v>
      </c>
      <c r="H11" s="40" t="s">
        <v>85</v>
      </c>
      <c r="I11" s="40">
        <v>5</v>
      </c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275</v>
      </c>
      <c r="C12" s="127">
        <v>0.0044071759259259255</v>
      </c>
      <c r="D12" s="40" t="s">
        <v>85</v>
      </c>
      <c r="E12" s="40">
        <v>5</v>
      </c>
      <c r="F12" s="114" t="s">
        <v>293</v>
      </c>
      <c r="G12" s="127">
        <v>0.0051640046296296295</v>
      </c>
      <c r="H12" s="40" t="s">
        <v>85</v>
      </c>
      <c r="I12" s="40">
        <v>5</v>
      </c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 t="s">
        <v>293</v>
      </c>
      <c r="C13" s="127">
        <v>0.004524768518518518</v>
      </c>
      <c r="D13" s="40" t="s">
        <v>85</v>
      </c>
      <c r="E13" s="40">
        <v>3</v>
      </c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14</v>
      </c>
      <c r="F15" s="115" t="s">
        <v>8</v>
      </c>
      <c r="G15" s="41"/>
      <c r="H15" s="115"/>
      <c r="I15" s="115">
        <f>SUM(I10:I14)</f>
        <v>15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1600</v>
      </c>
      <c r="D16" s="117"/>
      <c r="E16" s="118"/>
      <c r="F16" s="116"/>
      <c r="G16" s="142">
        <f>400*(COUNTA(G10:G14))</f>
        <v>1200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24"/>
    </row>
    <row r="18" spans="1:21" ht="16.5" customHeight="1">
      <c r="A18" s="113" t="s">
        <v>10</v>
      </c>
      <c r="B18" s="114" t="s">
        <v>164</v>
      </c>
      <c r="C18" s="127">
        <v>0.010062037037037038</v>
      </c>
      <c r="D18" s="120" t="s">
        <v>85</v>
      </c>
      <c r="E18" s="120">
        <v>6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183</v>
      </c>
      <c r="C19" s="127">
        <v>0.009719328703703704</v>
      </c>
      <c r="D19" s="120" t="s">
        <v>85</v>
      </c>
      <c r="E19" s="40">
        <v>6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297</v>
      </c>
      <c r="C20" s="127">
        <v>0.010708564814814815</v>
      </c>
      <c r="D20" s="120" t="s">
        <v>85</v>
      </c>
      <c r="E20" s="40">
        <v>6</v>
      </c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18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2400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47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5.2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  <mergeCell ref="B6:E7"/>
    <mergeCell ref="F6:I7"/>
    <mergeCell ref="J6:M7"/>
    <mergeCell ref="N6:Q7"/>
    <mergeCell ref="L8:L9"/>
    <mergeCell ref="G8:G9"/>
    <mergeCell ref="H8:H9"/>
    <mergeCell ref="J8:J9"/>
    <mergeCell ref="R28:S29"/>
    <mergeCell ref="R26:T26"/>
    <mergeCell ref="R27:S27"/>
    <mergeCell ref="T28:U28"/>
    <mergeCell ref="K8:K9"/>
    <mergeCell ref="Q8:Q9"/>
    <mergeCell ref="U8:U9"/>
    <mergeCell ref="T27:U27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K29" sqref="K29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5" width="4.7109375" style="0" customWidth="1"/>
    <col min="6" max="6" width="9.2812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154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165</v>
      </c>
      <c r="C10" s="127">
        <v>0.0048336805555555555</v>
      </c>
      <c r="D10" s="40" t="s">
        <v>85</v>
      </c>
      <c r="E10" s="40">
        <v>5</v>
      </c>
      <c r="F10" s="114" t="s">
        <v>160</v>
      </c>
      <c r="G10" s="127">
        <v>0.006383101851851852</v>
      </c>
      <c r="H10" s="40" t="s">
        <v>85</v>
      </c>
      <c r="I10" s="40">
        <v>5</v>
      </c>
      <c r="J10" s="114" t="s">
        <v>174</v>
      </c>
      <c r="K10" s="128">
        <v>0.005737152777777778</v>
      </c>
      <c r="L10" s="40" t="s">
        <v>85</v>
      </c>
      <c r="M10" s="40">
        <v>5</v>
      </c>
      <c r="N10" s="114" t="s">
        <v>167</v>
      </c>
      <c r="O10" s="128">
        <v>0.007293171296296297</v>
      </c>
      <c r="P10" s="40" t="s">
        <v>85</v>
      </c>
      <c r="Q10" s="40">
        <v>5</v>
      </c>
      <c r="R10" s="114" t="s">
        <v>165</v>
      </c>
      <c r="S10" s="128">
        <v>0.005710532407407407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276</v>
      </c>
      <c r="C11" s="127">
        <v>0.0050380787037037035</v>
      </c>
      <c r="D11" s="40" t="s">
        <v>85</v>
      </c>
      <c r="E11" s="40">
        <v>5</v>
      </c>
      <c r="F11" s="114" t="s">
        <v>276</v>
      </c>
      <c r="G11" s="127">
        <v>0.00652800925925926</v>
      </c>
      <c r="H11" s="40" t="s">
        <v>85</v>
      </c>
      <c r="I11" s="40">
        <v>5</v>
      </c>
      <c r="J11" s="114" t="s">
        <v>276</v>
      </c>
      <c r="K11" s="128">
        <v>0.005941087962962963</v>
      </c>
      <c r="L11" s="40" t="s">
        <v>85</v>
      </c>
      <c r="M11" s="40">
        <v>5</v>
      </c>
      <c r="N11" s="114" t="s">
        <v>295</v>
      </c>
      <c r="O11" s="128">
        <v>0.0072370370370370375</v>
      </c>
      <c r="P11" s="40" t="s">
        <v>85</v>
      </c>
      <c r="Q11" s="40">
        <v>5</v>
      </c>
      <c r="R11" s="114" t="s">
        <v>294</v>
      </c>
      <c r="S11" s="128">
        <v>0.005586226851851853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295</v>
      </c>
      <c r="C12" s="127">
        <v>0.005075231481481482</v>
      </c>
      <c r="D12" s="40" t="s">
        <v>85</v>
      </c>
      <c r="E12" s="40">
        <v>5</v>
      </c>
      <c r="F12" s="114" t="s">
        <v>293</v>
      </c>
      <c r="G12" s="127">
        <v>0.005976388888888889</v>
      </c>
      <c r="H12" s="40" t="s">
        <v>85</v>
      </c>
      <c r="I12" s="40">
        <v>5</v>
      </c>
      <c r="J12" s="114" t="s">
        <v>294</v>
      </c>
      <c r="K12" s="128">
        <v>0.005600347222222223</v>
      </c>
      <c r="L12" s="40" t="s">
        <v>85</v>
      </c>
      <c r="M12" s="40">
        <v>5</v>
      </c>
      <c r="N12" s="114" t="s">
        <v>313</v>
      </c>
      <c r="O12" s="128">
        <v>0.007720833333333333</v>
      </c>
      <c r="P12" s="40" t="s">
        <v>85</v>
      </c>
      <c r="Q12" s="40">
        <v>5</v>
      </c>
      <c r="R12" s="114" t="s">
        <v>283</v>
      </c>
      <c r="S12" s="128">
        <v>0.005800694444444444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331</v>
      </c>
      <c r="C13" s="127">
        <v>0.004733333333333333</v>
      </c>
      <c r="D13" s="40" t="s">
        <v>85</v>
      </c>
      <c r="E13" s="40">
        <v>5</v>
      </c>
      <c r="F13" s="114" t="s">
        <v>307</v>
      </c>
      <c r="G13" s="127">
        <v>0.006529282407407407</v>
      </c>
      <c r="H13" s="40" t="s">
        <v>88</v>
      </c>
      <c r="I13" s="40">
        <v>5</v>
      </c>
      <c r="J13" s="114" t="s">
        <v>307</v>
      </c>
      <c r="K13" s="128">
        <v>0.0062340277777777784</v>
      </c>
      <c r="L13" s="40" t="s">
        <v>88</v>
      </c>
      <c r="M13" s="40">
        <v>5</v>
      </c>
      <c r="N13" s="114" t="s">
        <v>329</v>
      </c>
      <c r="O13" s="128">
        <v>0.007295138888888889</v>
      </c>
      <c r="P13" s="40" t="s">
        <v>85</v>
      </c>
      <c r="Q13" s="40">
        <v>5</v>
      </c>
      <c r="R13" s="114" t="s">
        <v>313</v>
      </c>
      <c r="S13" s="128">
        <v>0.005786689814814815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332</v>
      </c>
      <c r="C14" s="127">
        <v>0.004628935185185185</v>
      </c>
      <c r="D14" s="40" t="s">
        <v>85</v>
      </c>
      <c r="E14" s="40">
        <v>5</v>
      </c>
      <c r="F14" s="114" t="s">
        <v>328</v>
      </c>
      <c r="G14" s="127">
        <v>0.006063657407407407</v>
      </c>
      <c r="H14" s="40" t="s">
        <v>85</v>
      </c>
      <c r="I14" s="40">
        <v>5</v>
      </c>
      <c r="J14" s="114" t="s">
        <v>327</v>
      </c>
      <c r="K14" s="128">
        <v>0.005865972222222221</v>
      </c>
      <c r="L14" s="40" t="s">
        <v>85</v>
      </c>
      <c r="M14" s="40">
        <v>5</v>
      </c>
      <c r="N14" s="114" t="s">
        <v>333</v>
      </c>
      <c r="O14" s="128">
        <v>0.007131712962962962</v>
      </c>
      <c r="P14" s="40" t="s">
        <v>85</v>
      </c>
      <c r="Q14" s="40">
        <v>5</v>
      </c>
      <c r="R14" s="114" t="s">
        <v>327</v>
      </c>
      <c r="S14" s="128">
        <v>0.0057188657407407405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25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41">
        <f>SUM(Q10:Q14)</f>
        <v>25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160</v>
      </c>
      <c r="C18" s="127">
        <v>0.01015625</v>
      </c>
      <c r="D18" s="120" t="s">
        <v>85</v>
      </c>
      <c r="E18" s="120">
        <v>10</v>
      </c>
      <c r="F18" s="114" t="s">
        <v>211</v>
      </c>
      <c r="G18" s="127">
        <v>0.01318414351851852</v>
      </c>
      <c r="H18" s="120" t="s">
        <v>85</v>
      </c>
      <c r="I18" s="120">
        <v>10</v>
      </c>
      <c r="J18" s="114" t="s">
        <v>211</v>
      </c>
      <c r="K18" s="127">
        <v>0.012370833333333333</v>
      </c>
      <c r="L18" s="120" t="s">
        <v>85</v>
      </c>
      <c r="M18" s="120">
        <v>10</v>
      </c>
      <c r="N18" s="114" t="s">
        <v>296</v>
      </c>
      <c r="O18" s="127">
        <v>0.016260185185185187</v>
      </c>
      <c r="P18" s="120" t="s">
        <v>85</v>
      </c>
      <c r="Q18" s="120">
        <v>10</v>
      </c>
      <c r="R18" s="114" t="s">
        <v>269</v>
      </c>
      <c r="S18" s="127">
        <v>0.013642129629629629</v>
      </c>
      <c r="T18" s="120" t="s">
        <v>88</v>
      </c>
      <c r="U18" s="40">
        <v>10</v>
      </c>
    </row>
    <row r="19" spans="1:21" ht="16.5" customHeight="1">
      <c r="A19" s="98" t="s">
        <v>10</v>
      </c>
      <c r="B19" s="114" t="s">
        <v>265</v>
      </c>
      <c r="C19" s="127">
        <v>0.010725578703703704</v>
      </c>
      <c r="D19" s="120" t="s">
        <v>85</v>
      </c>
      <c r="E19" s="120">
        <v>10</v>
      </c>
      <c r="F19" s="114" t="s">
        <v>265</v>
      </c>
      <c r="G19" s="127">
        <v>0.013049768518518518</v>
      </c>
      <c r="H19" s="120" t="s">
        <v>85</v>
      </c>
      <c r="I19" s="120">
        <v>10</v>
      </c>
      <c r="J19" s="114" t="s">
        <v>269</v>
      </c>
      <c r="K19" s="127">
        <v>0.012783217592592593</v>
      </c>
      <c r="L19" s="40" t="s">
        <v>88</v>
      </c>
      <c r="M19" s="120">
        <v>10</v>
      </c>
      <c r="N19" s="114" t="s">
        <v>314</v>
      </c>
      <c r="O19" s="127">
        <v>0.016429745370370372</v>
      </c>
      <c r="P19" s="120" t="s">
        <v>85</v>
      </c>
      <c r="Q19" s="120">
        <v>10</v>
      </c>
      <c r="R19" s="114" t="s">
        <v>293</v>
      </c>
      <c r="S19" s="127">
        <v>0.012085185185185185</v>
      </c>
      <c r="T19" s="40" t="s">
        <v>85</v>
      </c>
      <c r="U19" s="40">
        <v>10</v>
      </c>
    </row>
    <row r="20" spans="1:21" ht="16.5" customHeight="1">
      <c r="A20" s="98" t="s">
        <v>10</v>
      </c>
      <c r="B20" s="114" t="s">
        <v>283</v>
      </c>
      <c r="C20" s="127">
        <v>0.010358564814814815</v>
      </c>
      <c r="D20" s="120" t="s">
        <v>85</v>
      </c>
      <c r="E20" s="120">
        <v>10</v>
      </c>
      <c r="F20" s="114" t="s">
        <v>295</v>
      </c>
      <c r="G20" s="127">
        <v>0.012355555555555557</v>
      </c>
      <c r="H20" s="120" t="s">
        <v>85</v>
      </c>
      <c r="I20" s="120">
        <v>10</v>
      </c>
      <c r="J20" s="114" t="s">
        <v>283</v>
      </c>
      <c r="K20" s="127">
        <v>0.012377083333333332</v>
      </c>
      <c r="L20" s="40" t="s">
        <v>85</v>
      </c>
      <c r="M20" s="120">
        <v>10</v>
      </c>
      <c r="N20" s="114" t="s">
        <v>331</v>
      </c>
      <c r="O20" s="127">
        <v>0.015568055555555555</v>
      </c>
      <c r="P20" s="120" t="s">
        <v>85</v>
      </c>
      <c r="Q20" s="120">
        <v>10</v>
      </c>
      <c r="R20" s="114" t="s">
        <v>306</v>
      </c>
      <c r="S20" s="127">
        <v>0.01246273148148148</v>
      </c>
      <c r="T20" s="40" t="s">
        <v>85</v>
      </c>
      <c r="U20" s="40">
        <v>10</v>
      </c>
    </row>
    <row r="21" spans="1:21" ht="16.5" customHeight="1">
      <c r="A21" s="98" t="s">
        <v>10</v>
      </c>
      <c r="B21" s="114" t="s">
        <v>297</v>
      </c>
      <c r="C21" s="127">
        <v>0.010708564814814815</v>
      </c>
      <c r="D21" s="120" t="s">
        <v>85</v>
      </c>
      <c r="E21" s="120">
        <v>10</v>
      </c>
      <c r="F21" s="114" t="s">
        <v>306</v>
      </c>
      <c r="G21" s="127">
        <v>0.012676157407407409</v>
      </c>
      <c r="H21" s="120" t="s">
        <v>85</v>
      </c>
      <c r="I21" s="120">
        <v>10</v>
      </c>
      <c r="J21" s="114" t="s">
        <v>297</v>
      </c>
      <c r="K21" s="127">
        <v>0.011446527777777778</v>
      </c>
      <c r="L21" s="40" t="s">
        <v>85</v>
      </c>
      <c r="M21" s="120">
        <v>10</v>
      </c>
      <c r="N21" s="114" t="s">
        <v>332</v>
      </c>
      <c r="O21" s="127">
        <v>0.015082407407407407</v>
      </c>
      <c r="P21" s="120" t="s">
        <v>85</v>
      </c>
      <c r="Q21" s="120">
        <v>10</v>
      </c>
      <c r="R21" s="114" t="s">
        <v>328</v>
      </c>
      <c r="S21" s="127">
        <v>0.012097916666666667</v>
      </c>
      <c r="T21" s="40" t="s">
        <v>85</v>
      </c>
      <c r="U21" s="40">
        <v>10</v>
      </c>
    </row>
    <row r="22" spans="1:21" ht="16.5" customHeight="1">
      <c r="A22" s="98" t="s">
        <v>10</v>
      </c>
      <c r="B22" s="114" t="s">
        <v>329</v>
      </c>
      <c r="C22" s="127">
        <v>0.00993125</v>
      </c>
      <c r="D22" s="120" t="s">
        <v>85</v>
      </c>
      <c r="E22" s="120">
        <v>10</v>
      </c>
      <c r="F22" s="114" t="s">
        <v>327</v>
      </c>
      <c r="G22" s="127">
        <v>0.012349537037037039</v>
      </c>
      <c r="H22" s="120" t="s">
        <v>85</v>
      </c>
      <c r="I22" s="120">
        <v>10</v>
      </c>
      <c r="J22" s="114" t="s">
        <v>314</v>
      </c>
      <c r="K22" s="127">
        <v>0.011982986111111113</v>
      </c>
      <c r="L22" s="40" t="s">
        <v>85</v>
      </c>
      <c r="M22" s="120">
        <v>10</v>
      </c>
      <c r="N22" s="114" t="s">
        <v>367</v>
      </c>
      <c r="O22" s="127">
        <v>0.015043402777777779</v>
      </c>
      <c r="P22" s="120" t="s">
        <v>85</v>
      </c>
      <c r="Q22" s="120">
        <v>10</v>
      </c>
      <c r="R22" s="114" t="s">
        <v>347</v>
      </c>
      <c r="S22" s="127">
        <v>0.011686574074074073</v>
      </c>
      <c r="T22" s="4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115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52.85</v>
      </c>
      <c r="U28" s="177"/>
      <c r="V28" t="s">
        <v>163</v>
      </c>
    </row>
    <row r="29" spans="1:21" ht="16.5" customHeight="1">
      <c r="A29" s="43" t="s">
        <v>11</v>
      </c>
      <c r="B29" s="114" t="s">
        <v>330</v>
      </c>
      <c r="C29" s="128">
        <v>0.01904363425925926</v>
      </c>
      <c r="D29" s="40" t="s">
        <v>85</v>
      </c>
      <c r="E29" s="40">
        <v>40</v>
      </c>
      <c r="F29" s="114" t="s">
        <v>348</v>
      </c>
      <c r="G29" s="128">
        <v>0.024152893518518518</v>
      </c>
      <c r="H29" s="40" t="s">
        <v>85</v>
      </c>
      <c r="I29" s="40">
        <v>40</v>
      </c>
      <c r="J29" s="114" t="s">
        <v>354</v>
      </c>
      <c r="K29" s="144">
        <v>0.022282407407407407</v>
      </c>
      <c r="L29" s="114" t="s">
        <v>88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200</v>
      </c>
      <c r="C30" s="41">
        <v>1525</v>
      </c>
      <c r="D30" s="40" t="s">
        <v>85</v>
      </c>
      <c r="E30" s="40">
        <v>40</v>
      </c>
      <c r="F30" s="114" t="s">
        <v>268</v>
      </c>
      <c r="G30" s="41">
        <v>1250</v>
      </c>
      <c r="H30" s="45" t="s">
        <v>85</v>
      </c>
      <c r="I30" s="45">
        <v>40</v>
      </c>
      <c r="J30" s="114" t="s">
        <v>296</v>
      </c>
      <c r="K30" s="41">
        <v>1325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227</v>
      </c>
      <c r="C31" s="41">
        <v>2300</v>
      </c>
      <c r="D31" s="40" t="s">
        <v>85</v>
      </c>
      <c r="E31" s="40">
        <v>50</v>
      </c>
      <c r="F31" s="114" t="s">
        <v>333</v>
      </c>
      <c r="G31" s="41">
        <v>1950</v>
      </c>
      <c r="H31" s="45" t="s">
        <v>85</v>
      </c>
      <c r="I31" s="45">
        <v>50</v>
      </c>
      <c r="J31" s="114" t="s">
        <v>316</v>
      </c>
      <c r="K31" s="41">
        <v>1925</v>
      </c>
      <c r="L31" s="114" t="s">
        <v>88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335</v>
      </c>
      <c r="C32" s="41">
        <v>3050</v>
      </c>
      <c r="D32" s="40" t="s">
        <v>85</v>
      </c>
      <c r="E32" s="40">
        <v>80</v>
      </c>
      <c r="F32" s="114" t="s">
        <v>336</v>
      </c>
      <c r="G32" s="41">
        <v>2525</v>
      </c>
      <c r="H32" s="45" t="s">
        <v>85</v>
      </c>
      <c r="I32" s="45">
        <v>80</v>
      </c>
      <c r="J32" s="114" t="s">
        <v>315</v>
      </c>
      <c r="K32" s="41">
        <v>2500</v>
      </c>
      <c r="L32" s="114" t="s">
        <v>88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8375</v>
      </c>
      <c r="D33" s="40"/>
      <c r="E33" s="40"/>
      <c r="F33" s="114"/>
      <c r="G33" s="141">
        <f>SUM(G32+G31+G30+(IF(COUNTBLANK(G29),0,1500)))</f>
        <v>7225</v>
      </c>
      <c r="H33" s="118"/>
      <c r="I33" s="122"/>
      <c r="J33" s="114"/>
      <c r="K33" s="141">
        <f>SUM(K32+K31+K30+(IF(COUNTBLANK(K29),0,1500)))</f>
        <v>7250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1:S31"/>
    <mergeCell ref="R28:S29"/>
    <mergeCell ref="R26:T26"/>
    <mergeCell ref="R27:S27"/>
    <mergeCell ref="T28:U28"/>
    <mergeCell ref="R34:T34"/>
    <mergeCell ref="T27:U27"/>
    <mergeCell ref="F1:T1"/>
    <mergeCell ref="T8:T9"/>
    <mergeCell ref="R33:S33"/>
    <mergeCell ref="R30:S30"/>
    <mergeCell ref="G2:N3"/>
    <mergeCell ref="S4:T4"/>
    <mergeCell ref="R6:U7"/>
    <mergeCell ref="R2:U3"/>
    <mergeCell ref="H8:H9"/>
    <mergeCell ref="Q8:Q9"/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U8:U9"/>
    <mergeCell ref="B6:E7"/>
    <mergeCell ref="F6:I7"/>
    <mergeCell ref="J6:M7"/>
    <mergeCell ref="N6:Q7"/>
    <mergeCell ref="P8:P9"/>
    <mergeCell ref="K8:K9"/>
    <mergeCell ref="J8:J9"/>
    <mergeCell ref="D8:D9"/>
    <mergeCell ref="B27:E27"/>
    <mergeCell ref="F27:I27"/>
    <mergeCell ref="J27:M27"/>
    <mergeCell ref="M8:M9"/>
    <mergeCell ref="F8:F9"/>
    <mergeCell ref="E8:E9"/>
    <mergeCell ref="I8:I9"/>
    <mergeCell ref="A17:T17"/>
    <mergeCell ref="L8:L9"/>
    <mergeCell ref="G8:G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101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288</v>
      </c>
      <c r="C10" s="127">
        <v>0.004388888888888889</v>
      </c>
      <c r="D10" s="40" t="s">
        <v>85</v>
      </c>
      <c r="E10" s="40">
        <v>5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5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I37" sqref="I37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65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161</v>
      </c>
      <c r="C10" s="127">
        <v>0.005281712962962964</v>
      </c>
      <c r="D10" s="40" t="s">
        <v>85</v>
      </c>
      <c r="E10" s="40">
        <v>5</v>
      </c>
      <c r="F10" s="114" t="s">
        <v>161</v>
      </c>
      <c r="G10" s="127">
        <v>0.006211111111111112</v>
      </c>
      <c r="H10" s="40" t="s">
        <v>85</v>
      </c>
      <c r="I10" s="40">
        <v>5</v>
      </c>
      <c r="J10" s="114" t="s">
        <v>161</v>
      </c>
      <c r="K10" s="128">
        <v>0.005978472222222222</v>
      </c>
      <c r="L10" s="40" t="s">
        <v>85</v>
      </c>
      <c r="M10" s="40">
        <v>5</v>
      </c>
      <c r="N10" s="114"/>
      <c r="O10" s="128"/>
      <c r="P10" s="40"/>
      <c r="Q10" s="40"/>
      <c r="R10" s="114" t="s">
        <v>166</v>
      </c>
      <c r="S10" s="128">
        <v>0.006250115740740741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199</v>
      </c>
      <c r="C11" s="127">
        <v>0.00512199074074074</v>
      </c>
      <c r="D11" s="40" t="s">
        <v>85</v>
      </c>
      <c r="E11" s="40">
        <v>5</v>
      </c>
      <c r="F11" s="114" t="s">
        <v>103</v>
      </c>
      <c r="G11" s="127">
        <v>0.006231828703703704</v>
      </c>
      <c r="H11" s="40" t="s">
        <v>85</v>
      </c>
      <c r="I11" s="40">
        <v>5</v>
      </c>
      <c r="J11" s="114" t="s">
        <v>103</v>
      </c>
      <c r="K11" s="128">
        <v>0.005959722222222223</v>
      </c>
      <c r="L11" s="40" t="s">
        <v>85</v>
      </c>
      <c r="M11" s="40">
        <v>5</v>
      </c>
      <c r="N11" s="114"/>
      <c r="O11" s="128"/>
      <c r="P11" s="40"/>
      <c r="Q11" s="40"/>
      <c r="R11" s="114" t="s">
        <v>103</v>
      </c>
      <c r="S11" s="128">
        <v>0.006300347222222222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219</v>
      </c>
      <c r="C12" s="127">
        <v>0.005408217592592593</v>
      </c>
      <c r="D12" s="40" t="s">
        <v>85</v>
      </c>
      <c r="E12" s="40">
        <v>5</v>
      </c>
      <c r="F12" s="114" t="s">
        <v>211</v>
      </c>
      <c r="G12" s="127">
        <v>0.006080208333333333</v>
      </c>
      <c r="H12" s="40" t="s">
        <v>85</v>
      </c>
      <c r="I12" s="40">
        <v>5</v>
      </c>
      <c r="J12" s="114" t="s">
        <v>211</v>
      </c>
      <c r="K12" s="128">
        <v>0.0059515046296296295</v>
      </c>
      <c r="L12" s="40" t="s">
        <v>85</v>
      </c>
      <c r="M12" s="40">
        <v>5</v>
      </c>
      <c r="N12" s="114"/>
      <c r="O12" s="128"/>
      <c r="P12" s="40"/>
      <c r="Q12" s="40"/>
      <c r="R12" s="114" t="s">
        <v>211</v>
      </c>
      <c r="S12" s="128">
        <v>0.006263888888888888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234</v>
      </c>
      <c r="C13" s="127">
        <v>0.0053915509259259255</v>
      </c>
      <c r="D13" s="40" t="s">
        <v>85</v>
      </c>
      <c r="E13" s="40">
        <v>5</v>
      </c>
      <c r="F13" s="114" t="s">
        <v>223</v>
      </c>
      <c r="G13" s="127">
        <v>0.006372106481481481</v>
      </c>
      <c r="H13" s="40" t="s">
        <v>88</v>
      </c>
      <c r="I13" s="40">
        <v>5</v>
      </c>
      <c r="J13" s="114" t="s">
        <v>228</v>
      </c>
      <c r="K13" s="128">
        <v>0.005862615740740741</v>
      </c>
      <c r="L13" s="40" t="s">
        <v>85</v>
      </c>
      <c r="M13" s="40">
        <v>5</v>
      </c>
      <c r="N13" s="114"/>
      <c r="O13" s="128"/>
      <c r="P13" s="40"/>
      <c r="Q13" s="40"/>
      <c r="R13" s="114" t="s">
        <v>228</v>
      </c>
      <c r="S13" s="128">
        <v>0.006272453703703704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252</v>
      </c>
      <c r="C14" s="127">
        <v>0.0052240740740740746</v>
      </c>
      <c r="D14" s="40" t="s">
        <v>85</v>
      </c>
      <c r="E14" s="40">
        <v>5</v>
      </c>
      <c r="F14" s="114" t="s">
        <v>253</v>
      </c>
      <c r="G14" s="127">
        <v>0.006305671296296296</v>
      </c>
      <c r="H14" s="40" t="s">
        <v>88</v>
      </c>
      <c r="I14" s="40">
        <v>5</v>
      </c>
      <c r="J14" s="114" t="s">
        <v>253</v>
      </c>
      <c r="K14" s="128">
        <v>0.006059027777777778</v>
      </c>
      <c r="L14" s="40" t="s">
        <v>88</v>
      </c>
      <c r="M14" s="40">
        <v>5</v>
      </c>
      <c r="N14" s="114"/>
      <c r="O14" s="128"/>
      <c r="P14" s="40"/>
      <c r="Q14" s="40"/>
      <c r="R14" s="114" t="s">
        <v>246</v>
      </c>
      <c r="S14" s="128">
        <v>0.006200462962962963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/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160</v>
      </c>
      <c r="C18" s="127">
        <v>0.011544675925925925</v>
      </c>
      <c r="D18" s="120" t="s">
        <v>85</v>
      </c>
      <c r="E18" s="120">
        <v>10</v>
      </c>
      <c r="F18" s="114" t="s">
        <v>160</v>
      </c>
      <c r="G18" s="127">
        <v>0.012355324074074074</v>
      </c>
      <c r="H18" s="120" t="s">
        <v>85</v>
      </c>
      <c r="I18" s="120">
        <v>10</v>
      </c>
      <c r="J18" s="114" t="s">
        <v>164</v>
      </c>
      <c r="K18" s="127">
        <v>0.012072569444444445</v>
      </c>
      <c r="L18" s="40" t="s">
        <v>85</v>
      </c>
      <c r="M18" s="40">
        <v>10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202</v>
      </c>
      <c r="C19" s="127">
        <v>0.011325347222222221</v>
      </c>
      <c r="D19" s="40" t="s">
        <v>88</v>
      </c>
      <c r="E19" s="120">
        <v>10</v>
      </c>
      <c r="F19" s="114" t="s">
        <v>198</v>
      </c>
      <c r="G19" s="127">
        <v>0.01269074074074074</v>
      </c>
      <c r="H19" s="120" t="s">
        <v>85</v>
      </c>
      <c r="I19" s="40">
        <v>10</v>
      </c>
      <c r="J19" s="114" t="s">
        <v>202</v>
      </c>
      <c r="K19" s="127">
        <v>0.012611574074074074</v>
      </c>
      <c r="L19" s="40" t="s">
        <v>88</v>
      </c>
      <c r="M19" s="40">
        <v>10</v>
      </c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 t="s">
        <v>213</v>
      </c>
      <c r="C20" s="127">
        <v>0.01125300925925926</v>
      </c>
      <c r="D20" s="40" t="s">
        <v>88</v>
      </c>
      <c r="E20" s="120">
        <v>10</v>
      </c>
      <c r="F20" s="114" t="s">
        <v>213</v>
      </c>
      <c r="G20" s="127">
        <v>0.012703703703703703</v>
      </c>
      <c r="H20" s="40" t="s">
        <v>88</v>
      </c>
      <c r="I20" s="40">
        <v>10</v>
      </c>
      <c r="J20" s="114" t="s">
        <v>210</v>
      </c>
      <c r="K20" s="127">
        <v>0.012561458333333332</v>
      </c>
      <c r="L20" s="40" t="s">
        <v>88</v>
      </c>
      <c r="M20" s="40">
        <v>10</v>
      </c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 t="s">
        <v>231</v>
      </c>
      <c r="C21" s="127">
        <v>0.01086863425925926</v>
      </c>
      <c r="D21" s="40" t="s">
        <v>85</v>
      </c>
      <c r="E21" s="120">
        <v>10</v>
      </c>
      <c r="F21" s="114" t="s">
        <v>228</v>
      </c>
      <c r="G21" s="127">
        <v>0.012557523148148148</v>
      </c>
      <c r="H21" s="40" t="s">
        <v>85</v>
      </c>
      <c r="I21" s="40">
        <v>10</v>
      </c>
      <c r="J21" s="114" t="s">
        <v>236</v>
      </c>
      <c r="K21" s="127">
        <v>0.01195474537037037</v>
      </c>
      <c r="L21" s="40" t="s">
        <v>88</v>
      </c>
      <c r="M21" s="40">
        <v>10</v>
      </c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240</v>
      </c>
      <c r="C22" s="127">
        <v>0.011395949074074074</v>
      </c>
      <c r="D22" s="40" t="s">
        <v>88</v>
      </c>
      <c r="E22" s="120">
        <v>10</v>
      </c>
      <c r="F22" s="114" t="s">
        <v>246</v>
      </c>
      <c r="G22" s="127">
        <v>0.012632175925925927</v>
      </c>
      <c r="H22" s="40" t="s">
        <v>85</v>
      </c>
      <c r="I22" s="40">
        <v>10</v>
      </c>
      <c r="J22" s="114" t="s">
        <v>240</v>
      </c>
      <c r="K22" s="127">
        <v>0.012156134259259259</v>
      </c>
      <c r="L22" s="40" t="s">
        <v>88</v>
      </c>
      <c r="M22" s="40">
        <v>10</v>
      </c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880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42.6</v>
      </c>
      <c r="U28" s="177"/>
      <c r="V28" t="s">
        <v>163</v>
      </c>
    </row>
    <row r="29" spans="1:21" ht="16.5" customHeight="1">
      <c r="A29" s="43" t="s">
        <v>11</v>
      </c>
      <c r="B29" s="114" t="s">
        <v>318</v>
      </c>
      <c r="C29" s="128">
        <v>0.021301851851851853</v>
      </c>
      <c r="D29" s="40" t="s">
        <v>88</v>
      </c>
      <c r="E29" s="40">
        <v>40</v>
      </c>
      <c r="F29" s="114" t="s">
        <v>177</v>
      </c>
      <c r="G29" s="128" t="s">
        <v>178</v>
      </c>
      <c r="H29" s="40" t="s">
        <v>88</v>
      </c>
      <c r="I29" s="126">
        <v>40</v>
      </c>
      <c r="J29" s="114" t="s">
        <v>179</v>
      </c>
      <c r="K29" s="128" t="s">
        <v>180</v>
      </c>
      <c r="L29" s="114" t="s">
        <v>88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176</v>
      </c>
      <c r="C30" s="41">
        <v>1475</v>
      </c>
      <c r="D30" s="40" t="s">
        <v>88</v>
      </c>
      <c r="E30" s="40">
        <v>40</v>
      </c>
      <c r="F30" s="125" t="s">
        <v>164</v>
      </c>
      <c r="G30" s="41">
        <v>1300</v>
      </c>
      <c r="H30" s="45" t="s">
        <v>85</v>
      </c>
      <c r="I30" s="45">
        <v>40</v>
      </c>
      <c r="J30" s="125" t="s">
        <v>198</v>
      </c>
      <c r="K30" s="41">
        <v>1375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224</v>
      </c>
      <c r="C31" s="41">
        <v>2075</v>
      </c>
      <c r="D31" s="40" t="s">
        <v>88</v>
      </c>
      <c r="E31" s="40">
        <v>50</v>
      </c>
      <c r="F31" s="125" t="s">
        <v>210</v>
      </c>
      <c r="G31" s="41">
        <v>1875</v>
      </c>
      <c r="H31" s="45" t="s">
        <v>88</v>
      </c>
      <c r="I31" s="45">
        <v>50</v>
      </c>
      <c r="J31" s="125" t="s">
        <v>235</v>
      </c>
      <c r="K31" s="41">
        <v>2075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187</v>
      </c>
      <c r="C32" s="41">
        <v>2850</v>
      </c>
      <c r="D32" s="40" t="s">
        <v>88</v>
      </c>
      <c r="E32" s="40">
        <v>80</v>
      </c>
      <c r="F32" s="125" t="s">
        <v>225</v>
      </c>
      <c r="G32" s="41">
        <v>2450</v>
      </c>
      <c r="H32" s="45" t="s">
        <v>88</v>
      </c>
      <c r="I32" s="45">
        <v>80</v>
      </c>
      <c r="J32" s="125" t="s">
        <v>230</v>
      </c>
      <c r="K32" s="41">
        <v>2625</v>
      </c>
      <c r="L32" s="114" t="s">
        <v>88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7900</v>
      </c>
      <c r="D33" s="40"/>
      <c r="E33" s="40"/>
      <c r="F33" s="125"/>
      <c r="G33" s="141">
        <f>SUM(G32+G31+G30+(IF(COUNTBLANK(G29),0,1500)))</f>
        <v>7125</v>
      </c>
      <c r="H33" s="118"/>
      <c r="I33" s="122"/>
      <c r="J33" s="123"/>
      <c r="K33" s="141">
        <f>SUM(K32+K31+K30+(IF(COUNTBLANK(K29),0,1500)))</f>
        <v>7575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71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172</v>
      </c>
      <c r="C10" s="127">
        <v>0.005250925925925926</v>
      </c>
      <c r="D10" s="40" t="s">
        <v>85</v>
      </c>
      <c r="E10" s="40">
        <v>5</v>
      </c>
      <c r="F10" s="114" t="s">
        <v>172</v>
      </c>
      <c r="G10" s="127">
        <v>0.005642592592592592</v>
      </c>
      <c r="H10" s="40" t="s">
        <v>85</v>
      </c>
      <c r="I10" s="40">
        <v>5</v>
      </c>
      <c r="J10" s="114" t="s">
        <v>183</v>
      </c>
      <c r="K10" s="128">
        <v>0.005802314814814816</v>
      </c>
      <c r="L10" s="40" t="s">
        <v>85</v>
      </c>
      <c r="M10" s="40">
        <v>5</v>
      </c>
      <c r="N10" s="114" t="s">
        <v>182</v>
      </c>
      <c r="O10" s="128">
        <v>0.005585532407407407</v>
      </c>
      <c r="P10" s="40" t="s">
        <v>85</v>
      </c>
      <c r="Q10" s="40">
        <v>5</v>
      </c>
      <c r="R10" s="114" t="s">
        <v>183</v>
      </c>
      <c r="S10" s="128">
        <v>0.00556423611111111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200</v>
      </c>
      <c r="C11" s="127">
        <v>0.004970949074074074</v>
      </c>
      <c r="D11" s="40" t="s">
        <v>85</v>
      </c>
      <c r="E11" s="40">
        <v>5</v>
      </c>
      <c r="F11" s="114" t="s">
        <v>200</v>
      </c>
      <c r="G11" s="127">
        <v>0.005461921296296297</v>
      </c>
      <c r="H11" s="40" t="s">
        <v>85</v>
      </c>
      <c r="I11" s="40">
        <v>5</v>
      </c>
      <c r="J11" s="114" t="s">
        <v>200</v>
      </c>
      <c r="K11" s="128">
        <v>0.0056100694444444444</v>
      </c>
      <c r="L11" s="40" t="s">
        <v>85</v>
      </c>
      <c r="M11" s="40">
        <v>5</v>
      </c>
      <c r="N11" s="114" t="s">
        <v>210</v>
      </c>
      <c r="O11" s="128">
        <v>0.005867939814814815</v>
      </c>
      <c r="P11" s="40" t="s">
        <v>88</v>
      </c>
      <c r="Q11" s="40">
        <v>5</v>
      </c>
      <c r="R11" s="114" t="s">
        <v>210</v>
      </c>
      <c r="S11" s="128">
        <v>0.005523958333333333</v>
      </c>
      <c r="T11" s="40" t="s">
        <v>88</v>
      </c>
      <c r="U11" s="40">
        <v>5</v>
      </c>
    </row>
    <row r="12" spans="1:21" ht="16.5" customHeight="1">
      <c r="A12" s="98" t="s">
        <v>7</v>
      </c>
      <c r="B12" s="114" t="s">
        <v>224</v>
      </c>
      <c r="C12" s="127">
        <v>0.005121527777777778</v>
      </c>
      <c r="D12" s="40" t="s">
        <v>88</v>
      </c>
      <c r="E12" s="40">
        <v>5</v>
      </c>
      <c r="F12" s="114" t="s">
        <v>224</v>
      </c>
      <c r="G12" s="127">
        <v>0.00549224537037037</v>
      </c>
      <c r="H12" s="40" t="s">
        <v>88</v>
      </c>
      <c r="I12" s="40">
        <v>5</v>
      </c>
      <c r="J12" s="114" t="s">
        <v>232</v>
      </c>
      <c r="K12" s="128">
        <v>0.0055300925925925925</v>
      </c>
      <c r="L12" s="40" t="s">
        <v>85</v>
      </c>
      <c r="M12" s="40">
        <v>5</v>
      </c>
      <c r="N12" s="114" t="s">
        <v>235</v>
      </c>
      <c r="O12" s="128">
        <v>0.005372222222222222</v>
      </c>
      <c r="P12" s="40" t="s">
        <v>85</v>
      </c>
      <c r="Q12" s="40">
        <v>5</v>
      </c>
      <c r="R12" s="114" t="s">
        <v>224</v>
      </c>
      <c r="S12" s="128">
        <v>0.005567939814814815</v>
      </c>
      <c r="T12" s="40" t="s">
        <v>88</v>
      </c>
      <c r="U12" s="40">
        <v>5</v>
      </c>
    </row>
    <row r="13" spans="1:21" ht="16.5" customHeight="1">
      <c r="A13" s="98" t="s">
        <v>7</v>
      </c>
      <c r="B13" s="114" t="s">
        <v>253</v>
      </c>
      <c r="C13" s="127">
        <v>0.004813425925925926</v>
      </c>
      <c r="D13" s="40" t="s">
        <v>88</v>
      </c>
      <c r="E13" s="40">
        <v>5</v>
      </c>
      <c r="F13" s="114" t="s">
        <v>258</v>
      </c>
      <c r="G13" s="127">
        <v>0.005393865740740741</v>
      </c>
      <c r="H13" s="40" t="s">
        <v>85</v>
      </c>
      <c r="I13" s="40">
        <v>5</v>
      </c>
      <c r="J13" s="114" t="s">
        <v>249</v>
      </c>
      <c r="K13" s="128">
        <v>0.005536805555555555</v>
      </c>
      <c r="L13" s="40" t="s">
        <v>85</v>
      </c>
      <c r="M13" s="40">
        <v>5</v>
      </c>
      <c r="N13" s="114" t="s">
        <v>258</v>
      </c>
      <c r="O13" s="128">
        <v>0.0054687500000000005</v>
      </c>
      <c r="P13" s="40" t="s">
        <v>85</v>
      </c>
      <c r="Q13" s="40">
        <v>5</v>
      </c>
      <c r="R13" s="114" t="s">
        <v>246</v>
      </c>
      <c r="S13" s="128">
        <v>0.0052274305555555555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268</v>
      </c>
      <c r="C14" s="127">
        <v>0.004833449074074074</v>
      </c>
      <c r="D14" s="40" t="s">
        <v>85</v>
      </c>
      <c r="E14" s="40">
        <v>5</v>
      </c>
      <c r="F14" s="114" t="s">
        <v>268</v>
      </c>
      <c r="G14" s="127">
        <v>0.005448726851851851</v>
      </c>
      <c r="H14" s="40" t="s">
        <v>85</v>
      </c>
      <c r="I14" s="40">
        <v>5</v>
      </c>
      <c r="J14" s="114" t="s">
        <v>265</v>
      </c>
      <c r="K14" s="128">
        <v>0.005604166666666667</v>
      </c>
      <c r="L14" s="40" t="s">
        <v>85</v>
      </c>
      <c r="M14" s="40">
        <v>5</v>
      </c>
      <c r="N14" s="114" t="s">
        <v>270</v>
      </c>
      <c r="O14" s="128">
        <v>0.00542800925925926</v>
      </c>
      <c r="P14" s="40" t="s">
        <v>85</v>
      </c>
      <c r="Q14" s="40">
        <v>5</v>
      </c>
      <c r="R14" s="114" t="s">
        <v>262</v>
      </c>
      <c r="S14" s="128">
        <v>0.005354976851851853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/>
      <c r="O15" s="41"/>
      <c r="P15" s="115"/>
      <c r="Q15" s="41">
        <f>SUM(Q10:Q14)</f>
        <v>25</v>
      </c>
      <c r="R15" s="115"/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182</v>
      </c>
      <c r="C18" s="127">
        <v>0.010269444444444444</v>
      </c>
      <c r="D18" s="120" t="s">
        <v>85</v>
      </c>
      <c r="E18" s="120">
        <v>10</v>
      </c>
      <c r="F18" s="114" t="s">
        <v>198</v>
      </c>
      <c r="G18" s="127">
        <v>0.011173495370370372</v>
      </c>
      <c r="H18" s="120" t="s">
        <v>85</v>
      </c>
      <c r="I18" s="120">
        <v>10</v>
      </c>
      <c r="J18" s="114" t="s">
        <v>204</v>
      </c>
      <c r="K18" s="127">
        <v>0.011737731481481483</v>
      </c>
      <c r="L18" s="120" t="s">
        <v>85</v>
      </c>
      <c r="M18" s="120">
        <v>10</v>
      </c>
      <c r="N18" s="114" t="s">
        <v>204</v>
      </c>
      <c r="O18" s="127">
        <v>0.01166446759259259</v>
      </c>
      <c r="P18" s="120" t="s">
        <v>85</v>
      </c>
      <c r="Q18" s="120">
        <v>10</v>
      </c>
      <c r="R18" s="114" t="s">
        <v>198</v>
      </c>
      <c r="S18" s="127">
        <v>0.011352777777777776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197</v>
      </c>
      <c r="C19" s="127">
        <v>0.010403125</v>
      </c>
      <c r="D19" s="120" t="s">
        <v>85</v>
      </c>
      <c r="E19" s="120">
        <v>10</v>
      </c>
      <c r="F19" s="114" t="s">
        <v>197</v>
      </c>
      <c r="G19" s="127">
        <v>0.011033680555555557</v>
      </c>
      <c r="H19" s="120" t="s">
        <v>85</v>
      </c>
      <c r="I19" s="40">
        <v>10</v>
      </c>
      <c r="J19" s="114" t="s">
        <v>222</v>
      </c>
      <c r="K19" s="127">
        <v>0.01153136574074074</v>
      </c>
      <c r="L19" s="120" t="s">
        <v>85</v>
      </c>
      <c r="M19" s="120">
        <v>10</v>
      </c>
      <c r="N19" s="114" t="s">
        <v>227</v>
      </c>
      <c r="O19" s="127">
        <v>0.011440277777777778</v>
      </c>
      <c r="P19" s="120" t="s">
        <v>85</v>
      </c>
      <c r="Q19" s="120">
        <v>10</v>
      </c>
      <c r="R19" s="114" t="s">
        <v>222</v>
      </c>
      <c r="S19" s="127">
        <v>0.01095601851851852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232</v>
      </c>
      <c r="C20" s="127">
        <v>0.009884027777777778</v>
      </c>
      <c r="D20" s="120" t="s">
        <v>85</v>
      </c>
      <c r="E20" s="120">
        <v>10</v>
      </c>
      <c r="F20" s="114" t="s">
        <v>238</v>
      </c>
      <c r="G20" s="127">
        <v>0.010944907407407408</v>
      </c>
      <c r="H20" s="120" t="s">
        <v>85</v>
      </c>
      <c r="I20" s="40">
        <v>10</v>
      </c>
      <c r="J20" s="114" t="s">
        <v>235</v>
      </c>
      <c r="K20" s="127">
        <v>0.011106944444444445</v>
      </c>
      <c r="L20" s="120" t="s">
        <v>85</v>
      </c>
      <c r="M20" s="120">
        <v>10</v>
      </c>
      <c r="N20" s="114" t="s">
        <v>249</v>
      </c>
      <c r="O20" s="127">
        <v>0.011380555555555555</v>
      </c>
      <c r="P20" s="120" t="s">
        <v>85</v>
      </c>
      <c r="Q20" s="120">
        <v>10</v>
      </c>
      <c r="R20" s="114" t="s">
        <v>238</v>
      </c>
      <c r="S20" s="127">
        <v>0.010779282407407408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240</v>
      </c>
      <c r="C21" s="127">
        <v>0.009997106481481482</v>
      </c>
      <c r="D21" s="40" t="s">
        <v>88</v>
      </c>
      <c r="E21" s="120">
        <v>10</v>
      </c>
      <c r="F21" s="114" t="s">
        <v>240</v>
      </c>
      <c r="G21" s="127">
        <v>0.011066550925925926</v>
      </c>
      <c r="H21" s="40" t="s">
        <v>88</v>
      </c>
      <c r="I21" s="40">
        <v>10</v>
      </c>
      <c r="J21" s="114" t="s">
        <v>253</v>
      </c>
      <c r="K21" s="127">
        <v>0.011655092592592594</v>
      </c>
      <c r="L21" s="40" t="s">
        <v>88</v>
      </c>
      <c r="M21" s="120">
        <v>10</v>
      </c>
      <c r="N21" s="114" t="s">
        <v>262</v>
      </c>
      <c r="O21" s="127">
        <v>0.011671875</v>
      </c>
      <c r="P21" s="120" t="s">
        <v>85</v>
      </c>
      <c r="Q21" s="120">
        <v>10</v>
      </c>
      <c r="R21" s="114" t="s">
        <v>246</v>
      </c>
      <c r="S21" s="127">
        <v>0.01067800925925926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265</v>
      </c>
      <c r="C22" s="127">
        <v>0.009819444444444445</v>
      </c>
      <c r="D22" s="40" t="s">
        <v>85</v>
      </c>
      <c r="E22" s="120">
        <v>10</v>
      </c>
      <c r="F22" s="114" t="s">
        <v>270</v>
      </c>
      <c r="G22" s="127">
        <v>0.01114513888888889</v>
      </c>
      <c r="H22" s="40" t="s">
        <v>85</v>
      </c>
      <c r="I22" s="40">
        <v>10</v>
      </c>
      <c r="J22" s="114" t="s">
        <v>261</v>
      </c>
      <c r="K22" s="127">
        <v>0.010999421296296297</v>
      </c>
      <c r="L22" s="40" t="s">
        <v>85</v>
      </c>
      <c r="M22" s="120">
        <v>10</v>
      </c>
      <c r="N22" s="114" t="s">
        <v>274</v>
      </c>
      <c r="O22" s="127">
        <v>0.01096863425925926</v>
      </c>
      <c r="P22" s="120" t="s">
        <v>85</v>
      </c>
      <c r="Q22" s="120">
        <v>10</v>
      </c>
      <c r="R22" s="114" t="s">
        <v>261</v>
      </c>
      <c r="S22" s="127">
        <v>0.010755439814814813</v>
      </c>
      <c r="T22" s="12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54.3</v>
      </c>
      <c r="U28" s="177"/>
      <c r="V28" t="s">
        <v>163</v>
      </c>
    </row>
    <row r="29" spans="1:21" ht="16.5" customHeight="1">
      <c r="A29" s="43" t="s">
        <v>11</v>
      </c>
      <c r="B29" s="114" t="s">
        <v>221</v>
      </c>
      <c r="C29" s="128">
        <v>0.019346064814814816</v>
      </c>
      <c r="D29" s="40" t="s">
        <v>88</v>
      </c>
      <c r="E29" s="40">
        <v>40</v>
      </c>
      <c r="F29" s="114" t="s">
        <v>219</v>
      </c>
      <c r="G29" s="128">
        <v>0.021105324074074075</v>
      </c>
      <c r="H29" s="40" t="s">
        <v>85</v>
      </c>
      <c r="I29" s="40">
        <v>40</v>
      </c>
      <c r="J29" s="114" t="s">
        <v>248</v>
      </c>
      <c r="K29" s="128">
        <v>0.021207754629629632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259</v>
      </c>
      <c r="C30" s="41">
        <v>1600</v>
      </c>
      <c r="D30" s="40" t="s">
        <v>88</v>
      </c>
      <c r="E30" s="40">
        <v>40</v>
      </c>
      <c r="F30" s="114" t="s">
        <v>226</v>
      </c>
      <c r="G30" s="41">
        <v>1450</v>
      </c>
      <c r="H30" s="40" t="s">
        <v>85</v>
      </c>
      <c r="I30" s="40">
        <v>40</v>
      </c>
      <c r="J30" s="114" t="s">
        <v>272</v>
      </c>
      <c r="K30" s="41">
        <v>1450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260</v>
      </c>
      <c r="C31" s="41">
        <v>2375</v>
      </c>
      <c r="D31" s="40" t="s">
        <v>88</v>
      </c>
      <c r="E31" s="40">
        <v>50</v>
      </c>
      <c r="F31" s="114" t="s">
        <v>332</v>
      </c>
      <c r="G31" s="41">
        <v>2075</v>
      </c>
      <c r="H31" s="40" t="s">
        <v>85</v>
      </c>
      <c r="I31" s="45">
        <v>50</v>
      </c>
      <c r="J31" s="114" t="s">
        <v>276</v>
      </c>
      <c r="K31" s="41">
        <v>2175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333</v>
      </c>
      <c r="C32" s="41">
        <v>3075</v>
      </c>
      <c r="D32" s="40" t="s">
        <v>85</v>
      </c>
      <c r="E32" s="40">
        <v>80</v>
      </c>
      <c r="F32" s="114" t="s">
        <v>308</v>
      </c>
      <c r="G32" s="41">
        <v>2850</v>
      </c>
      <c r="H32" s="45" t="s">
        <v>85</v>
      </c>
      <c r="I32" s="45">
        <v>80</v>
      </c>
      <c r="J32" s="114" t="s">
        <v>271</v>
      </c>
      <c r="K32" s="41">
        <v>2750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8550</v>
      </c>
      <c r="D33" s="40"/>
      <c r="E33" s="40"/>
      <c r="F33" s="114"/>
      <c r="G33" s="141">
        <f>SUM(G32+G31+G30+(IF(COUNTBLANK(G29),0,1500)))</f>
        <v>7875</v>
      </c>
      <c r="H33" s="118"/>
      <c r="I33" s="122"/>
      <c r="J33" s="114"/>
      <c r="K33" s="141">
        <f>SUM(K32+K31+K30+(IF(COUNTBLANK(K29),0,1500)))</f>
        <v>7875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B32" sqref="B32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99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331</v>
      </c>
      <c r="C10" s="127">
        <v>0.004490856481481482</v>
      </c>
      <c r="D10" s="40" t="s">
        <v>85</v>
      </c>
      <c r="E10" s="40">
        <v>5</v>
      </c>
      <c r="F10" s="114"/>
      <c r="G10" s="127"/>
      <c r="H10" s="40"/>
      <c r="I10" s="40"/>
      <c r="J10" s="114" t="s">
        <v>331</v>
      </c>
      <c r="K10" s="128">
        <v>0.005032060185185185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5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41">
        <f>SUM(M10:M14)</f>
        <v>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134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284</v>
      </c>
      <c r="C10" s="127">
        <v>0.0059322916666666664</v>
      </c>
      <c r="D10" s="40" t="s">
        <v>85</v>
      </c>
      <c r="E10" s="40">
        <v>3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6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112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Zeros="0" zoomScaleSheetLayoutView="100" workbookViewId="0" topLeftCell="A7">
      <selection activeCell="C22" sqref="C2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56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198</v>
      </c>
      <c r="C10" s="145">
        <v>0.004383564814814815</v>
      </c>
      <c r="D10" s="40" t="s">
        <v>88</v>
      </c>
      <c r="E10" s="40">
        <v>5</v>
      </c>
      <c r="F10" s="114" t="s">
        <v>160</v>
      </c>
      <c r="G10" s="127">
        <v>0.006777314814814816</v>
      </c>
      <c r="H10" s="40" t="s">
        <v>85</v>
      </c>
      <c r="I10" s="40">
        <v>5</v>
      </c>
      <c r="J10" s="114" t="s">
        <v>160</v>
      </c>
      <c r="K10" s="128">
        <v>0.005492013888888889</v>
      </c>
      <c r="L10" s="40" t="s">
        <v>85</v>
      </c>
      <c r="M10" s="40">
        <v>5</v>
      </c>
      <c r="N10" s="114" t="s">
        <v>167</v>
      </c>
      <c r="O10" s="128">
        <v>0.006450231481481481</v>
      </c>
      <c r="P10" s="40" t="s">
        <v>85</v>
      </c>
      <c r="Q10" s="40">
        <v>5</v>
      </c>
      <c r="R10" s="114" t="s">
        <v>160</v>
      </c>
      <c r="S10" s="128">
        <v>0.005542824074074074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229</v>
      </c>
      <c r="C11" s="127">
        <v>0.0045000000000000005</v>
      </c>
      <c r="D11" s="40" t="s">
        <v>85</v>
      </c>
      <c r="E11" s="40">
        <v>5</v>
      </c>
      <c r="F11" s="114" t="s">
        <v>227</v>
      </c>
      <c r="G11" s="127">
        <v>0.006680208333333333</v>
      </c>
      <c r="H11" s="40" t="s">
        <v>85</v>
      </c>
      <c r="I11" s="40">
        <v>5</v>
      </c>
      <c r="J11" s="114" t="s">
        <v>222</v>
      </c>
      <c r="K11" s="128">
        <v>0.005514814814814815</v>
      </c>
      <c r="L11" s="40" t="s">
        <v>85</v>
      </c>
      <c r="M11" s="40">
        <v>5</v>
      </c>
      <c r="N11" s="114" t="s">
        <v>212</v>
      </c>
      <c r="O11" s="128">
        <v>0.005802546296296296</v>
      </c>
      <c r="P11" s="40" t="s">
        <v>85</v>
      </c>
      <c r="Q11" s="40">
        <v>5</v>
      </c>
      <c r="R11" s="114" t="s">
        <v>197</v>
      </c>
      <c r="S11" s="128">
        <v>0.0056100694444444444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258</v>
      </c>
      <c r="C12" s="145">
        <v>0.004391087962962963</v>
      </c>
      <c r="D12" s="40" t="s">
        <v>88</v>
      </c>
      <c r="E12" s="40">
        <v>5</v>
      </c>
      <c r="F12" s="114" t="s">
        <v>263</v>
      </c>
      <c r="G12" s="127">
        <v>0.0066569444444444445</v>
      </c>
      <c r="H12" s="40" t="s">
        <v>85</v>
      </c>
      <c r="I12" s="40">
        <v>5</v>
      </c>
      <c r="J12" s="114" t="s">
        <v>254</v>
      </c>
      <c r="K12" s="128">
        <v>0.0052240740740740746</v>
      </c>
      <c r="L12" s="40" t="s">
        <v>85</v>
      </c>
      <c r="M12" s="40">
        <v>5</v>
      </c>
      <c r="N12" s="114" t="s">
        <v>254</v>
      </c>
      <c r="O12" s="128">
        <v>0.005918981481481481</v>
      </c>
      <c r="P12" s="40" t="s">
        <v>85</v>
      </c>
      <c r="Q12" s="40">
        <v>5</v>
      </c>
      <c r="R12" s="114" t="s">
        <v>263</v>
      </c>
      <c r="S12" s="128">
        <v>0.005648726851851853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310</v>
      </c>
      <c r="C13" s="145">
        <v>0.0461469907407407</v>
      </c>
      <c r="D13" s="40" t="s">
        <v>88</v>
      </c>
      <c r="E13" s="40">
        <v>5</v>
      </c>
      <c r="F13" s="114" t="s">
        <v>285</v>
      </c>
      <c r="G13" s="127">
        <v>0.0066055555555555555</v>
      </c>
      <c r="H13" s="40" t="s">
        <v>85</v>
      </c>
      <c r="I13" s="40">
        <v>5</v>
      </c>
      <c r="J13" s="114" t="s">
        <v>263</v>
      </c>
      <c r="K13" s="128">
        <v>0.005315277777777777</v>
      </c>
      <c r="L13" s="40" t="s">
        <v>85</v>
      </c>
      <c r="M13" s="40">
        <v>5</v>
      </c>
      <c r="N13" s="114" t="s">
        <v>294</v>
      </c>
      <c r="O13" s="128">
        <v>0.006048726851851851</v>
      </c>
      <c r="P13" s="40" t="s">
        <v>85</v>
      </c>
      <c r="Q13" s="40">
        <v>5</v>
      </c>
      <c r="R13" s="114" t="s">
        <v>297</v>
      </c>
      <c r="S13" s="128">
        <v>0.005601504629629629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294</v>
      </c>
      <c r="C14" s="145">
        <v>0.0461310185185185</v>
      </c>
      <c r="D14" s="40" t="s">
        <v>85</v>
      </c>
      <c r="E14" s="40">
        <v>5</v>
      </c>
      <c r="F14" s="114" t="s">
        <v>320</v>
      </c>
      <c r="G14" s="127">
        <v>0.006766782407407408</v>
      </c>
      <c r="H14" s="40" t="s">
        <v>85</v>
      </c>
      <c r="I14" s="40">
        <v>5</v>
      </c>
      <c r="J14" s="114" t="s">
        <v>296</v>
      </c>
      <c r="K14" s="128">
        <v>0.005504398148148148</v>
      </c>
      <c r="L14" s="40" t="s">
        <v>85</v>
      </c>
      <c r="M14" s="40">
        <v>5</v>
      </c>
      <c r="N14" s="114" t="s">
        <v>328</v>
      </c>
      <c r="O14" s="128">
        <v>0.006509837962962964</v>
      </c>
      <c r="P14" s="40" t="s">
        <v>85</v>
      </c>
      <c r="Q14" s="40">
        <v>5</v>
      </c>
      <c r="R14" s="114" t="s">
        <v>319</v>
      </c>
      <c r="S14" s="128">
        <v>0.005900231481481482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/>
      <c r="O15" s="41"/>
      <c r="P15" s="115"/>
      <c r="Q15" s="41">
        <f>SUM(Q10:Q14)</f>
        <v>25</v>
      </c>
      <c r="R15" s="115"/>
      <c r="S15" s="41"/>
      <c r="T15" s="115"/>
      <c r="U15" s="41">
        <f>SUM(U10:U14)</f>
        <v>25</v>
      </c>
    </row>
    <row r="16" spans="1:27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  <c r="AA16" s="137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168</v>
      </c>
      <c r="C18" s="127">
        <v>0.00906226851851852</v>
      </c>
      <c r="D18" s="120" t="s">
        <v>85</v>
      </c>
      <c r="E18" s="120">
        <v>10</v>
      </c>
      <c r="F18" s="114" t="s">
        <v>222</v>
      </c>
      <c r="G18" s="127">
        <v>0.013832060185185187</v>
      </c>
      <c r="H18" s="120" t="s">
        <v>85</v>
      </c>
      <c r="I18" s="120">
        <v>10</v>
      </c>
      <c r="J18" s="114" t="s">
        <v>227</v>
      </c>
      <c r="K18" s="127">
        <v>0.01087800925925926</v>
      </c>
      <c r="L18" s="120" t="s">
        <v>85</v>
      </c>
      <c r="M18" s="120">
        <v>10</v>
      </c>
      <c r="N18" s="114" t="s">
        <v>319</v>
      </c>
      <c r="O18" s="127">
        <v>0.012709722222222221</v>
      </c>
      <c r="P18" s="120" t="s">
        <v>85</v>
      </c>
      <c r="Q18" s="120">
        <v>10</v>
      </c>
      <c r="R18" s="114" t="s">
        <v>165</v>
      </c>
      <c r="S18" s="127">
        <v>0.011440162037037037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227</v>
      </c>
      <c r="C19" s="127">
        <v>0.009149074074074075</v>
      </c>
      <c r="D19" s="120" t="s">
        <v>85</v>
      </c>
      <c r="E19" s="120">
        <v>10</v>
      </c>
      <c r="F19" s="114" t="s">
        <v>261</v>
      </c>
      <c r="G19" s="127">
        <v>0.01374074074074074</v>
      </c>
      <c r="H19" s="120" t="s">
        <v>85</v>
      </c>
      <c r="I19" s="120">
        <v>10</v>
      </c>
      <c r="J19" s="114" t="s">
        <v>233</v>
      </c>
      <c r="K19" s="127">
        <v>0.011041782407407408</v>
      </c>
      <c r="L19" s="120" t="s">
        <v>85</v>
      </c>
      <c r="M19" s="120">
        <v>10</v>
      </c>
      <c r="N19" s="114" t="s">
        <v>197</v>
      </c>
      <c r="O19" s="127">
        <v>0.012437962962962963</v>
      </c>
      <c r="P19" s="120" t="s">
        <v>85</v>
      </c>
      <c r="Q19" s="120">
        <v>10</v>
      </c>
      <c r="R19" s="114" t="s">
        <v>168</v>
      </c>
      <c r="S19" s="127">
        <v>0.011429398148148147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254</v>
      </c>
      <c r="C20" s="127">
        <v>0.009184490740740741</v>
      </c>
      <c r="D20" s="120" t="s">
        <v>85</v>
      </c>
      <c r="E20" s="120">
        <v>10</v>
      </c>
      <c r="F20" s="114" t="s">
        <v>282</v>
      </c>
      <c r="G20" s="127">
        <v>0.013365162037037038</v>
      </c>
      <c r="H20" s="120" t="s">
        <v>85</v>
      </c>
      <c r="I20" s="120">
        <v>10</v>
      </c>
      <c r="J20" s="114" t="s">
        <v>264</v>
      </c>
      <c r="K20" s="127">
        <v>0.011497800925925927</v>
      </c>
      <c r="L20" s="120" t="s">
        <v>85</v>
      </c>
      <c r="M20" s="120">
        <v>10</v>
      </c>
      <c r="N20" s="114" t="s">
        <v>233</v>
      </c>
      <c r="O20" s="127">
        <v>0.01231736111111111</v>
      </c>
      <c r="P20" s="120" t="s">
        <v>85</v>
      </c>
      <c r="Q20" s="120">
        <v>10</v>
      </c>
      <c r="R20" s="114" t="s">
        <v>212</v>
      </c>
      <c r="S20" s="127">
        <v>0.011471990740740741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319</v>
      </c>
      <c r="C21" s="127">
        <v>0.009265972222222222</v>
      </c>
      <c r="D21" s="120" t="s">
        <v>85</v>
      </c>
      <c r="E21" s="120">
        <v>10</v>
      </c>
      <c r="F21" s="114" t="s">
        <v>303</v>
      </c>
      <c r="G21" s="127">
        <v>0.013383449074074074</v>
      </c>
      <c r="H21" s="120" t="s">
        <v>85</v>
      </c>
      <c r="I21" s="120">
        <v>10</v>
      </c>
      <c r="J21" s="114" t="s">
        <v>282</v>
      </c>
      <c r="K21" s="127">
        <v>0.011225925925925926</v>
      </c>
      <c r="L21" s="120" t="s">
        <v>85</v>
      </c>
      <c r="M21" s="120">
        <v>10</v>
      </c>
      <c r="N21" s="114" t="s">
        <v>283</v>
      </c>
      <c r="O21" s="127">
        <v>0.01244027777777778</v>
      </c>
      <c r="P21" s="120" t="s">
        <v>85</v>
      </c>
      <c r="Q21" s="120">
        <v>10</v>
      </c>
      <c r="R21" s="114" t="s">
        <v>229</v>
      </c>
      <c r="S21" s="127">
        <v>0.01146701388888889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354</v>
      </c>
      <c r="C22" s="145">
        <v>0.009253356481481482</v>
      </c>
      <c r="D22" s="40" t="s">
        <v>88</v>
      </c>
      <c r="E22" s="120">
        <v>10</v>
      </c>
      <c r="F22" s="114" t="s">
        <v>332</v>
      </c>
      <c r="G22" s="127">
        <v>0.013444328703703705</v>
      </c>
      <c r="H22" s="120" t="s">
        <v>85</v>
      </c>
      <c r="I22" s="120">
        <v>10</v>
      </c>
      <c r="J22" s="114" t="s">
        <v>357</v>
      </c>
      <c r="K22" s="127">
        <v>0.01127511574074074</v>
      </c>
      <c r="L22" s="120" t="s">
        <v>85</v>
      </c>
      <c r="M22" s="120">
        <v>10</v>
      </c>
      <c r="N22" s="114" t="s">
        <v>293</v>
      </c>
      <c r="O22" s="127">
        <v>0.01228622685185185</v>
      </c>
      <c r="P22" s="120" t="s">
        <v>85</v>
      </c>
      <c r="Q22" s="120">
        <v>10</v>
      </c>
      <c r="R22" s="114" t="s">
        <v>270</v>
      </c>
      <c r="S22" s="127">
        <v>0.011936921296296296</v>
      </c>
      <c r="T22" s="12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1005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53.475</v>
      </c>
      <c r="U28" s="177"/>
      <c r="V28" t="s">
        <v>163</v>
      </c>
    </row>
    <row r="29" spans="1:21" ht="16.5" customHeight="1">
      <c r="A29" s="43" t="s">
        <v>11</v>
      </c>
      <c r="B29" s="114" t="s">
        <v>293</v>
      </c>
      <c r="C29" s="128">
        <v>0.017624074074074073</v>
      </c>
      <c r="D29" s="40" t="s">
        <v>85</v>
      </c>
      <c r="E29" s="40">
        <v>40</v>
      </c>
      <c r="F29" s="114" t="s">
        <v>296</v>
      </c>
      <c r="G29" s="128">
        <v>0.027060185185185187</v>
      </c>
      <c r="H29" s="40" t="s">
        <v>85</v>
      </c>
      <c r="I29" s="40">
        <v>40</v>
      </c>
      <c r="J29" s="114" t="s">
        <v>329</v>
      </c>
      <c r="K29" s="128">
        <v>0.021502430555555552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262</v>
      </c>
      <c r="C30" s="41">
        <v>1725</v>
      </c>
      <c r="D30" s="40" t="s">
        <v>85</v>
      </c>
      <c r="E30" s="40">
        <v>40</v>
      </c>
      <c r="F30" s="114" t="s">
        <v>297</v>
      </c>
      <c r="G30" s="41">
        <v>1200</v>
      </c>
      <c r="H30" s="45" t="s">
        <v>85</v>
      </c>
      <c r="I30" s="45">
        <v>40</v>
      </c>
      <c r="J30" s="114" t="s">
        <v>270</v>
      </c>
      <c r="K30" s="41">
        <v>1450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330</v>
      </c>
      <c r="C31" s="41">
        <v>2575</v>
      </c>
      <c r="D31" s="40" t="s">
        <v>85</v>
      </c>
      <c r="E31" s="40">
        <v>50</v>
      </c>
      <c r="F31" s="114" t="s">
        <v>328</v>
      </c>
      <c r="G31" s="41">
        <v>1725</v>
      </c>
      <c r="H31" s="45" t="s">
        <v>85</v>
      </c>
      <c r="I31" s="45">
        <v>50</v>
      </c>
      <c r="J31" s="114" t="s">
        <v>365</v>
      </c>
      <c r="K31" s="41">
        <v>2100</v>
      </c>
      <c r="L31" s="114" t="s">
        <v>85</v>
      </c>
      <c r="M31" s="126">
        <v>50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314</v>
      </c>
      <c r="C32" s="41">
        <v>3275</v>
      </c>
      <c r="D32" s="40" t="s">
        <v>85</v>
      </c>
      <c r="E32" s="40">
        <v>80</v>
      </c>
      <c r="F32" s="114" t="s">
        <v>332</v>
      </c>
      <c r="G32" s="41">
        <v>2225</v>
      </c>
      <c r="H32" s="45" t="s">
        <v>85</v>
      </c>
      <c r="I32" s="45">
        <v>80</v>
      </c>
      <c r="J32" s="114" t="s">
        <v>358</v>
      </c>
      <c r="K32" s="41">
        <v>2700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9075</v>
      </c>
      <c r="D33" s="40"/>
      <c r="E33" s="40"/>
      <c r="F33" s="114"/>
      <c r="G33" s="141">
        <f>SUM(G32+G31+G30+(IF(COUNTBLANK(G29),0,1500)))</f>
        <v>6650</v>
      </c>
      <c r="H33" s="118"/>
      <c r="I33" s="122"/>
      <c r="J33" s="114"/>
      <c r="K33" s="141">
        <f>SUM(K32+K31+K30+(IF(COUNTBLANK(K29),0,1500)))</f>
        <v>7750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8.8515625" style="0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125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62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164</v>
      </c>
      <c r="C10" s="127">
        <v>0.006412152777777777</v>
      </c>
      <c r="D10" s="40" t="s">
        <v>85</v>
      </c>
      <c r="E10" s="40">
        <v>3</v>
      </c>
      <c r="F10" s="114"/>
      <c r="G10" s="127"/>
      <c r="H10" s="40"/>
      <c r="I10" s="40"/>
      <c r="J10" s="114" t="s">
        <v>164</v>
      </c>
      <c r="K10" s="128">
        <v>0.007254976851851852</v>
      </c>
      <c r="L10" s="40" t="s">
        <v>85</v>
      </c>
      <c r="M10" s="40">
        <v>3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269</v>
      </c>
      <c r="C11" s="127">
        <v>0.006659722222222222</v>
      </c>
      <c r="D11" s="40" t="s">
        <v>88</v>
      </c>
      <c r="E11" s="40">
        <v>3</v>
      </c>
      <c r="F11" s="114"/>
      <c r="G11" s="127"/>
      <c r="H11" s="40"/>
      <c r="I11" s="40"/>
      <c r="J11" s="114" t="s">
        <v>284</v>
      </c>
      <c r="K11" s="128">
        <v>0.007238541666666667</v>
      </c>
      <c r="L11" s="40" t="s">
        <v>85</v>
      </c>
      <c r="M11" s="40">
        <v>3</v>
      </c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 t="s">
        <v>295</v>
      </c>
      <c r="K12" s="128">
        <v>0.0070149305555555555</v>
      </c>
      <c r="L12" s="40" t="s">
        <v>85</v>
      </c>
      <c r="M12" s="40">
        <v>5</v>
      </c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/>
      <c r="C15" s="41"/>
      <c r="D15" s="115"/>
      <c r="E15" s="41">
        <f>SUM(E10:E14)</f>
        <v>6</v>
      </c>
      <c r="F15" s="115"/>
      <c r="G15" s="41"/>
      <c r="H15" s="115"/>
      <c r="I15" s="115">
        <f>SUM(I10:I14)</f>
        <v>0</v>
      </c>
      <c r="J15" s="115"/>
      <c r="K15" s="41"/>
      <c r="L15" s="115"/>
      <c r="M15" s="41">
        <f>SUM(M10:M14)</f>
        <v>11</v>
      </c>
      <c r="N15" s="115"/>
      <c r="O15" s="41"/>
      <c r="P15" s="115"/>
      <c r="Q15" s="115">
        <f>SUM(Q10:Q14)</f>
        <v>0</v>
      </c>
      <c r="R15" s="115"/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800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1200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179</v>
      </c>
      <c r="C18" s="127">
        <v>0.013517708333333331</v>
      </c>
      <c r="D18" s="120" t="s">
        <v>88</v>
      </c>
      <c r="E18" s="120">
        <v>6</v>
      </c>
      <c r="F18" s="114"/>
      <c r="G18" s="127"/>
      <c r="H18" s="120"/>
      <c r="I18" s="120"/>
      <c r="J18" s="114" t="s">
        <v>269</v>
      </c>
      <c r="K18" s="127">
        <v>0.014528587962962964</v>
      </c>
      <c r="L18" s="120" t="s">
        <v>88</v>
      </c>
      <c r="M18" s="120">
        <v>10</v>
      </c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247</v>
      </c>
      <c r="C19" s="127">
        <v>0.013807060185185184</v>
      </c>
      <c r="D19" s="120" t="s">
        <v>88</v>
      </c>
      <c r="E19" s="120">
        <v>6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12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41">
        <f>SUM(M18:M22)</f>
        <v>10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1600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800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39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4.4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ignoredErrors>
    <ignoredError sqref="B19" twoDigitTextYear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93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C22" sqref="C2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83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198</v>
      </c>
      <c r="C10" s="145">
        <v>0.004062499999999999</v>
      </c>
      <c r="D10" s="40" t="s">
        <v>88</v>
      </c>
      <c r="E10" s="40">
        <v>5</v>
      </c>
      <c r="F10" s="114" t="s">
        <v>255</v>
      </c>
      <c r="G10" s="127">
        <v>0.006014467592592592</v>
      </c>
      <c r="H10" s="40" t="s">
        <v>85</v>
      </c>
      <c r="I10" s="40">
        <v>5</v>
      </c>
      <c r="J10" s="114" t="s">
        <v>255</v>
      </c>
      <c r="K10" s="128">
        <v>0.005282407407407407</v>
      </c>
      <c r="L10" s="40" t="s">
        <v>85</v>
      </c>
      <c r="M10" s="40">
        <v>5</v>
      </c>
      <c r="N10" s="114" t="s">
        <v>282</v>
      </c>
      <c r="O10" s="128">
        <v>0.0052430555555555555</v>
      </c>
      <c r="P10" s="40" t="s">
        <v>85</v>
      </c>
      <c r="Q10" s="40">
        <v>5</v>
      </c>
      <c r="R10" s="114" t="s">
        <v>165</v>
      </c>
      <c r="S10" s="128">
        <v>0.005018981481481481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270</v>
      </c>
      <c r="C11" s="127">
        <v>0.004087384259259259</v>
      </c>
      <c r="D11" s="40" t="s">
        <v>85</v>
      </c>
      <c r="E11" s="40">
        <v>5</v>
      </c>
      <c r="F11" s="114" t="s">
        <v>276</v>
      </c>
      <c r="G11" s="127">
        <v>0.0058300925925925924</v>
      </c>
      <c r="H11" s="40" t="s">
        <v>85</v>
      </c>
      <c r="I11" s="40">
        <v>5</v>
      </c>
      <c r="J11" s="114" t="s">
        <v>270</v>
      </c>
      <c r="K11" s="128">
        <v>0.004967245370370371</v>
      </c>
      <c r="L11" s="40" t="s">
        <v>85</v>
      </c>
      <c r="M11" s="40">
        <v>5</v>
      </c>
      <c r="N11" s="114" t="s">
        <v>303</v>
      </c>
      <c r="O11" s="128">
        <v>0.005266666666666666</v>
      </c>
      <c r="P11" s="40" t="s">
        <v>85</v>
      </c>
      <c r="Q11" s="40">
        <v>5</v>
      </c>
      <c r="R11" s="114" t="s">
        <v>270</v>
      </c>
      <c r="S11" s="128">
        <v>0.004914583333333333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274</v>
      </c>
      <c r="C12" s="127">
        <v>0.004236921296296297</v>
      </c>
      <c r="D12" s="40" t="s">
        <v>85</v>
      </c>
      <c r="E12" s="40">
        <v>5</v>
      </c>
      <c r="F12" s="114"/>
      <c r="G12" s="127"/>
      <c r="H12" s="40"/>
      <c r="I12" s="40"/>
      <c r="J12" s="114" t="s">
        <v>285</v>
      </c>
      <c r="K12" s="128">
        <v>0.004796412037037037</v>
      </c>
      <c r="L12" s="40" t="s">
        <v>85</v>
      </c>
      <c r="M12" s="40">
        <v>5</v>
      </c>
      <c r="N12" s="114" t="s">
        <v>314</v>
      </c>
      <c r="O12" s="128">
        <v>0.00490150462962963</v>
      </c>
      <c r="P12" s="40" t="s">
        <v>85</v>
      </c>
      <c r="Q12" s="40">
        <v>5</v>
      </c>
      <c r="R12" s="114" t="s">
        <v>287</v>
      </c>
      <c r="S12" s="128">
        <v>0.0048024305555555554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317</v>
      </c>
      <c r="C13" s="127">
        <v>0.004203703703703703</v>
      </c>
      <c r="D13" s="40" t="s">
        <v>85</v>
      </c>
      <c r="E13" s="40">
        <v>5</v>
      </c>
      <c r="F13" s="114"/>
      <c r="G13" s="127"/>
      <c r="H13" s="40"/>
      <c r="I13" s="40"/>
      <c r="J13" s="114" t="s">
        <v>293</v>
      </c>
      <c r="K13" s="128">
        <v>0.004793171296296296</v>
      </c>
      <c r="L13" s="40" t="s">
        <v>85</v>
      </c>
      <c r="M13" s="40">
        <v>5</v>
      </c>
      <c r="N13" s="114" t="s">
        <v>334</v>
      </c>
      <c r="O13" s="144">
        <v>0.004706018518518518</v>
      </c>
      <c r="P13" s="40" t="s">
        <v>85</v>
      </c>
      <c r="Q13" s="40">
        <v>5</v>
      </c>
      <c r="R13" s="114" t="s">
        <v>303</v>
      </c>
      <c r="S13" s="128">
        <v>0.004820949074074074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354</v>
      </c>
      <c r="C14" s="145">
        <v>0.0038868055555555552</v>
      </c>
      <c r="D14" s="40" t="s">
        <v>88</v>
      </c>
      <c r="E14" s="40">
        <v>5</v>
      </c>
      <c r="F14" s="114"/>
      <c r="G14" s="127"/>
      <c r="H14" s="40"/>
      <c r="I14" s="40"/>
      <c r="J14" s="114" t="s">
        <v>330</v>
      </c>
      <c r="K14" s="128">
        <v>0.004938773148148148</v>
      </c>
      <c r="L14" s="40" t="s">
        <v>85</v>
      </c>
      <c r="M14" s="40">
        <v>5</v>
      </c>
      <c r="N14" s="114" t="s">
        <v>330</v>
      </c>
      <c r="O14" s="144">
        <v>0.004872800925925926</v>
      </c>
      <c r="P14" s="40" t="s">
        <v>85</v>
      </c>
      <c r="Q14" s="40">
        <v>5</v>
      </c>
      <c r="R14" s="114" t="s">
        <v>337</v>
      </c>
      <c r="S14" s="128">
        <v>0.004833564814814814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25</v>
      </c>
      <c r="F15" s="115" t="s">
        <v>8</v>
      </c>
      <c r="G15" s="41"/>
      <c r="H15" s="115"/>
      <c r="I15" s="41">
        <f>SUM(I10:I14)</f>
        <v>10</v>
      </c>
      <c r="J15" s="115" t="s">
        <v>8</v>
      </c>
      <c r="K15" s="41"/>
      <c r="L15" s="115"/>
      <c r="M15" s="41">
        <f>SUM(M10:M14)</f>
        <v>25</v>
      </c>
      <c r="N15" s="115" t="s">
        <v>8</v>
      </c>
      <c r="O15" s="41"/>
      <c r="P15" s="115"/>
      <c r="Q15" s="41">
        <f>SUM(Q10:Q14)</f>
        <v>25</v>
      </c>
      <c r="R15" s="115" t="s">
        <v>8</v>
      </c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800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261</v>
      </c>
      <c r="C18" s="127">
        <v>0.00859525462962963</v>
      </c>
      <c r="D18" s="120" t="s">
        <v>85</v>
      </c>
      <c r="E18" s="120">
        <v>10</v>
      </c>
      <c r="F18" s="114"/>
      <c r="G18" s="127"/>
      <c r="H18" s="120"/>
      <c r="I18" s="120"/>
      <c r="J18" s="114" t="s">
        <v>261</v>
      </c>
      <c r="K18" s="127">
        <v>0.00999872685185185</v>
      </c>
      <c r="L18" s="120" t="s">
        <v>85</v>
      </c>
      <c r="M18" s="120">
        <v>10</v>
      </c>
      <c r="N18" s="114" t="s">
        <v>276</v>
      </c>
      <c r="O18" s="127">
        <v>0.011264004629629629</v>
      </c>
      <c r="P18" s="120" t="s">
        <v>85</v>
      </c>
      <c r="Q18" s="120">
        <v>10</v>
      </c>
      <c r="R18" s="114" t="s">
        <v>276</v>
      </c>
      <c r="S18" s="127">
        <v>0.010152662037037038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274</v>
      </c>
      <c r="C19" s="127">
        <v>0.008549074074074074</v>
      </c>
      <c r="D19" s="120" t="s">
        <v>85</v>
      </c>
      <c r="E19" s="120">
        <v>10</v>
      </c>
      <c r="F19" s="114"/>
      <c r="G19" s="127"/>
      <c r="H19" s="40"/>
      <c r="I19" s="40"/>
      <c r="J19" s="114" t="s">
        <v>282</v>
      </c>
      <c r="K19" s="127">
        <v>0.010505902777777777</v>
      </c>
      <c r="L19" s="120" t="s">
        <v>85</v>
      </c>
      <c r="M19" s="120">
        <v>10</v>
      </c>
      <c r="N19" s="114" t="s">
        <v>355</v>
      </c>
      <c r="O19" s="127">
        <v>0.010878472222222222</v>
      </c>
      <c r="P19" s="120" t="s">
        <v>85</v>
      </c>
      <c r="Q19" s="120">
        <v>10</v>
      </c>
      <c r="R19" s="114" t="s">
        <v>314</v>
      </c>
      <c r="S19" s="127">
        <v>0.009694328703703703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303</v>
      </c>
      <c r="C20" s="127">
        <v>0.00850138888888889</v>
      </c>
      <c r="D20" s="120" t="s">
        <v>85</v>
      </c>
      <c r="E20" s="120">
        <v>10</v>
      </c>
      <c r="F20" s="114"/>
      <c r="G20" s="127"/>
      <c r="H20" s="40"/>
      <c r="I20" s="40"/>
      <c r="J20" s="114" t="s">
        <v>328</v>
      </c>
      <c r="K20" s="127">
        <v>0.01010625</v>
      </c>
      <c r="L20" s="120" t="s">
        <v>85</v>
      </c>
      <c r="M20" s="120">
        <v>10</v>
      </c>
      <c r="N20" s="114"/>
      <c r="O20" s="127"/>
      <c r="P20" s="40"/>
      <c r="Q20" s="40"/>
      <c r="R20" s="114" t="s">
        <v>331</v>
      </c>
      <c r="S20" s="127">
        <v>0.009681597222222222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331</v>
      </c>
      <c r="C21" s="127">
        <v>0.008502662037037036</v>
      </c>
      <c r="D21" s="120" t="s">
        <v>85</v>
      </c>
      <c r="E21" s="120">
        <v>10</v>
      </c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 t="s">
        <v>334</v>
      </c>
      <c r="C22" s="145">
        <v>0.007796412037037037</v>
      </c>
      <c r="D22" s="120" t="s">
        <v>85</v>
      </c>
      <c r="E22" s="120">
        <v>10</v>
      </c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0</v>
      </c>
      <c r="J23" s="115" t="s">
        <v>8</v>
      </c>
      <c r="K23" s="41"/>
      <c r="L23" s="115"/>
      <c r="M23" s="41">
        <f>SUM(M18:M22)</f>
        <v>30</v>
      </c>
      <c r="N23" s="115" t="s">
        <v>8</v>
      </c>
      <c r="O23" s="41"/>
      <c r="P23" s="115"/>
      <c r="Q23" s="41">
        <f>SUM(Q18:Q22)</f>
        <v>20</v>
      </c>
      <c r="R23" s="115" t="s">
        <v>8</v>
      </c>
      <c r="S23" s="41"/>
      <c r="T23" s="115"/>
      <c r="U23" s="41">
        <f>SUM(U18:U22)</f>
        <v>30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2400</v>
      </c>
      <c r="L24" s="115"/>
      <c r="M24" s="115"/>
      <c r="N24" s="121"/>
      <c r="O24" s="142">
        <f>800*(COUNTA(O18:O22))</f>
        <v>1600</v>
      </c>
      <c r="P24" s="115"/>
      <c r="Q24" s="115"/>
      <c r="R24" s="121"/>
      <c r="S24" s="142">
        <f>800*(COUNTA(S18:S22))</f>
        <v>2400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610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34.475</v>
      </c>
      <c r="U28" s="177"/>
      <c r="V28" t="s">
        <v>163</v>
      </c>
    </row>
    <row r="29" spans="1:21" ht="16.5" customHeight="1">
      <c r="A29" s="43" t="s">
        <v>11</v>
      </c>
      <c r="B29" s="114" t="s">
        <v>255</v>
      </c>
      <c r="C29" s="128">
        <v>0.016923958333333333</v>
      </c>
      <c r="D29" s="40" t="s">
        <v>85</v>
      </c>
      <c r="E29" s="40">
        <v>40</v>
      </c>
      <c r="F29" s="114"/>
      <c r="G29" s="128"/>
      <c r="H29" s="40"/>
      <c r="I29" s="40"/>
      <c r="J29" s="114" t="s">
        <v>308</v>
      </c>
      <c r="K29" s="128">
        <v>0.019621412037037038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165</v>
      </c>
      <c r="C30" s="41">
        <v>1850</v>
      </c>
      <c r="D30" s="40" t="s">
        <v>85</v>
      </c>
      <c r="E30" s="40">
        <v>40</v>
      </c>
      <c r="F30" s="114"/>
      <c r="G30" s="41"/>
      <c r="H30" s="45"/>
      <c r="I30" s="45"/>
      <c r="J30" s="114" t="s">
        <v>283</v>
      </c>
      <c r="K30" s="41">
        <v>1575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259</v>
      </c>
      <c r="C31" s="41">
        <v>2600</v>
      </c>
      <c r="D31" s="40" t="s">
        <v>88</v>
      </c>
      <c r="E31" s="40">
        <v>50</v>
      </c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333</v>
      </c>
      <c r="C32" s="41">
        <v>3450</v>
      </c>
      <c r="D32" s="40" t="s">
        <v>85</v>
      </c>
      <c r="E32" s="40">
        <v>80</v>
      </c>
      <c r="F32" s="114"/>
      <c r="G32" s="41"/>
      <c r="H32" s="45"/>
      <c r="I32" s="45"/>
      <c r="J32" s="114" t="s">
        <v>367</v>
      </c>
      <c r="K32" s="41">
        <v>2800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9400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5875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69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184</v>
      </c>
      <c r="C10" s="127">
        <v>0.006266319444444445</v>
      </c>
      <c r="D10" s="40" t="s">
        <v>88</v>
      </c>
      <c r="E10" s="40">
        <v>3</v>
      </c>
      <c r="F10" s="114" t="s">
        <v>185</v>
      </c>
      <c r="G10" s="127">
        <v>0.006650115740740741</v>
      </c>
      <c r="H10" s="40" t="s">
        <v>85</v>
      </c>
      <c r="I10" s="40">
        <v>5</v>
      </c>
      <c r="J10" s="114" t="s">
        <v>184</v>
      </c>
      <c r="K10" s="128">
        <v>0.008085185185185185</v>
      </c>
      <c r="L10" s="40" t="s">
        <v>88</v>
      </c>
      <c r="M10" s="40">
        <v>2</v>
      </c>
      <c r="N10" s="114" t="s">
        <v>186</v>
      </c>
      <c r="O10" s="128">
        <v>0.007363078703703704</v>
      </c>
      <c r="P10" s="40" t="s">
        <v>85</v>
      </c>
      <c r="Q10" s="40">
        <v>3</v>
      </c>
      <c r="R10" s="114" t="s">
        <v>175</v>
      </c>
      <c r="S10" s="128">
        <v>0.006674768518518518</v>
      </c>
      <c r="T10" s="40" t="s">
        <v>85</v>
      </c>
      <c r="U10" s="40">
        <v>3</v>
      </c>
      <c r="V10" t="s">
        <v>8</v>
      </c>
    </row>
    <row r="11" spans="1:21" ht="16.5" customHeight="1">
      <c r="A11" s="98" t="s">
        <v>7</v>
      </c>
      <c r="B11" s="114" t="s">
        <v>206</v>
      </c>
      <c r="C11" s="127">
        <v>0.0060215277777777776</v>
      </c>
      <c r="D11" s="40" t="s">
        <v>85</v>
      </c>
      <c r="E11" s="40">
        <v>3</v>
      </c>
      <c r="F11" s="114" t="s">
        <v>206</v>
      </c>
      <c r="G11" s="128">
        <v>0.006645254629629629</v>
      </c>
      <c r="H11" s="40" t="s">
        <v>85</v>
      </c>
      <c r="I11" s="40">
        <v>5</v>
      </c>
      <c r="J11" s="114" t="s">
        <v>205</v>
      </c>
      <c r="K11" s="128">
        <v>0.007600347222222223</v>
      </c>
      <c r="L11" s="40" t="s">
        <v>85</v>
      </c>
      <c r="M11" s="40">
        <v>3</v>
      </c>
      <c r="N11" s="114" t="s">
        <v>198</v>
      </c>
      <c r="O11" s="128">
        <v>0.007433217592592593</v>
      </c>
      <c r="P11" s="40" t="s">
        <v>85</v>
      </c>
      <c r="Q11" s="40">
        <v>3</v>
      </c>
      <c r="R11" s="114" t="s">
        <v>198</v>
      </c>
      <c r="S11" s="128">
        <v>0.006999074074074074</v>
      </c>
      <c r="T11" s="40" t="s">
        <v>85</v>
      </c>
      <c r="U11" s="40">
        <v>3</v>
      </c>
    </row>
    <row r="12" spans="1:21" ht="16.5" customHeight="1">
      <c r="A12" s="98" t="s">
        <v>7</v>
      </c>
      <c r="B12" s="114" t="s">
        <v>238</v>
      </c>
      <c r="C12" s="127">
        <v>0.0061625000000000004</v>
      </c>
      <c r="D12" s="40" t="s">
        <v>85</v>
      </c>
      <c r="E12" s="40">
        <v>3</v>
      </c>
      <c r="F12" s="114" t="s">
        <v>235</v>
      </c>
      <c r="G12" s="127">
        <v>0.006458217592592593</v>
      </c>
      <c r="H12" s="40" t="s">
        <v>85</v>
      </c>
      <c r="I12" s="40">
        <v>5</v>
      </c>
      <c r="J12" s="114" t="s">
        <v>243</v>
      </c>
      <c r="K12" s="128">
        <v>0.0074928240740740745</v>
      </c>
      <c r="L12" s="40" t="s">
        <v>85</v>
      </c>
      <c r="M12" s="40">
        <v>3</v>
      </c>
      <c r="N12" s="114" t="s">
        <v>235</v>
      </c>
      <c r="O12" s="128">
        <v>0.007184606481481482</v>
      </c>
      <c r="P12" s="40" t="s">
        <v>85</v>
      </c>
      <c r="Q12" s="40">
        <v>5</v>
      </c>
      <c r="R12" s="114" t="s">
        <v>242</v>
      </c>
      <c r="S12" s="128">
        <v>0.006644560185185185</v>
      </c>
      <c r="T12" s="40" t="s">
        <v>85</v>
      </c>
      <c r="U12" s="40">
        <v>3</v>
      </c>
    </row>
    <row r="13" spans="1:21" ht="16.5" customHeight="1">
      <c r="A13" s="98" t="s">
        <v>7</v>
      </c>
      <c r="B13" s="114" t="s">
        <v>248</v>
      </c>
      <c r="C13" s="127">
        <v>0.006128356481481482</v>
      </c>
      <c r="D13" s="40" t="s">
        <v>85</v>
      </c>
      <c r="E13" s="40">
        <v>3</v>
      </c>
      <c r="F13" s="114" t="s">
        <v>241</v>
      </c>
      <c r="G13" s="127">
        <v>0.006506249999999999</v>
      </c>
      <c r="H13" s="40" t="s">
        <v>85</v>
      </c>
      <c r="I13" s="40">
        <v>5</v>
      </c>
      <c r="J13" s="114" t="s">
        <v>241</v>
      </c>
      <c r="K13" s="128">
        <v>0.007350231481481482</v>
      </c>
      <c r="L13" s="40" t="s">
        <v>85</v>
      </c>
      <c r="M13" s="40">
        <v>3</v>
      </c>
      <c r="N13" s="114" t="s">
        <v>250</v>
      </c>
      <c r="O13" s="128">
        <v>0.007226620370370369</v>
      </c>
      <c r="P13" s="40" t="s">
        <v>85</v>
      </c>
      <c r="Q13" s="40">
        <v>5</v>
      </c>
      <c r="R13" s="114" t="s">
        <v>250</v>
      </c>
      <c r="S13" s="128">
        <v>0.006782523148148148</v>
      </c>
      <c r="T13" s="40" t="s">
        <v>85</v>
      </c>
      <c r="U13" s="40">
        <v>3</v>
      </c>
    </row>
    <row r="14" spans="1:21" ht="16.5" customHeight="1">
      <c r="A14" s="98" t="s">
        <v>7</v>
      </c>
      <c r="B14" s="114" t="s">
        <v>271</v>
      </c>
      <c r="C14" s="127">
        <v>0.006209375</v>
      </c>
      <c r="D14" s="40" t="s">
        <v>85</v>
      </c>
      <c r="E14" s="40">
        <v>3</v>
      </c>
      <c r="F14" s="114" t="s">
        <v>313</v>
      </c>
      <c r="G14" s="127">
        <v>0.006984953703703704</v>
      </c>
      <c r="H14" s="40" t="s">
        <v>85</v>
      </c>
      <c r="I14" s="40">
        <v>3</v>
      </c>
      <c r="J14" s="114" t="s">
        <v>272</v>
      </c>
      <c r="K14" s="128">
        <v>0.008216087962962963</v>
      </c>
      <c r="L14" s="40" t="s">
        <v>85</v>
      </c>
      <c r="M14" s="40">
        <v>2</v>
      </c>
      <c r="N14" s="114" t="s">
        <v>306</v>
      </c>
      <c r="O14" s="128">
        <v>0.007490740740740741</v>
      </c>
      <c r="P14" s="40" t="s">
        <v>85</v>
      </c>
      <c r="Q14" s="40">
        <v>3</v>
      </c>
      <c r="R14" s="114" t="s">
        <v>347</v>
      </c>
      <c r="S14" s="128">
        <v>0.00738287037037037</v>
      </c>
      <c r="T14" s="40" t="s">
        <v>85</v>
      </c>
      <c r="U14" s="40">
        <v>3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15</v>
      </c>
      <c r="F15" s="115"/>
      <c r="G15" s="41"/>
      <c r="H15" s="115"/>
      <c r="I15" s="41">
        <f>SUM(I10:I14)</f>
        <v>23</v>
      </c>
      <c r="J15" s="115"/>
      <c r="K15" s="41"/>
      <c r="L15" s="115"/>
      <c r="M15" s="41">
        <f>SUM(M10:M14)</f>
        <v>13</v>
      </c>
      <c r="N15" s="115"/>
      <c r="O15" s="41"/>
      <c r="P15" s="115"/>
      <c r="Q15" s="41">
        <f>SUM(Q10:Q14)</f>
        <v>19</v>
      </c>
      <c r="R15" s="115"/>
      <c r="S15" s="41"/>
      <c r="T15" s="115"/>
      <c r="U15" s="41">
        <f>SUM(U10:U14)</f>
        <v>15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186</v>
      </c>
      <c r="C18" s="127">
        <v>0.013102430555555556</v>
      </c>
      <c r="D18" s="120" t="s">
        <v>85</v>
      </c>
      <c r="E18" s="120">
        <v>6</v>
      </c>
      <c r="F18" s="114" t="s">
        <v>174</v>
      </c>
      <c r="G18" s="127">
        <v>0.013198495370370369</v>
      </c>
      <c r="H18" s="120" t="s">
        <v>85</v>
      </c>
      <c r="I18" s="120">
        <v>10</v>
      </c>
      <c r="J18" s="114" t="s">
        <v>175</v>
      </c>
      <c r="K18" s="128">
        <v>0.015336574074074074</v>
      </c>
      <c r="L18" s="40" t="s">
        <v>85</v>
      </c>
      <c r="M18" s="40">
        <v>6</v>
      </c>
      <c r="N18" s="114" t="s">
        <v>174</v>
      </c>
      <c r="O18" s="127">
        <v>0.014618055555555556</v>
      </c>
      <c r="P18" s="120" t="s">
        <v>85</v>
      </c>
      <c r="Q18" s="120">
        <v>10</v>
      </c>
      <c r="R18" s="114" t="s">
        <v>185</v>
      </c>
      <c r="S18" s="127">
        <v>0.013877199074074073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205</v>
      </c>
      <c r="C19" s="127">
        <v>0.01278263888888889</v>
      </c>
      <c r="D19" s="120" t="s">
        <v>85</v>
      </c>
      <c r="E19" s="120">
        <v>6</v>
      </c>
      <c r="F19" s="114" t="s">
        <v>198</v>
      </c>
      <c r="G19" s="127">
        <v>0.013615162037037038</v>
      </c>
      <c r="H19" s="120" t="s">
        <v>85</v>
      </c>
      <c r="I19" s="120">
        <v>10</v>
      </c>
      <c r="J19" s="114" t="s">
        <v>172</v>
      </c>
      <c r="K19" s="127">
        <v>0.01540289351851852</v>
      </c>
      <c r="L19" s="40" t="s">
        <v>85</v>
      </c>
      <c r="M19" s="40">
        <v>6</v>
      </c>
      <c r="N19" s="114" t="s">
        <v>207</v>
      </c>
      <c r="O19" s="127">
        <v>0.014716550925925928</v>
      </c>
      <c r="P19" s="120" t="s">
        <v>85</v>
      </c>
      <c r="Q19" s="120">
        <v>10</v>
      </c>
      <c r="R19" s="114" t="s">
        <v>207</v>
      </c>
      <c r="S19" s="127">
        <v>0.014072916666666666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210</v>
      </c>
      <c r="C20" s="127">
        <v>0.01341701388888889</v>
      </c>
      <c r="D20" s="40" t="s">
        <v>88</v>
      </c>
      <c r="E20" s="120">
        <v>6</v>
      </c>
      <c r="F20" s="114" t="s">
        <v>244</v>
      </c>
      <c r="G20" s="127">
        <v>0.014524652777777779</v>
      </c>
      <c r="H20" s="120" t="s">
        <v>85</v>
      </c>
      <c r="I20" s="120">
        <v>10</v>
      </c>
      <c r="J20" s="114" t="s">
        <v>210</v>
      </c>
      <c r="K20" s="127">
        <v>0.017631597222222222</v>
      </c>
      <c r="L20" s="40" t="s">
        <v>88</v>
      </c>
      <c r="M20" s="40">
        <v>4</v>
      </c>
      <c r="N20" s="114" t="s">
        <v>244</v>
      </c>
      <c r="O20" s="127">
        <v>0.015521180555555555</v>
      </c>
      <c r="P20" s="120" t="s">
        <v>85</v>
      </c>
      <c r="Q20" s="120">
        <v>6</v>
      </c>
      <c r="R20" s="114" t="s">
        <v>243</v>
      </c>
      <c r="S20" s="127">
        <v>0.013816550925925925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234</v>
      </c>
      <c r="C21" s="127">
        <v>0.012687847222222222</v>
      </c>
      <c r="D21" s="40" t="s">
        <v>85</v>
      </c>
      <c r="E21" s="120">
        <v>6</v>
      </c>
      <c r="F21" s="114" t="s">
        <v>251</v>
      </c>
      <c r="G21" s="127">
        <v>0.013140277777777779</v>
      </c>
      <c r="H21" s="120" t="s">
        <v>85</v>
      </c>
      <c r="I21" s="120">
        <v>10</v>
      </c>
      <c r="J21" s="114" t="s">
        <v>242</v>
      </c>
      <c r="K21" s="127">
        <v>0.014921296296296299</v>
      </c>
      <c r="L21" s="40" t="s">
        <v>85</v>
      </c>
      <c r="M21" s="40">
        <v>6</v>
      </c>
      <c r="N21" s="114" t="s">
        <v>248</v>
      </c>
      <c r="O21" s="127">
        <v>0.015230208333333333</v>
      </c>
      <c r="P21" s="120" t="s">
        <v>85</v>
      </c>
      <c r="Q21" s="120">
        <v>10</v>
      </c>
      <c r="R21" s="114" t="s">
        <v>250</v>
      </c>
      <c r="S21" s="127">
        <v>0.013420833333333333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241</v>
      </c>
      <c r="C22" s="127">
        <v>0.011962268518518518</v>
      </c>
      <c r="D22" s="40" t="s">
        <v>85</v>
      </c>
      <c r="E22" s="120">
        <v>6</v>
      </c>
      <c r="F22" s="114" t="s">
        <v>271</v>
      </c>
      <c r="G22" s="127">
        <v>0.014034490740740741</v>
      </c>
      <c r="H22" s="120" t="s">
        <v>85</v>
      </c>
      <c r="I22" s="120">
        <v>10</v>
      </c>
      <c r="J22" s="114" t="s">
        <v>251</v>
      </c>
      <c r="K22" s="127">
        <v>0.014923263888888887</v>
      </c>
      <c r="L22" s="40" t="s">
        <v>85</v>
      </c>
      <c r="M22" s="40">
        <v>6</v>
      </c>
      <c r="N22" s="114" t="s">
        <v>347</v>
      </c>
      <c r="O22" s="127">
        <v>0.01604201388888889</v>
      </c>
      <c r="P22" s="120" t="s">
        <v>85</v>
      </c>
      <c r="Q22" s="120">
        <v>6</v>
      </c>
      <c r="R22" s="114" t="s">
        <v>272</v>
      </c>
      <c r="S22" s="127">
        <v>0.014891087962962964</v>
      </c>
      <c r="T22" s="120" t="s">
        <v>85</v>
      </c>
      <c r="U22" s="40">
        <v>6</v>
      </c>
    </row>
    <row r="23" spans="1:21" ht="16.5" customHeight="1">
      <c r="A23" s="98" t="s">
        <v>9</v>
      </c>
      <c r="B23" s="115"/>
      <c r="C23" s="41"/>
      <c r="D23" s="115"/>
      <c r="E23" s="41">
        <f>SUM(E18:E22)</f>
        <v>30</v>
      </c>
      <c r="F23" s="115" t="s">
        <v>8</v>
      </c>
      <c r="G23" s="41"/>
      <c r="H23" s="115"/>
      <c r="I23" s="41">
        <f>SUM(I18:I22)</f>
        <v>50</v>
      </c>
      <c r="J23" s="115" t="s">
        <v>8</v>
      </c>
      <c r="K23" s="41"/>
      <c r="L23" s="115"/>
      <c r="M23" s="41">
        <f>SUM(M18:M22)</f>
        <v>28</v>
      </c>
      <c r="N23" s="115" t="s">
        <v>8</v>
      </c>
      <c r="O23" s="41"/>
      <c r="P23" s="115"/>
      <c r="Q23" s="41">
        <f>SUM(Q18:Q22)</f>
        <v>42</v>
      </c>
      <c r="R23" s="115" t="s">
        <v>8</v>
      </c>
      <c r="S23" s="41"/>
      <c r="T23" s="115"/>
      <c r="U23" s="41">
        <f>SUM(U18:U22)</f>
        <v>46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4000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791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50.15</v>
      </c>
      <c r="U28" s="177"/>
      <c r="V28" t="s">
        <v>163</v>
      </c>
    </row>
    <row r="29" spans="1:21" ht="16.5" customHeight="1">
      <c r="A29" s="43" t="s">
        <v>11</v>
      </c>
      <c r="B29" s="114" t="s">
        <v>204</v>
      </c>
      <c r="C29" s="128">
        <v>0.023884953703703707</v>
      </c>
      <c r="D29" s="40" t="s">
        <v>85</v>
      </c>
      <c r="E29" s="40">
        <v>30</v>
      </c>
      <c r="F29" s="114" t="s">
        <v>301</v>
      </c>
      <c r="G29" s="128" t="s">
        <v>302</v>
      </c>
      <c r="H29" s="40" t="s">
        <v>85</v>
      </c>
      <c r="I29" s="40">
        <v>40</v>
      </c>
      <c r="J29" s="114" t="s">
        <v>294</v>
      </c>
      <c r="K29" s="128">
        <v>0.029678125</v>
      </c>
      <c r="L29" s="114" t="s">
        <v>85</v>
      </c>
      <c r="M29" s="126">
        <v>30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313</v>
      </c>
      <c r="C30" s="41">
        <v>1250</v>
      </c>
      <c r="D30" s="40" t="s">
        <v>85</v>
      </c>
      <c r="E30" s="40">
        <v>30</v>
      </c>
      <c r="F30" s="114" t="s">
        <v>218</v>
      </c>
      <c r="G30" s="41">
        <v>1225</v>
      </c>
      <c r="H30" s="45" t="s">
        <v>85</v>
      </c>
      <c r="I30" s="45">
        <v>40</v>
      </c>
      <c r="J30" s="114" t="s">
        <v>245</v>
      </c>
      <c r="K30" s="41">
        <v>1175</v>
      </c>
      <c r="L30" s="114" t="s">
        <v>85</v>
      </c>
      <c r="M30" s="126">
        <v>30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273</v>
      </c>
      <c r="C31" s="41">
        <v>1800</v>
      </c>
      <c r="D31" s="40" t="s">
        <v>88</v>
      </c>
      <c r="E31" s="40">
        <v>35</v>
      </c>
      <c r="F31" s="114" t="s">
        <v>306</v>
      </c>
      <c r="G31" s="41">
        <v>1750</v>
      </c>
      <c r="H31" s="45" t="s">
        <v>85</v>
      </c>
      <c r="I31" s="45">
        <v>50</v>
      </c>
      <c r="J31" s="114" t="s">
        <v>287</v>
      </c>
      <c r="K31" s="41">
        <v>1400</v>
      </c>
      <c r="L31" s="114" t="s">
        <v>85</v>
      </c>
      <c r="M31" s="126">
        <v>25</v>
      </c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 t="s">
        <v>254</v>
      </c>
      <c r="C32" s="41">
        <v>2500</v>
      </c>
      <c r="D32" s="40" t="s">
        <v>88</v>
      </c>
      <c r="E32" s="40">
        <v>60</v>
      </c>
      <c r="F32" s="114" t="s">
        <v>186</v>
      </c>
      <c r="G32" s="41">
        <v>2400</v>
      </c>
      <c r="H32" s="45" t="s">
        <v>85</v>
      </c>
      <c r="I32" s="45">
        <v>80</v>
      </c>
      <c r="J32" s="114" t="s">
        <v>300</v>
      </c>
      <c r="K32" s="41">
        <v>2150</v>
      </c>
      <c r="L32" s="114" t="s">
        <v>85</v>
      </c>
      <c r="M32" s="126">
        <v>60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7050</v>
      </c>
      <c r="D33" s="40"/>
      <c r="E33" s="40"/>
      <c r="F33" s="114"/>
      <c r="G33" s="141">
        <f>SUM(G32+G31+G30+(IF(COUNTBLANK(G29),0,1500)))</f>
        <v>6875</v>
      </c>
      <c r="H33" s="118"/>
      <c r="I33" s="122"/>
      <c r="J33" s="114"/>
      <c r="K33" s="141">
        <f>SUM(K32+K31+K30+(IF(COUNTBLANK(K29),0,1500)))</f>
        <v>6225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323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 t="s">
        <v>314</v>
      </c>
      <c r="S10" s="128">
        <v>0.004842476851851852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5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400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314</v>
      </c>
      <c r="C18" s="127">
        <v>0.009176273148148149</v>
      </c>
      <c r="D18" s="120" t="s">
        <v>85</v>
      </c>
      <c r="E18" s="120">
        <v>10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 t="s">
        <v>351</v>
      </c>
      <c r="S18" s="127">
        <v>0.010118055555555555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41">
        <f>SUM(U18:U22)</f>
        <v>10</v>
      </c>
    </row>
    <row r="24" spans="1:21" ht="16.5" customHeight="1">
      <c r="A24" s="98" t="s">
        <v>2</v>
      </c>
      <c r="B24" s="121"/>
      <c r="C24" s="142">
        <f>800*(COUNTA(C18:C22))</f>
        <v>800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800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65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3.5</v>
      </c>
      <c r="U28" s="177"/>
      <c r="V28" t="s">
        <v>163</v>
      </c>
    </row>
    <row r="29" spans="1:21" ht="16.5" customHeight="1">
      <c r="A29" s="43" t="s">
        <v>11</v>
      </c>
      <c r="B29" s="114" t="s">
        <v>329</v>
      </c>
      <c r="C29" s="128">
        <v>0.017391319444444445</v>
      </c>
      <c r="D29" s="40" t="s">
        <v>85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325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314</v>
      </c>
      <c r="C10" s="127">
        <v>0.008403356481481482</v>
      </c>
      <c r="D10" s="40" t="s">
        <v>85</v>
      </c>
      <c r="E10" s="40">
        <v>2</v>
      </c>
      <c r="F10" s="114" t="s">
        <v>314</v>
      </c>
      <c r="G10" s="127">
        <v>0.00681724537037037</v>
      </c>
      <c r="H10" s="40" t="s">
        <v>85</v>
      </c>
      <c r="I10" s="40">
        <v>3</v>
      </c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2</v>
      </c>
      <c r="F15" s="115" t="s">
        <v>8</v>
      </c>
      <c r="G15" s="41"/>
      <c r="H15" s="115"/>
      <c r="I15" s="41">
        <f>SUM(I10:I14)</f>
        <v>3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400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349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279</v>
      </c>
      <c r="C10" s="127">
        <v>0.004243055555555556</v>
      </c>
      <c r="D10" s="40" t="s">
        <v>85</v>
      </c>
      <c r="E10" s="40">
        <v>5</v>
      </c>
      <c r="F10" s="114"/>
      <c r="G10" s="127"/>
      <c r="H10" s="40"/>
      <c r="I10" s="40"/>
      <c r="J10" s="114" t="s">
        <v>351</v>
      </c>
      <c r="K10" s="128">
        <v>0.005003703703703704</v>
      </c>
      <c r="L10" s="40" t="s">
        <v>85</v>
      </c>
      <c r="M10" s="40">
        <v>5</v>
      </c>
      <c r="N10" s="114"/>
      <c r="O10" s="128"/>
      <c r="P10" s="40"/>
      <c r="Q10" s="40"/>
      <c r="R10" s="114" t="s">
        <v>347</v>
      </c>
      <c r="S10" s="128">
        <v>0.005078125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317</v>
      </c>
      <c r="C11" s="127">
        <v>0.004213773148148148</v>
      </c>
      <c r="D11" s="40" t="s">
        <v>85</v>
      </c>
      <c r="E11" s="40">
        <v>5</v>
      </c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41">
        <f>SUM(M10:M14)</f>
        <v>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5</v>
      </c>
    </row>
    <row r="16" spans="1:21" ht="16.5" customHeight="1">
      <c r="A16" s="112" t="s">
        <v>2</v>
      </c>
      <c r="B16" s="116"/>
      <c r="C16" s="142">
        <f>400*(COUNTA(C10:C14))</f>
        <v>800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400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347</v>
      </c>
      <c r="C18" s="127">
        <v>0.008497106481481482</v>
      </c>
      <c r="D18" s="120" t="s">
        <v>85</v>
      </c>
      <c r="E18" s="120">
        <v>10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800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70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3.9</v>
      </c>
      <c r="U28" s="177"/>
      <c r="V28" t="s">
        <v>163</v>
      </c>
    </row>
    <row r="29" spans="1:21" ht="16.5" customHeight="1">
      <c r="A29" s="43" t="s">
        <v>11</v>
      </c>
      <c r="B29" s="114" t="s">
        <v>351</v>
      </c>
      <c r="C29" s="128">
        <v>0.01670601851851852</v>
      </c>
      <c r="D29" s="40" t="s">
        <v>85</v>
      </c>
      <c r="E29" s="40">
        <v>40</v>
      </c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1500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345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 t="s">
        <v>334</v>
      </c>
      <c r="G10" s="127">
        <v>0.00581238425925926</v>
      </c>
      <c r="H10" s="40" t="s">
        <v>85</v>
      </c>
      <c r="I10" s="40">
        <v>5</v>
      </c>
      <c r="J10" s="114" t="s">
        <v>358</v>
      </c>
      <c r="K10" s="128">
        <v>0.00592662037037037</v>
      </c>
      <c r="L10" s="40" t="s">
        <v>85</v>
      </c>
      <c r="M10" s="40">
        <v>5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41">
        <f>SUM(I10:I14)</f>
        <v>5</v>
      </c>
      <c r="J15" s="115" t="s">
        <v>8</v>
      </c>
      <c r="K15" s="41"/>
      <c r="L15" s="115"/>
      <c r="M15" s="41">
        <f>SUM(M10:M14)</f>
        <v>5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400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 t="s">
        <v>358</v>
      </c>
      <c r="G18" s="127">
        <v>0.011509490740740742</v>
      </c>
      <c r="H18" s="120" t="s">
        <v>85</v>
      </c>
      <c r="I18" s="120">
        <v>10</v>
      </c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41">
        <f>SUM(I18:I22)</f>
        <v>10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800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20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1.6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28" sqref="H28"/>
    </sheetView>
  </sheetViews>
  <sheetFormatPr defaultColWidth="8.8515625" defaultRowHeight="12.75"/>
  <cols>
    <col min="1" max="1" width="10.421875" style="0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198" t="s">
        <v>209</v>
      </c>
      <c r="B1" s="191"/>
      <c r="C1" s="191"/>
      <c r="D1" s="191"/>
      <c r="E1" s="199"/>
      <c r="F1" s="199"/>
    </row>
    <row r="2" spans="1:6" ht="12">
      <c r="A2" s="191"/>
      <c r="B2" s="191"/>
      <c r="C2" s="191"/>
      <c r="D2" s="191"/>
      <c r="E2" s="199"/>
      <c r="F2" s="199"/>
    </row>
    <row r="3" spans="1:5" ht="12">
      <c r="A3" s="1"/>
      <c r="C3" s="1"/>
      <c r="D3" s="1"/>
      <c r="E3" s="1"/>
    </row>
    <row r="4" spans="1:8" ht="15">
      <c r="A4" s="25" t="s">
        <v>53</v>
      </c>
      <c r="B4" s="26" t="s">
        <v>12</v>
      </c>
      <c r="C4" s="27" t="s">
        <v>0</v>
      </c>
      <c r="D4" s="27" t="s">
        <v>1</v>
      </c>
      <c r="E4" s="27" t="s">
        <v>24</v>
      </c>
      <c r="F4" s="28" t="s">
        <v>26</v>
      </c>
      <c r="G4" s="27" t="s">
        <v>27</v>
      </c>
      <c r="H4" s="27" t="s">
        <v>8</v>
      </c>
    </row>
    <row r="5" spans="1:6" ht="12">
      <c r="A5" s="46">
        <v>406795</v>
      </c>
      <c r="B5" t="s">
        <v>65</v>
      </c>
      <c r="C5" s="2"/>
      <c r="D5" s="2"/>
      <c r="E5" s="2"/>
      <c r="F5" s="29"/>
    </row>
    <row r="6" spans="1:8" ht="12">
      <c r="A6" s="129">
        <v>783385</v>
      </c>
      <c r="B6" t="s">
        <v>66</v>
      </c>
      <c r="C6" s="2" t="s">
        <v>330</v>
      </c>
      <c r="D6" s="2" t="s">
        <v>344</v>
      </c>
      <c r="E6" s="2" t="s">
        <v>343</v>
      </c>
      <c r="F6" s="29" t="s">
        <v>85</v>
      </c>
      <c r="G6" s="2"/>
      <c r="H6" s="2"/>
    </row>
    <row r="7" spans="1:8" ht="12">
      <c r="A7" s="129">
        <v>406796</v>
      </c>
      <c r="B7" t="s">
        <v>40</v>
      </c>
      <c r="C7" s="2" t="s">
        <v>202</v>
      </c>
      <c r="D7" s="2" t="s">
        <v>208</v>
      </c>
      <c r="E7" s="2" t="s">
        <v>113</v>
      </c>
      <c r="F7" s="29" t="s">
        <v>85</v>
      </c>
      <c r="G7" s="2"/>
      <c r="H7" s="2"/>
    </row>
    <row r="8" spans="1:8" ht="12">
      <c r="A8" s="129">
        <v>406713</v>
      </c>
      <c r="B8" t="s">
        <v>80</v>
      </c>
      <c r="C8" s="2" t="s">
        <v>332</v>
      </c>
      <c r="D8" s="2" t="s">
        <v>342</v>
      </c>
      <c r="E8" s="2" t="s">
        <v>343</v>
      </c>
      <c r="F8" s="29" t="s">
        <v>85</v>
      </c>
      <c r="G8" s="2"/>
      <c r="H8" s="2"/>
    </row>
    <row r="9" spans="1:8" ht="12">
      <c r="A9" s="129">
        <v>406714</v>
      </c>
      <c r="B9" t="s">
        <v>80</v>
      </c>
      <c r="C9" s="2" t="s">
        <v>254</v>
      </c>
      <c r="D9" s="2" t="s">
        <v>256</v>
      </c>
      <c r="E9" s="2" t="s">
        <v>113</v>
      </c>
      <c r="F9" s="29" t="s">
        <v>88</v>
      </c>
      <c r="G9" s="2"/>
      <c r="H9" s="2"/>
    </row>
    <row r="10" spans="1:8" ht="12">
      <c r="A10" s="129">
        <v>435752</v>
      </c>
      <c r="B10" t="s">
        <v>150</v>
      </c>
      <c r="C10" s="2"/>
      <c r="D10" s="2"/>
      <c r="E10" s="2"/>
      <c r="F10" s="29"/>
      <c r="G10" s="2"/>
      <c r="H10" s="2"/>
    </row>
    <row r="11" spans="1:8" ht="12">
      <c r="A11" s="129"/>
      <c r="B11" t="s">
        <v>360</v>
      </c>
      <c r="C11" s="2" t="s">
        <v>351</v>
      </c>
      <c r="D11" s="2" t="s">
        <v>361</v>
      </c>
      <c r="E11" s="2" t="s">
        <v>113</v>
      </c>
      <c r="F11" s="29" t="s">
        <v>85</v>
      </c>
      <c r="G11" s="2"/>
      <c r="H11" s="2"/>
    </row>
    <row r="12" spans="1:8" ht="12">
      <c r="A12" s="129"/>
      <c r="B12" t="s">
        <v>360</v>
      </c>
      <c r="C12" s="2" t="s">
        <v>369</v>
      </c>
      <c r="D12" s="2" t="s">
        <v>371</v>
      </c>
      <c r="E12" s="2" t="s">
        <v>372</v>
      </c>
      <c r="F12" s="29" t="s">
        <v>85</v>
      </c>
      <c r="G12" s="2"/>
      <c r="H12" s="2"/>
    </row>
    <row r="13" spans="1:8" ht="12">
      <c r="A13" s="129"/>
      <c r="B13" t="s">
        <v>362</v>
      </c>
      <c r="C13" s="2" t="s">
        <v>288</v>
      </c>
      <c r="D13" s="2" t="s">
        <v>363</v>
      </c>
      <c r="E13" s="2" t="s">
        <v>113</v>
      </c>
      <c r="F13" s="29" t="s">
        <v>85</v>
      </c>
      <c r="G13" s="2"/>
      <c r="H13" s="2"/>
    </row>
    <row r="14" spans="1:8" ht="12">
      <c r="A14" s="129">
        <v>436749</v>
      </c>
      <c r="B14" t="s">
        <v>153</v>
      </c>
      <c r="C14" s="2" t="s">
        <v>336</v>
      </c>
      <c r="D14" s="2" t="s">
        <v>340</v>
      </c>
      <c r="E14" s="2" t="s">
        <v>312</v>
      </c>
      <c r="F14" s="29" t="s">
        <v>85</v>
      </c>
      <c r="G14" s="2"/>
      <c r="H14" s="2"/>
    </row>
    <row r="15" spans="1:8" ht="12">
      <c r="A15" s="129">
        <v>436750</v>
      </c>
      <c r="B15" t="s">
        <v>153</v>
      </c>
      <c r="C15" s="2" t="s">
        <v>335</v>
      </c>
      <c r="D15" s="2" t="s">
        <v>341</v>
      </c>
      <c r="E15" s="2" t="s">
        <v>113</v>
      </c>
      <c r="F15" s="29" t="s">
        <v>85</v>
      </c>
      <c r="G15" s="2"/>
      <c r="H15" s="2"/>
    </row>
    <row r="16" spans="1:8" ht="12">
      <c r="A16" s="129">
        <v>781852</v>
      </c>
      <c r="B16" t="s">
        <v>71</v>
      </c>
      <c r="C16" s="138" t="s">
        <v>308</v>
      </c>
      <c r="D16" s="138" t="s">
        <v>311</v>
      </c>
      <c r="E16" s="138" t="s">
        <v>312</v>
      </c>
      <c r="F16" s="139" t="s">
        <v>85</v>
      </c>
      <c r="G16" s="2"/>
      <c r="H16" s="2"/>
    </row>
    <row r="17" spans="1:8" ht="12">
      <c r="A17" s="129">
        <v>781853</v>
      </c>
      <c r="B17" t="s">
        <v>71</v>
      </c>
      <c r="C17" s="2" t="s">
        <v>333</v>
      </c>
      <c r="D17" s="2" t="s">
        <v>339</v>
      </c>
      <c r="E17" s="2" t="s">
        <v>113</v>
      </c>
      <c r="F17" s="139" t="s">
        <v>85</v>
      </c>
      <c r="G17" s="2"/>
      <c r="H17" s="2"/>
    </row>
    <row r="18" spans="1:8" ht="12">
      <c r="A18" s="129">
        <v>406792</v>
      </c>
      <c r="B18" t="s">
        <v>56</v>
      </c>
      <c r="C18" s="2" t="s">
        <v>314</v>
      </c>
      <c r="D18" s="2" t="s">
        <v>359</v>
      </c>
      <c r="E18" s="2" t="s">
        <v>113</v>
      </c>
      <c r="F18" s="29" t="s">
        <v>85</v>
      </c>
      <c r="G18" s="2"/>
      <c r="H18" s="2"/>
    </row>
    <row r="19" spans="1:8" ht="12">
      <c r="A19" s="129">
        <v>782463</v>
      </c>
      <c r="B19" t="s">
        <v>83</v>
      </c>
      <c r="C19" s="2" t="s">
        <v>333</v>
      </c>
      <c r="D19" s="2" t="s">
        <v>338</v>
      </c>
      <c r="E19" s="2" t="s">
        <v>113</v>
      </c>
      <c r="F19" s="29" t="s">
        <v>85</v>
      </c>
      <c r="G19" s="2"/>
      <c r="H19" s="2"/>
    </row>
    <row r="20" spans="1:8" ht="12">
      <c r="A20" s="7"/>
      <c r="C20" s="2"/>
      <c r="D20" s="2"/>
      <c r="E20" s="2"/>
      <c r="F20" s="29"/>
      <c r="G20" s="2"/>
      <c r="H20" s="2"/>
    </row>
    <row r="21" spans="1:8" ht="12">
      <c r="A21" s="7"/>
      <c r="C21" s="2"/>
      <c r="D21" s="2"/>
      <c r="E21" s="2"/>
      <c r="F21" s="29"/>
      <c r="G21" s="2"/>
      <c r="H21" s="2"/>
    </row>
    <row r="22" spans="1:8" ht="12">
      <c r="A22" s="1"/>
      <c r="C22" s="2"/>
      <c r="D22" s="2"/>
      <c r="E22" s="2"/>
      <c r="F22" s="29"/>
      <c r="G22" s="2"/>
      <c r="H22" s="2"/>
    </row>
    <row r="23" spans="1:7" ht="12">
      <c r="A23" s="7"/>
      <c r="C23" s="2"/>
      <c r="D23" s="2"/>
      <c r="E23" s="2"/>
      <c r="F23" s="29"/>
      <c r="G23" s="2"/>
    </row>
    <row r="24" spans="1:8" ht="12">
      <c r="A24" s="1"/>
      <c r="C24" s="2"/>
      <c r="D24" s="2"/>
      <c r="E24" s="2"/>
      <c r="F24" s="29"/>
      <c r="H24" s="2"/>
    </row>
    <row r="25" spans="1:7" ht="12">
      <c r="A25" s="7"/>
      <c r="C25" s="2"/>
      <c r="D25" s="2"/>
      <c r="E25" s="2"/>
      <c r="F25" s="29"/>
      <c r="G25" s="2"/>
    </row>
    <row r="26" spans="1:8" ht="12">
      <c r="A26" s="1"/>
      <c r="C26" s="2"/>
      <c r="D26" s="2"/>
      <c r="E26" s="2"/>
      <c r="F26" s="29"/>
      <c r="H26" s="2"/>
    </row>
    <row r="27" spans="1:8" ht="12">
      <c r="A27" s="55"/>
      <c r="C27" s="2"/>
      <c r="D27" s="2"/>
      <c r="E27" s="2"/>
      <c r="F27" s="29"/>
      <c r="G27" s="2"/>
      <c r="H27" s="2"/>
    </row>
    <row r="28" spans="1:8" ht="12">
      <c r="A28" s="55"/>
      <c r="C28" s="2"/>
      <c r="D28" s="2"/>
      <c r="E28" s="2"/>
      <c r="F28" s="29"/>
      <c r="G28" s="2"/>
      <c r="H28" s="2"/>
    </row>
    <row r="29" spans="1:8" ht="12">
      <c r="A29" s="55"/>
      <c r="C29" s="2"/>
      <c r="D29" s="2"/>
      <c r="E29" s="2"/>
      <c r="F29" s="29"/>
      <c r="G29" s="2"/>
      <c r="H29" s="2"/>
    </row>
    <row r="30" spans="1:8" ht="12">
      <c r="A30" s="55"/>
      <c r="C30" s="2"/>
      <c r="D30" s="2"/>
      <c r="E30" s="2"/>
      <c r="F30" s="29"/>
      <c r="G30" s="2"/>
      <c r="H30" s="2"/>
    </row>
    <row r="31" spans="1:6" ht="12">
      <c r="A31" s="1"/>
      <c r="C31" s="2"/>
      <c r="D31" s="2"/>
      <c r="E31" s="2"/>
      <c r="F31" s="29"/>
    </row>
    <row r="32" spans="1:6" ht="12">
      <c r="A32" s="1"/>
      <c r="C32" s="2"/>
      <c r="D32" s="2"/>
      <c r="E32" s="2"/>
      <c r="F32" s="29"/>
    </row>
    <row r="33" spans="1:6" ht="12">
      <c r="A33" s="1"/>
      <c r="C33" s="2"/>
      <c r="D33" s="2"/>
      <c r="E33" s="2"/>
      <c r="F33" s="29"/>
    </row>
    <row r="34" spans="1:6" ht="12">
      <c r="A34" s="1"/>
      <c r="C34" s="2"/>
      <c r="D34" s="2"/>
      <c r="E34" s="2"/>
      <c r="F34" s="29"/>
    </row>
    <row r="35" spans="1:6" ht="12">
      <c r="A35" s="1"/>
      <c r="C35" s="2"/>
      <c r="D35" s="2"/>
      <c r="E35" s="2"/>
      <c r="F35" s="29"/>
    </row>
    <row r="36" spans="1:6" ht="12">
      <c r="A36" s="1"/>
      <c r="C36" s="2"/>
      <c r="D36" s="2"/>
      <c r="E36" s="2"/>
      <c r="F36" s="29"/>
    </row>
    <row r="37" spans="1:6" ht="12">
      <c r="A37" s="1"/>
      <c r="C37" s="2"/>
      <c r="D37" s="2"/>
      <c r="E37" s="2"/>
      <c r="F37" s="29"/>
    </row>
    <row r="38" spans="1:6" ht="12">
      <c r="A38" s="1"/>
      <c r="C38" s="2"/>
      <c r="D38" s="2"/>
      <c r="E38" s="2"/>
      <c r="F38" s="29"/>
    </row>
    <row r="39" spans="1:6" ht="12">
      <c r="A39" s="1"/>
      <c r="C39" s="2"/>
      <c r="D39" s="2"/>
      <c r="E39" s="2"/>
      <c r="F39" s="29"/>
    </row>
    <row r="40" spans="1:6" ht="12">
      <c r="A40" s="1"/>
      <c r="C40" s="2"/>
      <c r="D40" s="2"/>
      <c r="E40" s="2"/>
      <c r="F40" s="29"/>
    </row>
    <row r="41" spans="1:6" ht="12">
      <c r="A41" s="1"/>
      <c r="C41" s="2"/>
      <c r="D41" s="2"/>
      <c r="E41" s="2"/>
      <c r="F41" s="29"/>
    </row>
    <row r="42" spans="1:6" ht="12">
      <c r="A42" s="1"/>
      <c r="C42" s="2"/>
      <c r="D42" s="2"/>
      <c r="E42" s="2"/>
      <c r="F42" s="29"/>
    </row>
    <row r="43" spans="1:6" ht="12">
      <c r="A43" s="1"/>
      <c r="C43" s="2"/>
      <c r="D43" s="2"/>
      <c r="E43" s="2"/>
      <c r="F43" s="29"/>
    </row>
    <row r="44" spans="1:6" ht="12">
      <c r="A44" s="1"/>
      <c r="C44" s="2"/>
      <c r="D44" s="2"/>
      <c r="E44" s="2"/>
      <c r="F44" s="29"/>
    </row>
    <row r="45" spans="1:6" ht="12">
      <c r="A45" s="1"/>
      <c r="C45" s="2"/>
      <c r="D45" s="2"/>
      <c r="E45" s="2"/>
      <c r="F45" s="29"/>
    </row>
    <row r="46" spans="1:6" ht="12">
      <c r="A46" s="1"/>
      <c r="C46" s="2"/>
      <c r="D46" s="2"/>
      <c r="E46" s="2"/>
      <c r="F46" s="29"/>
    </row>
    <row r="47" spans="1:6" ht="12">
      <c r="A47" s="1"/>
      <c r="C47" s="2"/>
      <c r="D47" s="2"/>
      <c r="E47" s="2"/>
      <c r="F47" s="29"/>
    </row>
    <row r="48" spans="1:6" ht="12">
      <c r="A48" s="1"/>
      <c r="C48" s="2"/>
      <c r="D48" s="2"/>
      <c r="E48" s="2"/>
      <c r="F48" s="29"/>
    </row>
    <row r="49" spans="1:6" ht="12">
      <c r="A49" s="1"/>
      <c r="C49" s="2"/>
      <c r="D49" s="2"/>
      <c r="E49" s="2"/>
      <c r="F49" s="29"/>
    </row>
    <row r="50" spans="1:6" ht="12">
      <c r="A50" s="1"/>
      <c r="C50" s="2"/>
      <c r="D50" s="2"/>
      <c r="E50" s="2"/>
      <c r="F50" s="29"/>
    </row>
    <row r="51" spans="1:6" ht="12">
      <c r="A51" s="1"/>
      <c r="C51" s="2"/>
      <c r="D51" s="2"/>
      <c r="E51" s="2"/>
      <c r="F51" s="29"/>
    </row>
    <row r="52" spans="1:6" ht="12">
      <c r="A52" s="1"/>
      <c r="C52" s="2"/>
      <c r="D52" s="2"/>
      <c r="E52" s="2"/>
      <c r="F52" s="29"/>
    </row>
    <row r="53" spans="1:6" ht="12">
      <c r="A53" s="1"/>
      <c r="C53" s="2"/>
      <c r="D53" s="2"/>
      <c r="E53" s="2"/>
      <c r="F53" s="29"/>
    </row>
    <row r="54" spans="1:6" ht="12">
      <c r="A54" s="1"/>
      <c r="C54" s="2"/>
      <c r="D54" s="2"/>
      <c r="E54" s="2"/>
      <c r="F54" s="29"/>
    </row>
    <row r="55" spans="1:6" ht="12">
      <c r="A55" s="1"/>
      <c r="C55" s="2"/>
      <c r="D55" s="2"/>
      <c r="E55" s="2"/>
      <c r="F55" s="29"/>
    </row>
    <row r="56" spans="1:6" ht="12">
      <c r="A56" s="1"/>
      <c r="C56" s="2"/>
      <c r="D56" s="2"/>
      <c r="E56" s="2"/>
      <c r="F56" s="29"/>
    </row>
    <row r="57" spans="1:6" ht="12">
      <c r="A57" s="1"/>
      <c r="C57" s="2"/>
      <c r="D57" s="2"/>
      <c r="E57" s="2"/>
      <c r="F57" s="29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A1" sqref="A1:F2"/>
    </sheetView>
  </sheetViews>
  <sheetFormatPr defaultColWidth="8.8515625" defaultRowHeight="12.75"/>
  <cols>
    <col min="1" max="1" width="10.421875" style="0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198" t="s">
        <v>257</v>
      </c>
      <c r="B1" s="191"/>
      <c r="C1" s="191"/>
      <c r="D1" s="191"/>
      <c r="E1" s="199"/>
      <c r="F1" s="199"/>
    </row>
    <row r="2" spans="1:6" ht="12">
      <c r="A2" s="191"/>
      <c r="B2" s="191"/>
      <c r="C2" s="191"/>
      <c r="D2" s="191"/>
      <c r="E2" s="199"/>
      <c r="F2" s="199"/>
    </row>
    <row r="3" spans="1:5" ht="12">
      <c r="A3" s="1"/>
      <c r="C3" s="1"/>
      <c r="D3" s="1"/>
      <c r="E3" s="1"/>
    </row>
    <row r="4" spans="1:8" ht="15">
      <c r="A4" s="25" t="s">
        <v>53</v>
      </c>
      <c r="B4" s="26" t="s">
        <v>12</v>
      </c>
      <c r="C4" s="27" t="s">
        <v>0</v>
      </c>
      <c r="D4" s="27" t="s">
        <v>1</v>
      </c>
      <c r="E4" s="27" t="s">
        <v>24</v>
      </c>
      <c r="F4" s="28" t="s">
        <v>26</v>
      </c>
      <c r="G4" s="27" t="s">
        <v>27</v>
      </c>
      <c r="H4" s="27" t="s">
        <v>8</v>
      </c>
    </row>
    <row r="5" spans="1:6" ht="12">
      <c r="A5" s="1"/>
      <c r="C5" s="2"/>
      <c r="D5" s="2"/>
      <c r="E5" s="2"/>
      <c r="F5" s="29"/>
    </row>
    <row r="6" spans="1:8" ht="12">
      <c r="A6" s="1"/>
      <c r="C6" s="2"/>
      <c r="D6" s="2"/>
      <c r="E6" s="2"/>
      <c r="F6" s="29"/>
      <c r="H6" s="2"/>
    </row>
    <row r="7" spans="1:7" ht="12">
      <c r="A7" s="1"/>
      <c r="C7" s="2"/>
      <c r="D7" s="2"/>
      <c r="E7" s="2"/>
      <c r="F7" s="29"/>
      <c r="G7" s="2"/>
    </row>
    <row r="8" spans="1:8" ht="12">
      <c r="A8" s="1"/>
      <c r="C8" s="2"/>
      <c r="D8" s="2"/>
      <c r="E8" s="2"/>
      <c r="F8" s="29"/>
      <c r="H8" s="2"/>
    </row>
    <row r="9" spans="1:8" ht="12">
      <c r="A9" s="1"/>
      <c r="C9" s="2"/>
      <c r="D9" s="2"/>
      <c r="E9" s="2"/>
      <c r="F9" s="29"/>
      <c r="G9" s="2"/>
      <c r="H9" s="2"/>
    </row>
    <row r="10" spans="1:8" ht="12">
      <c r="A10" s="1"/>
      <c r="C10" s="2"/>
      <c r="D10" s="2"/>
      <c r="E10" s="2"/>
      <c r="F10" s="29"/>
      <c r="G10" s="2"/>
      <c r="H10" s="2"/>
    </row>
    <row r="11" spans="1:8" ht="12">
      <c r="A11" s="1"/>
      <c r="C11" s="2"/>
      <c r="D11" s="2"/>
      <c r="E11" s="2"/>
      <c r="F11" s="29"/>
      <c r="G11" s="2"/>
      <c r="H11" s="2"/>
    </row>
    <row r="12" spans="1:8" ht="12">
      <c r="A12" s="1"/>
      <c r="C12" s="2"/>
      <c r="D12" s="2"/>
      <c r="E12" s="2"/>
      <c r="F12" s="29"/>
      <c r="G12" s="2"/>
      <c r="H12" s="2"/>
    </row>
    <row r="13" spans="1:8" ht="12">
      <c r="A13" s="1"/>
      <c r="C13" s="2"/>
      <c r="D13" s="2"/>
      <c r="E13" s="2"/>
      <c r="F13" s="29"/>
      <c r="G13" s="2"/>
      <c r="H13" s="2"/>
    </row>
    <row r="14" spans="1:8" ht="12">
      <c r="A14" s="1"/>
      <c r="C14" s="2"/>
      <c r="D14" s="2"/>
      <c r="E14" s="2"/>
      <c r="F14" s="29"/>
      <c r="G14" s="2"/>
      <c r="H14" s="2"/>
    </row>
    <row r="15" spans="1:8" ht="12">
      <c r="A15" s="1"/>
      <c r="C15" s="2"/>
      <c r="D15" s="2"/>
      <c r="E15" s="2"/>
      <c r="F15" s="29"/>
      <c r="G15" s="2"/>
      <c r="H15" s="2"/>
    </row>
    <row r="16" spans="1:8" ht="12">
      <c r="A16" s="1"/>
      <c r="C16" s="2"/>
      <c r="D16" s="2"/>
      <c r="E16" s="2"/>
      <c r="F16" s="29"/>
      <c r="G16" s="2"/>
      <c r="H16" s="2"/>
    </row>
    <row r="17" spans="1:6" ht="12">
      <c r="A17" s="1"/>
      <c r="C17" s="2"/>
      <c r="D17" s="2"/>
      <c r="E17" s="2"/>
      <c r="F17" s="29"/>
    </row>
    <row r="18" spans="1:6" ht="12">
      <c r="A18" s="1"/>
      <c r="C18" s="2"/>
      <c r="D18" s="2"/>
      <c r="E18" s="2"/>
      <c r="F18" s="29"/>
    </row>
    <row r="19" spans="1:7" ht="12">
      <c r="A19" s="1"/>
      <c r="C19" s="2"/>
      <c r="D19" s="2"/>
      <c r="E19" s="2"/>
      <c r="F19" s="29"/>
      <c r="G19" s="2"/>
    </row>
    <row r="20" spans="1:6" ht="12">
      <c r="A20" s="1"/>
      <c r="C20" s="2"/>
      <c r="D20" s="2"/>
      <c r="E20" s="2"/>
      <c r="F20" s="29"/>
    </row>
    <row r="21" spans="1:7" ht="12">
      <c r="A21" s="1"/>
      <c r="C21" s="2"/>
      <c r="D21" s="2"/>
      <c r="E21" s="2"/>
      <c r="F21" s="29"/>
      <c r="G21" s="2"/>
    </row>
    <row r="22" spans="1:6" ht="12">
      <c r="A22" s="1"/>
      <c r="C22" s="2"/>
      <c r="D22" s="2"/>
      <c r="E22" s="2"/>
      <c r="F22" s="29"/>
    </row>
    <row r="23" spans="1:6" ht="12">
      <c r="A23" s="1"/>
      <c r="C23" s="2"/>
      <c r="D23" s="2"/>
      <c r="E23" s="2"/>
      <c r="F23" s="29"/>
    </row>
    <row r="24" spans="1:6" ht="12">
      <c r="A24" s="1"/>
      <c r="C24" s="2"/>
      <c r="D24" s="2"/>
      <c r="E24" s="2"/>
      <c r="F24" s="29"/>
    </row>
    <row r="25" spans="1:6" ht="12">
      <c r="A25" s="1"/>
      <c r="C25" s="2"/>
      <c r="D25" s="2"/>
      <c r="E25" s="2"/>
      <c r="F25" s="29"/>
    </row>
    <row r="26" spans="1:6" ht="12">
      <c r="A26" s="1"/>
      <c r="C26" s="2"/>
      <c r="D26" s="2"/>
      <c r="E26" s="2"/>
      <c r="F26" s="29"/>
    </row>
    <row r="27" spans="1:6" ht="12">
      <c r="A27" s="1"/>
      <c r="C27" s="2"/>
      <c r="D27" s="2"/>
      <c r="E27" s="2"/>
      <c r="F27" s="29"/>
    </row>
    <row r="28" spans="1:6" ht="12">
      <c r="A28" s="1"/>
      <c r="C28" s="2"/>
      <c r="D28" s="2"/>
      <c r="E28" s="2"/>
      <c r="F28" s="29"/>
    </row>
    <row r="29" spans="1:6" ht="12">
      <c r="A29" s="1"/>
      <c r="C29" s="2"/>
      <c r="D29" s="2"/>
      <c r="E29" s="2"/>
      <c r="F29" s="29"/>
    </row>
    <row r="30" spans="1:6" ht="12">
      <c r="A30" s="1"/>
      <c r="C30" s="2"/>
      <c r="D30" s="2"/>
      <c r="E30" s="2"/>
      <c r="F30" s="29"/>
    </row>
    <row r="31" spans="1:6" ht="12">
      <c r="A31" s="1"/>
      <c r="C31" s="2"/>
      <c r="D31" s="2"/>
      <c r="E31" s="2"/>
      <c r="F31" s="29"/>
    </row>
    <row r="32" spans="1:6" ht="12">
      <c r="A32" s="1"/>
      <c r="C32" s="2"/>
      <c r="D32" s="2"/>
      <c r="E32" s="2"/>
      <c r="F32" s="29"/>
    </row>
    <row r="33" spans="1:6" ht="12">
      <c r="A33" s="1"/>
      <c r="C33" s="2"/>
      <c r="D33" s="2"/>
      <c r="E33" s="2"/>
      <c r="F33" s="29"/>
    </row>
    <row r="34" spans="1:6" ht="12">
      <c r="A34" s="1"/>
      <c r="C34" s="2"/>
      <c r="D34" s="2"/>
      <c r="E34" s="2"/>
      <c r="F34" s="29"/>
    </row>
    <row r="35" spans="1:6" ht="12">
      <c r="A35" s="1"/>
      <c r="C35" s="2"/>
      <c r="D35" s="2"/>
      <c r="E35" s="2"/>
      <c r="F35" s="29"/>
    </row>
    <row r="36" spans="1:6" ht="12">
      <c r="A36" s="1"/>
      <c r="C36" s="2"/>
      <c r="D36" s="2"/>
      <c r="E36" s="2"/>
      <c r="F36" s="29"/>
    </row>
    <row r="37" spans="1:6" ht="12">
      <c r="A37" s="1"/>
      <c r="C37" s="2"/>
      <c r="D37" s="2"/>
      <c r="E37" s="2"/>
      <c r="F37" s="29"/>
    </row>
    <row r="38" spans="1:6" ht="12">
      <c r="A38" s="1"/>
      <c r="C38" s="2"/>
      <c r="D38" s="2"/>
      <c r="E38" s="2"/>
      <c r="F38" s="29"/>
    </row>
    <row r="39" spans="1:6" ht="12">
      <c r="A39" s="1"/>
      <c r="C39" s="2"/>
      <c r="D39" s="2"/>
      <c r="E39" s="2"/>
      <c r="F39" s="29"/>
    </row>
    <row r="40" spans="1:6" ht="12">
      <c r="A40" s="1"/>
      <c r="C40" s="2"/>
      <c r="D40" s="2"/>
      <c r="E40" s="2"/>
      <c r="F40" s="29"/>
    </row>
    <row r="41" spans="1:6" ht="12">
      <c r="A41" s="1"/>
      <c r="C41" s="2"/>
      <c r="D41" s="2"/>
      <c r="E41" s="2"/>
      <c r="F41" s="29"/>
    </row>
    <row r="42" spans="1:6" ht="12">
      <c r="A42" s="1"/>
      <c r="C42" s="2"/>
      <c r="D42" s="2"/>
      <c r="E42" s="2"/>
      <c r="F42" s="29"/>
    </row>
    <row r="43" spans="1:6" ht="12">
      <c r="A43" s="1"/>
      <c r="C43" s="2"/>
      <c r="D43" s="2"/>
      <c r="E43" s="2"/>
      <c r="F43" s="29"/>
    </row>
    <row r="44" spans="1:6" ht="12">
      <c r="A44" s="1"/>
      <c r="C44" s="2"/>
      <c r="D44" s="2"/>
      <c r="E44" s="2"/>
      <c r="F44" s="29"/>
    </row>
    <row r="45" spans="1:6" ht="12">
      <c r="A45" s="1"/>
      <c r="C45" s="2"/>
      <c r="D45" s="2"/>
      <c r="E45" s="2"/>
      <c r="F45" s="29"/>
    </row>
    <row r="46" spans="1:6" ht="12">
      <c r="A46" s="1"/>
      <c r="C46" s="2"/>
      <c r="D46" s="2"/>
      <c r="E46" s="2"/>
      <c r="F46" s="29"/>
    </row>
    <row r="47" spans="1:6" ht="12">
      <c r="A47" s="1"/>
      <c r="C47" s="2"/>
      <c r="D47" s="2"/>
      <c r="E47" s="2"/>
      <c r="F47" s="29"/>
    </row>
    <row r="48" spans="1:6" ht="12">
      <c r="A48" s="1"/>
      <c r="C48" s="2"/>
      <c r="D48" s="2"/>
      <c r="E48" s="2"/>
      <c r="F48" s="29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L20" sqref="L20"/>
    </sheetView>
  </sheetViews>
  <sheetFormatPr defaultColWidth="8.8515625" defaultRowHeight="12.75"/>
  <cols>
    <col min="1" max="1" width="8.140625" style="0" bestFit="1" customWidth="1"/>
    <col min="2" max="2" width="17.8515625" style="0" customWidth="1"/>
    <col min="3" max="3" width="8.8515625" style="0" customWidth="1"/>
    <col min="4" max="4" width="11.00390625" style="0" customWidth="1"/>
    <col min="5" max="5" width="12.00390625" style="0" customWidth="1"/>
    <col min="6" max="6" width="10.7109375" style="0" bestFit="1" customWidth="1"/>
  </cols>
  <sheetData>
    <row r="1" spans="1:11" ht="12">
      <c r="A1" s="95" t="s">
        <v>147</v>
      </c>
      <c r="B1" s="95" t="s">
        <v>12</v>
      </c>
      <c r="C1" s="95" t="s">
        <v>3</v>
      </c>
      <c r="D1" s="95" t="s">
        <v>5</v>
      </c>
      <c r="E1" s="95" t="s">
        <v>4</v>
      </c>
      <c r="F1" s="95" t="s">
        <v>146</v>
      </c>
      <c r="G1" s="95" t="s">
        <v>24</v>
      </c>
      <c r="H1" s="95" t="s">
        <v>145</v>
      </c>
      <c r="I1" s="95" t="s">
        <v>78</v>
      </c>
      <c r="J1" s="95" t="s">
        <v>144</v>
      </c>
      <c r="K1" s="95" t="s">
        <v>143</v>
      </c>
    </row>
    <row r="2" spans="1:11" ht="12">
      <c r="A2">
        <v>406795</v>
      </c>
      <c r="B2" t="s">
        <v>65</v>
      </c>
      <c r="C2" s="133">
        <v>0.005293287037037037</v>
      </c>
      <c r="D2" s="133">
        <v>0.005887268518518518</v>
      </c>
      <c r="E2" s="133">
        <v>0.006103009259259259</v>
      </c>
      <c r="F2" s="133">
        <f>SUM(C2:E2)</f>
        <v>0.017283564814814814</v>
      </c>
      <c r="H2" t="s">
        <v>137</v>
      </c>
      <c r="I2">
        <v>57</v>
      </c>
      <c r="J2" t="s">
        <v>136</v>
      </c>
      <c r="K2" s="133"/>
    </row>
    <row r="3" spans="1:11" ht="12">
      <c r="A3">
        <v>783385</v>
      </c>
      <c r="B3" t="s">
        <v>66</v>
      </c>
      <c r="C3" s="133">
        <v>0.003976157407407408</v>
      </c>
      <c r="D3" s="133">
        <v>0.004678240740740741</v>
      </c>
      <c r="E3" s="133">
        <v>0.005338773148148148</v>
      </c>
      <c r="F3" s="133">
        <f>SUM(C3:E3)</f>
        <v>0.013993171296296297</v>
      </c>
      <c r="H3" t="s">
        <v>141</v>
      </c>
      <c r="I3">
        <v>38</v>
      </c>
      <c r="J3" t="s">
        <v>136</v>
      </c>
      <c r="K3" s="133">
        <v>0.014731018518518518</v>
      </c>
    </row>
    <row r="4" spans="1:11" ht="12">
      <c r="A4">
        <v>406927</v>
      </c>
      <c r="B4" t="s">
        <v>79</v>
      </c>
      <c r="C4" s="133">
        <v>0.004894212962962962</v>
      </c>
      <c r="D4" s="133">
        <v>0.005664930555555556</v>
      </c>
      <c r="E4" s="133">
        <v>0.006060416666666666</v>
      </c>
      <c r="F4" s="133">
        <f aca="true" t="shared" si="0" ref="F4:F12">SUM(C4,D4,E4)</f>
        <v>0.016619560185185185</v>
      </c>
      <c r="H4" t="s">
        <v>137</v>
      </c>
      <c r="I4">
        <v>41</v>
      </c>
      <c r="J4" t="s">
        <v>136</v>
      </c>
      <c r="K4" s="133">
        <v>0.014908912037037036</v>
      </c>
    </row>
    <row r="5" spans="1:11" ht="12">
      <c r="A5">
        <v>406820</v>
      </c>
      <c r="B5" t="s">
        <v>131</v>
      </c>
      <c r="C5" s="133">
        <v>0.0045321759259259265</v>
      </c>
      <c r="D5" s="133">
        <v>0.005327662037037037</v>
      </c>
      <c r="E5" s="133">
        <v>0.005965393518518518</v>
      </c>
      <c r="F5" s="133">
        <f t="shared" si="0"/>
        <v>0.015825231481481482</v>
      </c>
      <c r="H5" t="s">
        <v>137</v>
      </c>
      <c r="I5">
        <v>50</v>
      </c>
      <c r="J5" t="s">
        <v>136</v>
      </c>
      <c r="K5" s="133"/>
    </row>
    <row r="6" spans="1:11" ht="12">
      <c r="A6">
        <v>406801</v>
      </c>
      <c r="B6" t="s">
        <v>133</v>
      </c>
      <c r="C6" s="133">
        <v>0.005280555555555556</v>
      </c>
      <c r="D6" s="133">
        <v>0.006070601851851852</v>
      </c>
      <c r="E6" s="133">
        <v>0.007200231481481482</v>
      </c>
      <c r="F6" s="133">
        <f t="shared" si="0"/>
        <v>0.018551388888888888</v>
      </c>
      <c r="H6" t="s">
        <v>137</v>
      </c>
      <c r="I6">
        <v>54</v>
      </c>
      <c r="J6" t="s">
        <v>142</v>
      </c>
      <c r="K6" s="133"/>
    </row>
    <row r="7" spans="1:11" ht="12">
      <c r="A7">
        <v>785729</v>
      </c>
      <c r="B7" t="s">
        <v>130</v>
      </c>
      <c r="C7" s="133">
        <v>0.0037912037037037033</v>
      </c>
      <c r="D7" s="133">
        <v>0.0043957175925925926</v>
      </c>
      <c r="E7" s="133">
        <v>0.004715625</v>
      </c>
      <c r="F7" s="133">
        <f t="shared" si="0"/>
        <v>0.012902546296296297</v>
      </c>
      <c r="H7" t="s">
        <v>141</v>
      </c>
      <c r="I7">
        <v>30</v>
      </c>
      <c r="J7" t="s">
        <v>136</v>
      </c>
      <c r="K7" s="133"/>
    </row>
    <row r="8" spans="1:11" ht="12">
      <c r="A8">
        <v>406796</v>
      </c>
      <c r="B8" t="s">
        <v>40</v>
      </c>
      <c r="C8" s="133">
        <v>0.005086458333333333</v>
      </c>
      <c r="D8" s="133">
        <v>0.005772685185185185</v>
      </c>
      <c r="E8" s="133">
        <v>0.006528935185185185</v>
      </c>
      <c r="F8" s="133">
        <f t="shared" si="0"/>
        <v>0.017388078703703704</v>
      </c>
      <c r="G8" t="s">
        <v>138</v>
      </c>
      <c r="H8" t="s">
        <v>137</v>
      </c>
      <c r="I8">
        <v>62</v>
      </c>
      <c r="J8" t="s">
        <v>139</v>
      </c>
      <c r="K8" s="133">
        <v>0.01681412037037037</v>
      </c>
    </row>
    <row r="9" spans="1:11" ht="12">
      <c r="A9">
        <v>406713</v>
      </c>
      <c r="B9" t="s">
        <v>80</v>
      </c>
      <c r="C9" s="133">
        <v>0.004316319444444445</v>
      </c>
      <c r="D9" s="133">
        <v>0.004917939814814815</v>
      </c>
      <c r="E9" s="133">
        <v>0.0064741898148148146</v>
      </c>
      <c r="F9" s="133">
        <f t="shared" si="0"/>
        <v>0.015708449074074073</v>
      </c>
      <c r="H9" t="s">
        <v>137</v>
      </c>
      <c r="I9">
        <v>50</v>
      </c>
      <c r="J9" t="s">
        <v>139</v>
      </c>
      <c r="K9" s="133">
        <v>0.015065393518518518</v>
      </c>
    </row>
    <row r="10" spans="1:11" ht="12">
      <c r="A10">
        <v>781851</v>
      </c>
      <c r="B10" t="s">
        <v>82</v>
      </c>
      <c r="C10" s="133">
        <v>0.00547650462962963</v>
      </c>
      <c r="D10" s="133">
        <v>0.005638194444444445</v>
      </c>
      <c r="E10" s="133">
        <v>0.00591261574074074</v>
      </c>
      <c r="F10" s="133">
        <f t="shared" si="0"/>
        <v>0.017027314814814815</v>
      </c>
      <c r="H10" t="s">
        <v>137</v>
      </c>
      <c r="I10">
        <v>59</v>
      </c>
      <c r="J10" t="s">
        <v>136</v>
      </c>
      <c r="K10" s="133">
        <v>0.01754525462962963</v>
      </c>
    </row>
    <row r="11" spans="1:11" ht="12">
      <c r="A11">
        <v>785429</v>
      </c>
      <c r="B11" t="s">
        <v>132</v>
      </c>
      <c r="C11" s="133">
        <v>0.005228472222222222</v>
      </c>
      <c r="D11" s="133">
        <v>0.0060160879629629635</v>
      </c>
      <c r="E11" s="133">
        <v>0.007111111111111111</v>
      </c>
      <c r="F11" s="133">
        <f t="shared" si="0"/>
        <v>0.018355671296296297</v>
      </c>
      <c r="G11" t="s">
        <v>138</v>
      </c>
      <c r="H11" t="s">
        <v>137</v>
      </c>
      <c r="I11">
        <v>41</v>
      </c>
      <c r="J11" t="s">
        <v>136</v>
      </c>
      <c r="K11" s="133"/>
    </row>
    <row r="12" spans="1:11" ht="12">
      <c r="A12">
        <v>406903</v>
      </c>
      <c r="B12" t="s">
        <v>46</v>
      </c>
      <c r="C12" s="133">
        <v>0.00787986111111111</v>
      </c>
      <c r="D12" s="133">
        <v>0.010384722222222222</v>
      </c>
      <c r="E12" s="133">
        <v>0.010185069444444443</v>
      </c>
      <c r="F12" s="133">
        <f t="shared" si="0"/>
        <v>0.02844965277777778</v>
      </c>
      <c r="H12" t="s">
        <v>137</v>
      </c>
      <c r="I12">
        <v>71</v>
      </c>
      <c r="J12" t="s">
        <v>136</v>
      </c>
      <c r="K12" s="133">
        <v>0.027760416666666666</v>
      </c>
    </row>
    <row r="13" spans="1:11" ht="12">
      <c r="A13">
        <v>783586</v>
      </c>
      <c r="B13" t="s">
        <v>72</v>
      </c>
      <c r="C13" s="133">
        <v>0.004106828703703704</v>
      </c>
      <c r="D13" s="133">
        <v>0.004583101851851852</v>
      </c>
      <c r="E13" s="133">
        <v>0.005340277777777777</v>
      </c>
      <c r="F13" s="133">
        <f aca="true" t="shared" si="1" ref="F13:F18">SUM(C13:E13)</f>
        <v>0.014030208333333332</v>
      </c>
      <c r="H13" t="s">
        <v>137</v>
      </c>
      <c r="I13">
        <v>43</v>
      </c>
      <c r="J13" t="s">
        <v>136</v>
      </c>
      <c r="K13" s="133">
        <v>0.014719675925925926</v>
      </c>
    </row>
    <row r="14" spans="1:11" ht="12">
      <c r="A14">
        <v>781852</v>
      </c>
      <c r="B14" t="s">
        <v>71</v>
      </c>
      <c r="C14" s="133">
        <v>0.004818865740740741</v>
      </c>
      <c r="D14" s="133">
        <v>0.005392592592592592</v>
      </c>
      <c r="E14" s="133">
        <v>0.005332754629629629</v>
      </c>
      <c r="F14" s="133">
        <f t="shared" si="1"/>
        <v>0.015544212962962961</v>
      </c>
      <c r="H14" t="s">
        <v>137</v>
      </c>
      <c r="I14">
        <v>60</v>
      </c>
      <c r="J14" t="s">
        <v>139</v>
      </c>
      <c r="K14" s="133">
        <v>0.015836342592592593</v>
      </c>
    </row>
    <row r="15" spans="1:11" ht="12">
      <c r="A15">
        <v>406792</v>
      </c>
      <c r="B15" t="s">
        <v>56</v>
      </c>
      <c r="C15" s="133">
        <v>0.00434050925925926</v>
      </c>
      <c r="D15" s="133">
        <v>0.005210648148148148</v>
      </c>
      <c r="E15" s="133">
        <v>0.006022569444444444</v>
      </c>
      <c r="F15" s="133">
        <f t="shared" si="1"/>
        <v>0.015573726851851852</v>
      </c>
      <c r="G15" t="s">
        <v>138</v>
      </c>
      <c r="H15" t="s">
        <v>137</v>
      </c>
      <c r="I15">
        <v>49</v>
      </c>
      <c r="J15" t="s">
        <v>136</v>
      </c>
      <c r="K15" s="133">
        <v>0.015719791666666667</v>
      </c>
    </row>
    <row r="16" spans="1:11" ht="12">
      <c r="A16">
        <v>785871</v>
      </c>
      <c r="B16" t="s">
        <v>140</v>
      </c>
      <c r="C16" s="133">
        <v>0.003637962962962963</v>
      </c>
      <c r="D16" s="133">
        <v>0.0042114583333333335</v>
      </c>
      <c r="E16" s="133">
        <v>0.0043140046296296294</v>
      </c>
      <c r="F16" s="133">
        <f t="shared" si="1"/>
        <v>0.012163425925925926</v>
      </c>
      <c r="G16" t="s">
        <v>138</v>
      </c>
      <c r="H16" t="s">
        <v>137</v>
      </c>
      <c r="I16">
        <v>40</v>
      </c>
      <c r="J16" t="s">
        <v>136</v>
      </c>
      <c r="K16" s="133"/>
    </row>
    <row r="17" spans="1:11" ht="12">
      <c r="A17">
        <v>406703</v>
      </c>
      <c r="B17" t="s">
        <v>62</v>
      </c>
      <c r="C17" s="133">
        <v>0.006515277777777777</v>
      </c>
      <c r="D17" s="133">
        <v>0.006938541666666667</v>
      </c>
      <c r="E17" s="133">
        <v>0.008731250000000001</v>
      </c>
      <c r="F17" s="133">
        <f t="shared" si="1"/>
        <v>0.022185069444444445</v>
      </c>
      <c r="H17" t="s">
        <v>137</v>
      </c>
      <c r="I17">
        <v>63</v>
      </c>
      <c r="J17" t="s">
        <v>139</v>
      </c>
      <c r="K17" s="133"/>
    </row>
    <row r="18" spans="1:11" ht="12">
      <c r="A18">
        <v>782463</v>
      </c>
      <c r="B18" t="s">
        <v>83</v>
      </c>
      <c r="C18" s="133">
        <v>0.004080555555555556</v>
      </c>
      <c r="D18" s="133">
        <v>0.004793171296296296</v>
      </c>
      <c r="E18" s="133">
        <v>0.005164351851851851</v>
      </c>
      <c r="F18" s="133">
        <f t="shared" si="1"/>
        <v>0.014038078703703702</v>
      </c>
      <c r="G18" t="s">
        <v>138</v>
      </c>
      <c r="H18" t="s">
        <v>137</v>
      </c>
      <c r="I18">
        <v>51</v>
      </c>
      <c r="J18" t="s">
        <v>136</v>
      </c>
      <c r="K18" s="133">
        <v>0.014055439814814816</v>
      </c>
    </row>
    <row r="19" spans="3:6" ht="12">
      <c r="C19" s="133"/>
      <c r="D19" s="133"/>
      <c r="E19" s="133"/>
      <c r="F19" s="133"/>
    </row>
    <row r="20" spans="3:6" ht="12">
      <c r="C20" s="133"/>
      <c r="D20" s="133"/>
      <c r="E20" s="133"/>
      <c r="F20" s="133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L24" sqref="L24"/>
    </sheetView>
  </sheetViews>
  <sheetFormatPr defaultColWidth="8.8515625" defaultRowHeight="12.75"/>
  <cols>
    <col min="1" max="1" width="8.140625" style="0" bestFit="1" customWidth="1"/>
    <col min="2" max="2" width="17.8515625" style="0" customWidth="1"/>
    <col min="3" max="3" width="8.8515625" style="0" customWidth="1"/>
    <col min="4" max="4" width="11.00390625" style="0" customWidth="1"/>
    <col min="5" max="5" width="12.00390625" style="0" customWidth="1"/>
    <col min="6" max="6" width="10.7109375" style="0" bestFit="1" customWidth="1"/>
  </cols>
  <sheetData>
    <row r="1" spans="1:11" ht="12">
      <c r="A1" s="95" t="s">
        <v>147</v>
      </c>
      <c r="B1" s="95" t="s">
        <v>12</v>
      </c>
      <c r="C1" s="95" t="s">
        <v>3</v>
      </c>
      <c r="D1" s="95" t="s">
        <v>5</v>
      </c>
      <c r="E1" s="95" t="s">
        <v>4</v>
      </c>
      <c r="F1" s="95" t="s">
        <v>146</v>
      </c>
      <c r="G1" s="95" t="s">
        <v>24</v>
      </c>
      <c r="H1" s="95" t="s">
        <v>145</v>
      </c>
      <c r="I1" s="95" t="s">
        <v>78</v>
      </c>
      <c r="J1" s="95" t="s">
        <v>144</v>
      </c>
      <c r="K1" s="95" t="s">
        <v>143</v>
      </c>
    </row>
    <row r="2" spans="1:11" ht="12">
      <c r="A2">
        <v>406795</v>
      </c>
      <c r="B2" t="s">
        <v>65</v>
      </c>
      <c r="C2" s="133"/>
      <c r="D2" s="133"/>
      <c r="E2" s="133"/>
      <c r="F2" s="133"/>
      <c r="H2" t="s">
        <v>137</v>
      </c>
      <c r="I2">
        <v>58</v>
      </c>
      <c r="K2" s="133"/>
    </row>
    <row r="3" spans="1:11" ht="12">
      <c r="A3">
        <v>783385</v>
      </c>
      <c r="B3" t="s">
        <v>66</v>
      </c>
      <c r="C3" s="133"/>
      <c r="D3" s="133"/>
      <c r="E3" s="133"/>
      <c r="F3" s="133"/>
      <c r="H3" t="s">
        <v>141</v>
      </c>
      <c r="I3">
        <v>39</v>
      </c>
      <c r="K3" s="133"/>
    </row>
    <row r="4" spans="1:11" ht="12">
      <c r="A4">
        <v>406927</v>
      </c>
      <c r="B4" t="s">
        <v>79</v>
      </c>
      <c r="C4" s="133"/>
      <c r="D4" s="133"/>
      <c r="E4" s="133"/>
      <c r="F4" s="133"/>
      <c r="H4" t="s">
        <v>137</v>
      </c>
      <c r="I4">
        <v>42</v>
      </c>
      <c r="K4" s="133"/>
    </row>
    <row r="5" spans="1:11" ht="12">
      <c r="A5">
        <v>406820</v>
      </c>
      <c r="B5" t="s">
        <v>131</v>
      </c>
      <c r="C5" s="133"/>
      <c r="D5" s="133"/>
      <c r="E5" s="133"/>
      <c r="F5" s="133"/>
      <c r="H5" t="s">
        <v>137</v>
      </c>
      <c r="I5">
        <v>51</v>
      </c>
      <c r="K5" s="133"/>
    </row>
    <row r="6" spans="1:11" ht="12">
      <c r="A6">
        <v>406801</v>
      </c>
      <c r="B6" t="s">
        <v>133</v>
      </c>
      <c r="C6" s="133"/>
      <c r="D6" s="133"/>
      <c r="E6" s="133"/>
      <c r="F6" s="133"/>
      <c r="H6" t="s">
        <v>137</v>
      </c>
      <c r="I6">
        <v>55</v>
      </c>
      <c r="K6" s="133"/>
    </row>
    <row r="7" spans="1:11" ht="12">
      <c r="A7">
        <v>785729</v>
      </c>
      <c r="B7" t="s">
        <v>130</v>
      </c>
      <c r="C7" s="133"/>
      <c r="D7" s="133"/>
      <c r="E7" s="133"/>
      <c r="F7" s="133"/>
      <c r="H7" t="s">
        <v>141</v>
      </c>
      <c r="I7">
        <v>31</v>
      </c>
      <c r="K7" s="133"/>
    </row>
    <row r="8" spans="1:11" ht="12">
      <c r="A8">
        <v>406796</v>
      </c>
      <c r="B8" t="s">
        <v>40</v>
      </c>
      <c r="C8" s="133"/>
      <c r="D8" s="133"/>
      <c r="E8" s="133"/>
      <c r="F8" s="133"/>
      <c r="H8" t="s">
        <v>137</v>
      </c>
      <c r="I8">
        <v>63</v>
      </c>
      <c r="K8" s="133"/>
    </row>
    <row r="9" spans="1:11" ht="12">
      <c r="A9">
        <v>406713</v>
      </c>
      <c r="B9" t="s">
        <v>80</v>
      </c>
      <c r="C9" s="133"/>
      <c r="D9" s="133"/>
      <c r="E9" s="133"/>
      <c r="F9" s="133"/>
      <c r="H9" t="s">
        <v>137</v>
      </c>
      <c r="I9">
        <v>51</v>
      </c>
      <c r="K9" s="133"/>
    </row>
    <row r="10" spans="1:11" ht="12">
      <c r="A10">
        <v>781851</v>
      </c>
      <c r="B10" t="s">
        <v>82</v>
      </c>
      <c r="C10" s="133"/>
      <c r="D10" s="133"/>
      <c r="E10" s="133"/>
      <c r="F10" s="133"/>
      <c r="H10" t="s">
        <v>137</v>
      </c>
      <c r="I10">
        <v>60</v>
      </c>
      <c r="K10" s="133"/>
    </row>
    <row r="11" spans="1:11" ht="12">
      <c r="A11">
        <v>785429</v>
      </c>
      <c r="B11" t="s">
        <v>132</v>
      </c>
      <c r="C11" s="133"/>
      <c r="D11" s="133"/>
      <c r="E11" s="133"/>
      <c r="F11" s="133"/>
      <c r="H11" t="s">
        <v>137</v>
      </c>
      <c r="I11">
        <v>42</v>
      </c>
      <c r="K11" s="133"/>
    </row>
    <row r="12" spans="1:11" ht="12">
      <c r="A12">
        <v>406903</v>
      </c>
      <c r="B12" t="s">
        <v>46</v>
      </c>
      <c r="C12" s="133"/>
      <c r="D12" s="133"/>
      <c r="E12" s="133"/>
      <c r="F12" s="133"/>
      <c r="H12" t="s">
        <v>137</v>
      </c>
      <c r="I12">
        <v>72</v>
      </c>
      <c r="K12" s="133"/>
    </row>
    <row r="13" spans="1:11" ht="12">
      <c r="A13">
        <v>783586</v>
      </c>
      <c r="B13" t="s">
        <v>72</v>
      </c>
      <c r="C13" s="133"/>
      <c r="D13" s="133"/>
      <c r="E13" s="133"/>
      <c r="F13" s="133"/>
      <c r="H13" t="s">
        <v>137</v>
      </c>
      <c r="I13">
        <v>44</v>
      </c>
      <c r="K13" s="133"/>
    </row>
    <row r="14" spans="1:11" ht="12">
      <c r="A14">
        <v>781852</v>
      </c>
      <c r="B14" t="s">
        <v>71</v>
      </c>
      <c r="C14" s="133"/>
      <c r="D14" s="133"/>
      <c r="E14" s="133"/>
      <c r="F14" s="133"/>
      <c r="H14" t="s">
        <v>137</v>
      </c>
      <c r="I14">
        <v>61</v>
      </c>
      <c r="K14" s="133"/>
    </row>
    <row r="15" spans="1:11" ht="12">
      <c r="A15">
        <v>406792</v>
      </c>
      <c r="B15" t="s">
        <v>56</v>
      </c>
      <c r="C15" s="133"/>
      <c r="D15" s="133"/>
      <c r="E15" s="133"/>
      <c r="F15" s="133"/>
      <c r="H15" t="s">
        <v>137</v>
      </c>
      <c r="I15">
        <v>50</v>
      </c>
      <c r="K15" s="133"/>
    </row>
    <row r="16" spans="1:11" ht="12">
      <c r="A16">
        <v>785871</v>
      </c>
      <c r="B16" t="s">
        <v>140</v>
      </c>
      <c r="C16" s="133"/>
      <c r="D16" s="133"/>
      <c r="E16" s="133"/>
      <c r="F16" s="133"/>
      <c r="H16" t="s">
        <v>137</v>
      </c>
      <c r="I16">
        <v>41</v>
      </c>
      <c r="K16" s="133"/>
    </row>
    <row r="17" spans="1:11" ht="12">
      <c r="A17">
        <v>406703</v>
      </c>
      <c r="B17" t="s">
        <v>62</v>
      </c>
      <c r="C17" s="133"/>
      <c r="D17" s="133"/>
      <c r="E17" s="133"/>
      <c r="F17" s="133"/>
      <c r="H17" t="s">
        <v>137</v>
      </c>
      <c r="I17">
        <v>64</v>
      </c>
      <c r="K17" s="133"/>
    </row>
    <row r="18" spans="1:11" ht="12">
      <c r="A18">
        <v>782463</v>
      </c>
      <c r="B18" t="s">
        <v>83</v>
      </c>
      <c r="C18" s="133"/>
      <c r="D18" s="133"/>
      <c r="E18" s="133"/>
      <c r="F18" s="133"/>
      <c r="H18" t="s">
        <v>137</v>
      </c>
      <c r="I18">
        <v>52</v>
      </c>
      <c r="K18" s="133"/>
    </row>
    <row r="19" spans="3:6" ht="12">
      <c r="C19" s="133"/>
      <c r="D19" s="133"/>
      <c r="E19" s="133"/>
      <c r="F19" s="133"/>
    </row>
    <row r="20" spans="3:6" ht="12">
      <c r="C20" s="133"/>
      <c r="D20" s="133"/>
      <c r="E20" s="133"/>
      <c r="F20" s="133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AA18" sqref="AA18"/>
    </sheetView>
  </sheetViews>
  <sheetFormatPr defaultColWidth="8.8515625" defaultRowHeight="12.75"/>
  <cols>
    <col min="1" max="1" width="8.8515625" style="0" customWidth="1"/>
    <col min="2" max="2" width="9.421875" style="0" bestFit="1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1.421875" style="0" bestFit="1" customWidth="1"/>
    <col min="12" max="13" width="4.7109375" style="0" customWidth="1"/>
    <col min="14" max="14" width="9.421875" style="0" bestFit="1" customWidth="1"/>
    <col min="15" max="15" width="10.421875" style="0" bestFit="1" customWidth="1"/>
    <col min="16" max="17" width="4.7109375" style="0" customWidth="1"/>
    <col min="18" max="18" width="9.421875" style="0" bestFit="1" customWidth="1"/>
    <col min="19" max="19" width="10.421875" style="0" bestFit="1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66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168</v>
      </c>
      <c r="C10" s="127">
        <v>0.004052430555555555</v>
      </c>
      <c r="D10" s="40" t="s">
        <v>85</v>
      </c>
      <c r="E10" s="40">
        <v>5</v>
      </c>
      <c r="F10" s="114" t="s">
        <v>183</v>
      </c>
      <c r="G10" s="127">
        <v>0.005486921296296296</v>
      </c>
      <c r="H10" s="40" t="s">
        <v>85</v>
      </c>
      <c r="I10" s="40">
        <v>5</v>
      </c>
      <c r="J10" s="114" t="s">
        <v>168</v>
      </c>
      <c r="K10" s="128">
        <v>0.004780787037037037</v>
      </c>
      <c r="L10" s="40" t="s">
        <v>85</v>
      </c>
      <c r="M10" s="40">
        <v>5</v>
      </c>
      <c r="N10" s="114" t="s">
        <v>168</v>
      </c>
      <c r="O10" s="128">
        <v>0.005421990740740741</v>
      </c>
      <c r="P10" s="40" t="s">
        <v>85</v>
      </c>
      <c r="Q10" s="40">
        <v>5</v>
      </c>
      <c r="R10" s="114" t="s">
        <v>198</v>
      </c>
      <c r="S10" s="144">
        <v>0.004859722222222223</v>
      </c>
      <c r="T10" s="40" t="s">
        <v>88</v>
      </c>
      <c r="U10" s="40">
        <v>5</v>
      </c>
      <c r="V10" t="s">
        <v>8</v>
      </c>
    </row>
    <row r="11" spans="1:21" ht="16.5" customHeight="1">
      <c r="A11" s="98" t="s">
        <v>7</v>
      </c>
      <c r="B11" s="114" t="s">
        <v>229</v>
      </c>
      <c r="C11" s="127">
        <v>0.004130902777777778</v>
      </c>
      <c r="D11" s="40" t="s">
        <v>85</v>
      </c>
      <c r="E11" s="40">
        <v>5</v>
      </c>
      <c r="F11" s="114" t="s">
        <v>232</v>
      </c>
      <c r="G11" s="127">
        <v>0.0055219907407407405</v>
      </c>
      <c r="H11" s="40" t="s">
        <v>85</v>
      </c>
      <c r="I11" s="40">
        <v>5</v>
      </c>
      <c r="J11" s="114" t="s">
        <v>212</v>
      </c>
      <c r="K11" s="128">
        <v>0.00476550925925926</v>
      </c>
      <c r="L11" s="40" t="s">
        <v>85</v>
      </c>
      <c r="M11" s="40">
        <v>5</v>
      </c>
      <c r="N11" s="114" t="s">
        <v>197</v>
      </c>
      <c r="O11" s="128">
        <v>0.005381134259259259</v>
      </c>
      <c r="P11" s="40" t="s">
        <v>85</v>
      </c>
      <c r="Q11" s="40">
        <v>5</v>
      </c>
      <c r="R11" s="114" t="s">
        <v>233</v>
      </c>
      <c r="S11" s="128">
        <v>0.004872222222222222</v>
      </c>
      <c r="T11" s="40" t="s">
        <v>85</v>
      </c>
      <c r="U11" s="40">
        <v>5</v>
      </c>
    </row>
    <row r="12" spans="1:21" ht="16.5" customHeight="1">
      <c r="A12" s="98" t="s">
        <v>7</v>
      </c>
      <c r="B12" s="114" t="s">
        <v>293</v>
      </c>
      <c r="C12" s="127">
        <v>0.004153935185185185</v>
      </c>
      <c r="D12" s="40" t="s">
        <v>85</v>
      </c>
      <c r="E12" s="40">
        <v>5</v>
      </c>
      <c r="F12" s="114" t="s">
        <v>246</v>
      </c>
      <c r="G12" s="127">
        <v>0.005418634259259259</v>
      </c>
      <c r="H12" s="40" t="s">
        <v>85</v>
      </c>
      <c r="I12" s="40">
        <v>5</v>
      </c>
      <c r="J12" s="114" t="s">
        <v>254</v>
      </c>
      <c r="K12" s="128">
        <v>0.004890625</v>
      </c>
      <c r="L12" s="40" t="s">
        <v>85</v>
      </c>
      <c r="M12" s="40">
        <v>5</v>
      </c>
      <c r="N12" s="114" t="s">
        <v>235</v>
      </c>
      <c r="O12" s="128">
        <v>0.005335648148148148</v>
      </c>
      <c r="P12" s="40" t="s">
        <v>85</v>
      </c>
      <c r="Q12" s="40">
        <v>5</v>
      </c>
      <c r="R12" s="114" t="s">
        <v>254</v>
      </c>
      <c r="S12" s="128">
        <v>0.004768055555555556</v>
      </c>
      <c r="T12" s="40" t="s">
        <v>85</v>
      </c>
      <c r="U12" s="40">
        <v>5</v>
      </c>
    </row>
    <row r="13" spans="1:21" ht="16.5" customHeight="1">
      <c r="A13" s="98" t="s">
        <v>7</v>
      </c>
      <c r="B13" s="114" t="s">
        <v>313</v>
      </c>
      <c r="C13" s="127">
        <v>0.004183101851851852</v>
      </c>
      <c r="D13" s="40" t="s">
        <v>85</v>
      </c>
      <c r="E13" s="40">
        <v>5</v>
      </c>
      <c r="F13" s="114" t="s">
        <v>263</v>
      </c>
      <c r="G13" s="127">
        <v>0.005345023148148148</v>
      </c>
      <c r="H13" s="40" t="s">
        <v>85</v>
      </c>
      <c r="I13" s="40">
        <v>5</v>
      </c>
      <c r="J13" s="114" t="s">
        <v>282</v>
      </c>
      <c r="K13" s="128">
        <v>0.004764467592592593</v>
      </c>
      <c r="L13" s="40" t="s">
        <v>85</v>
      </c>
      <c r="M13" s="40">
        <v>5</v>
      </c>
      <c r="N13" s="114" t="s">
        <v>246</v>
      </c>
      <c r="O13" s="128">
        <v>0.005271875</v>
      </c>
      <c r="P13" s="40" t="s">
        <v>85</v>
      </c>
      <c r="Q13" s="40">
        <v>5</v>
      </c>
      <c r="R13" s="114" t="s">
        <v>282</v>
      </c>
      <c r="S13" s="128">
        <v>0.004954745370370371</v>
      </c>
      <c r="T13" s="40" t="s">
        <v>85</v>
      </c>
      <c r="U13" s="40">
        <v>5</v>
      </c>
    </row>
    <row r="14" spans="1:21" ht="16.5" customHeight="1">
      <c r="A14" s="98" t="s">
        <v>7</v>
      </c>
      <c r="B14" s="114" t="s">
        <v>399</v>
      </c>
      <c r="C14" s="127">
        <v>0.004012962962962962</v>
      </c>
      <c r="D14" s="40" t="s">
        <v>88</v>
      </c>
      <c r="E14" s="40">
        <v>5</v>
      </c>
      <c r="F14" s="114" t="s">
        <v>293</v>
      </c>
      <c r="G14" s="127">
        <v>0.005475462962962963</v>
      </c>
      <c r="H14" s="40" t="s">
        <v>85</v>
      </c>
      <c r="I14" s="40">
        <v>5</v>
      </c>
      <c r="J14" s="114" t="s">
        <v>369</v>
      </c>
      <c r="K14" s="128">
        <v>0.00475</v>
      </c>
      <c r="L14" s="40" t="s">
        <v>85</v>
      </c>
      <c r="M14" s="40">
        <v>5</v>
      </c>
      <c r="N14" s="114" t="s">
        <v>314</v>
      </c>
      <c r="O14" s="128">
        <v>0.005452314814814815</v>
      </c>
      <c r="P14" s="40" t="s">
        <v>85</v>
      </c>
      <c r="Q14" s="40">
        <v>5</v>
      </c>
      <c r="R14" s="114" t="s">
        <v>320</v>
      </c>
      <c r="S14" s="128">
        <v>0.004886226851851852</v>
      </c>
      <c r="T14" s="40" t="s">
        <v>85</v>
      </c>
      <c r="U14" s="40">
        <v>5</v>
      </c>
    </row>
    <row r="15" spans="1:21" ht="16.5" customHeight="1">
      <c r="A15" s="112" t="s">
        <v>9</v>
      </c>
      <c r="B15" s="115"/>
      <c r="C15" s="41"/>
      <c r="D15" s="115"/>
      <c r="E15" s="41">
        <f>SUM(E10:E14)</f>
        <v>25</v>
      </c>
      <c r="F15" s="115"/>
      <c r="G15" s="41"/>
      <c r="H15" s="115"/>
      <c r="I15" s="41">
        <f>SUM(I10:I14)</f>
        <v>25</v>
      </c>
      <c r="J15" s="115"/>
      <c r="K15" s="41"/>
      <c r="L15" s="115"/>
      <c r="M15" s="41">
        <f>SUM(M10:M14)</f>
        <v>25</v>
      </c>
      <c r="N15" s="115"/>
      <c r="O15" s="41"/>
      <c r="P15" s="115"/>
      <c r="Q15" s="41">
        <f>SUM(Q10:Q14)</f>
        <v>25</v>
      </c>
      <c r="R15" s="115"/>
      <c r="S15" s="41"/>
      <c r="T15" s="115"/>
      <c r="U15" s="41">
        <f>SUM(U10:U14)</f>
        <v>25</v>
      </c>
    </row>
    <row r="16" spans="1:21" ht="16.5" customHeight="1">
      <c r="A16" s="112" t="s">
        <v>2</v>
      </c>
      <c r="B16" s="116"/>
      <c r="C16" s="142">
        <f>400*(COUNTA(C10:C14))</f>
        <v>2000</v>
      </c>
      <c r="D16" s="117"/>
      <c r="E16" s="118"/>
      <c r="F16" s="116"/>
      <c r="G16" s="142">
        <f>400*(COUNTA(G10:G14))</f>
        <v>2000</v>
      </c>
      <c r="H16" s="119"/>
      <c r="I16" s="119"/>
      <c r="J16" s="116"/>
      <c r="K16" s="142">
        <f>400*(COUNTA(K10:K14))</f>
        <v>2000</v>
      </c>
      <c r="L16" s="119"/>
      <c r="M16" s="119"/>
      <c r="N16" s="116"/>
      <c r="O16" s="142">
        <f>400*(COUNTA(O10:O14))</f>
        <v>2000</v>
      </c>
      <c r="P16" s="119"/>
      <c r="Q16" s="119"/>
      <c r="R16" s="116"/>
      <c r="S16" s="142">
        <f>400*(COUNTA(S10:S14))</f>
        <v>2000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183</v>
      </c>
      <c r="C18" s="127">
        <v>0.008567939814814815</v>
      </c>
      <c r="D18" s="120" t="s">
        <v>85</v>
      </c>
      <c r="E18" s="120">
        <v>10</v>
      </c>
      <c r="F18" s="114" t="s">
        <v>212</v>
      </c>
      <c r="G18" s="127">
        <v>0.0113625</v>
      </c>
      <c r="H18" s="120" t="s">
        <v>85</v>
      </c>
      <c r="I18" s="120">
        <v>10</v>
      </c>
      <c r="J18" s="114" t="s">
        <v>197</v>
      </c>
      <c r="K18" s="127">
        <v>0.009731481481481482</v>
      </c>
      <c r="L18" s="120" t="s">
        <v>85</v>
      </c>
      <c r="M18" s="120">
        <v>10</v>
      </c>
      <c r="N18" s="114" t="s">
        <v>232</v>
      </c>
      <c r="O18" s="127">
        <v>0.011434374999999998</v>
      </c>
      <c r="P18" s="120" t="s">
        <v>85</v>
      </c>
      <c r="Q18" s="120">
        <v>10</v>
      </c>
      <c r="R18" s="114" t="s">
        <v>183</v>
      </c>
      <c r="S18" s="127">
        <v>0.009975694444444445</v>
      </c>
      <c r="T18" s="120" t="s">
        <v>85</v>
      </c>
      <c r="U18" s="40">
        <v>10</v>
      </c>
    </row>
    <row r="19" spans="1:21" ht="16.5" customHeight="1">
      <c r="A19" s="98" t="s">
        <v>10</v>
      </c>
      <c r="B19" s="114" t="s">
        <v>235</v>
      </c>
      <c r="C19" s="127">
        <v>0.008583217592592592</v>
      </c>
      <c r="D19" s="120" t="s">
        <v>85</v>
      </c>
      <c r="E19" s="120">
        <v>10</v>
      </c>
      <c r="F19" s="114" t="s">
        <v>282</v>
      </c>
      <c r="G19" s="127">
        <v>0.011144791666666667</v>
      </c>
      <c r="H19" s="120" t="s">
        <v>85</v>
      </c>
      <c r="I19" s="120">
        <v>10</v>
      </c>
      <c r="J19" s="114" t="s">
        <v>229</v>
      </c>
      <c r="K19" s="127">
        <v>0.010039351851851853</v>
      </c>
      <c r="L19" s="120" t="s">
        <v>85</v>
      </c>
      <c r="M19" s="120">
        <v>10</v>
      </c>
      <c r="N19" s="114" t="s">
        <v>263</v>
      </c>
      <c r="O19" s="127">
        <v>0.011482291666666667</v>
      </c>
      <c r="P19" s="120" t="s">
        <v>85</v>
      </c>
      <c r="Q19" s="120">
        <v>10</v>
      </c>
      <c r="R19" s="114" t="s">
        <v>262</v>
      </c>
      <c r="S19" s="127">
        <v>0.00989201388888889</v>
      </c>
      <c r="T19" s="120" t="s">
        <v>85</v>
      </c>
      <c r="U19" s="40">
        <v>10</v>
      </c>
    </row>
    <row r="20" spans="1:21" ht="16.5" customHeight="1">
      <c r="A20" s="98" t="s">
        <v>10</v>
      </c>
      <c r="B20" s="114" t="s">
        <v>254</v>
      </c>
      <c r="C20" s="127">
        <v>0.008586226851851852</v>
      </c>
      <c r="D20" s="120" t="s">
        <v>85</v>
      </c>
      <c r="E20" s="120">
        <v>10</v>
      </c>
      <c r="F20" s="114" t="s">
        <v>327</v>
      </c>
      <c r="G20" s="127">
        <v>0.011538078703703705</v>
      </c>
      <c r="H20" s="120" t="s">
        <v>85</v>
      </c>
      <c r="I20" s="120">
        <v>10</v>
      </c>
      <c r="J20" s="114" t="s">
        <v>246</v>
      </c>
      <c r="K20" s="127">
        <v>0.010085648148148147</v>
      </c>
      <c r="L20" s="120" t="s">
        <v>85</v>
      </c>
      <c r="M20" s="120">
        <v>10</v>
      </c>
      <c r="N20" s="114" t="s">
        <v>293</v>
      </c>
      <c r="O20" s="127">
        <v>0.011580092592592593</v>
      </c>
      <c r="P20" s="120" t="s">
        <v>85</v>
      </c>
      <c r="Q20" s="120">
        <v>10</v>
      </c>
      <c r="R20" s="114" t="s">
        <v>313</v>
      </c>
      <c r="S20" s="127">
        <v>0.010184143518518518</v>
      </c>
      <c r="T20" s="120" t="s">
        <v>85</v>
      </c>
      <c r="U20" s="40">
        <v>10</v>
      </c>
    </row>
    <row r="21" spans="1:21" ht="16.5" customHeight="1">
      <c r="A21" s="98" t="s">
        <v>10</v>
      </c>
      <c r="B21" s="114" t="s">
        <v>314</v>
      </c>
      <c r="C21" s="127">
        <v>0.008642013888888888</v>
      </c>
      <c r="D21" s="120" t="s">
        <v>85</v>
      </c>
      <c r="E21" s="120">
        <v>10</v>
      </c>
      <c r="F21" s="114" t="s">
        <v>351</v>
      </c>
      <c r="G21" s="127">
        <v>0.01155648148148148</v>
      </c>
      <c r="H21" s="120" t="s">
        <v>85</v>
      </c>
      <c r="I21" s="120">
        <v>10</v>
      </c>
      <c r="J21" s="114" t="s">
        <v>314</v>
      </c>
      <c r="K21" s="127">
        <v>0.010544097222222222</v>
      </c>
      <c r="L21" s="120" t="s">
        <v>85</v>
      </c>
      <c r="M21" s="120">
        <v>10</v>
      </c>
      <c r="N21" s="114" t="s">
        <v>328</v>
      </c>
      <c r="O21" s="127">
        <v>0.01183113425925926</v>
      </c>
      <c r="P21" s="120" t="s">
        <v>85</v>
      </c>
      <c r="Q21" s="120">
        <v>10</v>
      </c>
      <c r="R21" s="114" t="s">
        <v>327</v>
      </c>
      <c r="S21" s="127">
        <v>0.010396412037037037</v>
      </c>
      <c r="T21" s="120" t="s">
        <v>85</v>
      </c>
      <c r="U21" s="40">
        <v>10</v>
      </c>
    </row>
    <row r="22" spans="1:21" ht="16.5" customHeight="1">
      <c r="A22" s="98" t="s">
        <v>10</v>
      </c>
      <c r="B22" s="114" t="s">
        <v>331</v>
      </c>
      <c r="C22" s="127">
        <v>0.008553587962962962</v>
      </c>
      <c r="D22" s="120" t="s">
        <v>85</v>
      </c>
      <c r="E22" s="120">
        <v>10</v>
      </c>
      <c r="F22" s="114"/>
      <c r="G22" s="127"/>
      <c r="H22" s="120"/>
      <c r="I22" s="120"/>
      <c r="J22" s="114" t="s">
        <v>328</v>
      </c>
      <c r="K22" s="127">
        <v>0.010282638888888888</v>
      </c>
      <c r="L22" s="120" t="s">
        <v>85</v>
      </c>
      <c r="M22" s="120">
        <v>10</v>
      </c>
      <c r="N22" s="114" t="s">
        <v>369</v>
      </c>
      <c r="O22" s="127">
        <v>0.01184837962962963</v>
      </c>
      <c r="P22" s="120" t="s">
        <v>85</v>
      </c>
      <c r="Q22" s="120">
        <v>10</v>
      </c>
      <c r="R22" s="114" t="s">
        <v>352</v>
      </c>
      <c r="S22" s="127">
        <v>0.010256828703703704</v>
      </c>
      <c r="T22" s="120" t="s">
        <v>85</v>
      </c>
      <c r="U22" s="40">
        <v>10</v>
      </c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50</v>
      </c>
      <c r="F23" s="115" t="s">
        <v>8</v>
      </c>
      <c r="G23" s="41"/>
      <c r="H23" s="115"/>
      <c r="I23" s="41">
        <f>SUM(I18:I22)</f>
        <v>40</v>
      </c>
      <c r="J23" s="115" t="s">
        <v>8</v>
      </c>
      <c r="K23" s="41"/>
      <c r="L23" s="115"/>
      <c r="M23" s="41">
        <f>SUM(M18:M22)</f>
        <v>50</v>
      </c>
      <c r="N23" s="115" t="s">
        <v>8</v>
      </c>
      <c r="O23" s="41"/>
      <c r="P23" s="115"/>
      <c r="Q23" s="41">
        <f>SUM(Q18:Q22)</f>
        <v>50</v>
      </c>
      <c r="R23" s="115" t="s">
        <v>8</v>
      </c>
      <c r="S23" s="41"/>
      <c r="T23" s="115"/>
      <c r="U23" s="41">
        <f>SUM(U18:U22)</f>
        <v>50</v>
      </c>
    </row>
    <row r="24" spans="1:21" ht="16.5" customHeight="1">
      <c r="A24" s="98" t="s">
        <v>2</v>
      </c>
      <c r="B24" s="121"/>
      <c r="C24" s="142">
        <f>800*(COUNTA(C18:C22))</f>
        <v>4000</v>
      </c>
      <c r="D24" s="115"/>
      <c r="E24" s="115"/>
      <c r="F24" s="121"/>
      <c r="G24" s="142">
        <f>800*(COUNTA(G18:G22))</f>
        <v>3200</v>
      </c>
      <c r="H24" s="115"/>
      <c r="I24" s="115"/>
      <c r="J24" s="121"/>
      <c r="K24" s="41">
        <f>800*(COUNTA(K18:K22))</f>
        <v>4000</v>
      </c>
      <c r="L24" s="115"/>
      <c r="M24" s="115"/>
      <c r="N24" s="121"/>
      <c r="O24" s="142">
        <f>800*(COUNTA(O18:O22))</f>
        <v>4000</v>
      </c>
      <c r="P24" s="115"/>
      <c r="Q24" s="115"/>
      <c r="R24" s="121"/>
      <c r="S24" s="142">
        <f>800*(COUNTA(S18:S22))</f>
        <v>4000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735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44.425</v>
      </c>
      <c r="U28" s="177"/>
      <c r="V28" t="s">
        <v>163</v>
      </c>
    </row>
    <row r="29" spans="1:21" ht="16.5" customHeight="1">
      <c r="A29" s="43" t="s">
        <v>11</v>
      </c>
      <c r="B29" s="114" t="s">
        <v>358</v>
      </c>
      <c r="C29" s="128">
        <v>0.01670613425925926</v>
      </c>
      <c r="D29" s="40" t="s">
        <v>85</v>
      </c>
      <c r="E29" s="40">
        <v>40</v>
      </c>
      <c r="F29" s="114" t="s">
        <v>303</v>
      </c>
      <c r="G29" s="128">
        <v>0.021484606481481483</v>
      </c>
      <c r="H29" s="40" t="s">
        <v>85</v>
      </c>
      <c r="I29" s="40">
        <v>40</v>
      </c>
      <c r="J29" s="114" t="s">
        <v>206</v>
      </c>
      <c r="K29" s="128" t="s">
        <v>181</v>
      </c>
      <c r="L29" s="114" t="s">
        <v>85</v>
      </c>
      <c r="M29" s="126">
        <v>40</v>
      </c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182</v>
      </c>
      <c r="C30" s="41">
        <v>1875</v>
      </c>
      <c r="D30" s="40" t="s">
        <v>85</v>
      </c>
      <c r="E30" s="40">
        <v>40</v>
      </c>
      <c r="F30" s="114" t="s">
        <v>319</v>
      </c>
      <c r="G30" s="41">
        <v>1575</v>
      </c>
      <c r="H30" s="40" t="s">
        <v>85</v>
      </c>
      <c r="I30" s="45">
        <v>40</v>
      </c>
      <c r="J30" s="114" t="s">
        <v>319</v>
      </c>
      <c r="K30" s="41">
        <v>1575</v>
      </c>
      <c r="L30" s="114" t="s">
        <v>85</v>
      </c>
      <c r="M30" s="126">
        <v>40</v>
      </c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264</v>
      </c>
      <c r="C31" s="41">
        <v>2700</v>
      </c>
      <c r="D31" s="40" t="s">
        <v>85</v>
      </c>
      <c r="E31" s="40">
        <v>50</v>
      </c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 t="s">
        <v>330</v>
      </c>
      <c r="K32" s="41">
        <v>3000</v>
      </c>
      <c r="L32" s="114" t="s">
        <v>85</v>
      </c>
      <c r="M32" s="126">
        <v>80</v>
      </c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6075</v>
      </c>
      <c r="D33" s="40"/>
      <c r="E33" s="40"/>
      <c r="F33" s="114"/>
      <c r="G33" s="141">
        <f>SUM(G32+G31+G30+(IF(COUNTBLANK(G29),0,1500)))</f>
        <v>3075</v>
      </c>
      <c r="H33" s="118"/>
      <c r="I33" s="122"/>
      <c r="J33" s="114"/>
      <c r="K33" s="141">
        <f>SUM(K32+K31+K30+(IF(COUNTBLANK(K29),0,1500)))</f>
        <v>6075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A1:D5"/>
    <mergeCell ref="A6:A7"/>
    <mergeCell ref="A8:A9"/>
    <mergeCell ref="S8:S9"/>
    <mergeCell ref="N8:N9"/>
    <mergeCell ref="O8:O9"/>
    <mergeCell ref="R8:R9"/>
    <mergeCell ref="G4:N4"/>
    <mergeCell ref="B8:B9"/>
    <mergeCell ref="C8:C9"/>
    <mergeCell ref="R34:T34"/>
    <mergeCell ref="F1:T1"/>
    <mergeCell ref="T8:T9"/>
    <mergeCell ref="R33:S33"/>
    <mergeCell ref="R30:S30"/>
    <mergeCell ref="G2:N3"/>
    <mergeCell ref="S4:T4"/>
    <mergeCell ref="R6:U7"/>
    <mergeCell ref="R2:U3"/>
    <mergeCell ref="R31:S31"/>
    <mergeCell ref="R28:S29"/>
    <mergeCell ref="R26:T26"/>
    <mergeCell ref="R27:S27"/>
    <mergeCell ref="T28:U28"/>
    <mergeCell ref="Q8:Q9"/>
    <mergeCell ref="U8:U9"/>
    <mergeCell ref="T27:U27"/>
    <mergeCell ref="B6:E7"/>
    <mergeCell ref="F6:I7"/>
    <mergeCell ref="J6:M7"/>
    <mergeCell ref="N6:Q7"/>
    <mergeCell ref="L8:L9"/>
    <mergeCell ref="G8:G9"/>
    <mergeCell ref="H8:H9"/>
    <mergeCell ref="J8:J9"/>
    <mergeCell ref="K8:K9"/>
    <mergeCell ref="B27:E27"/>
    <mergeCell ref="F27:I27"/>
    <mergeCell ref="J27:M27"/>
    <mergeCell ref="M8:M9"/>
    <mergeCell ref="A17:T17"/>
    <mergeCell ref="D8:D9"/>
    <mergeCell ref="F8:F9"/>
    <mergeCell ref="E8:E9"/>
    <mergeCell ref="I8:I9"/>
    <mergeCell ref="P8:P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4">
      <selection activeCell="B32" sqref="B32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8.8515625" style="0" customWidth="1"/>
    <col min="11" max="11" width="9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110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182</v>
      </c>
      <c r="C10" s="127">
        <v>0.005</v>
      </c>
      <c r="D10" s="40" t="s">
        <v>85</v>
      </c>
      <c r="E10" s="40">
        <v>3</v>
      </c>
      <c r="F10" s="114" t="s">
        <v>182</v>
      </c>
      <c r="G10" s="127">
        <v>0.005341319444444444</v>
      </c>
      <c r="H10" s="40" t="s">
        <v>85</v>
      </c>
      <c r="I10" s="40">
        <v>5</v>
      </c>
      <c r="J10" s="114" t="s">
        <v>253</v>
      </c>
      <c r="K10" s="128">
        <v>0.006154166666666666</v>
      </c>
      <c r="L10" s="40" t="s">
        <v>88</v>
      </c>
      <c r="M10" s="40">
        <v>3</v>
      </c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 t="s">
        <v>210</v>
      </c>
      <c r="C11" s="127">
        <v>0.005147337962962963</v>
      </c>
      <c r="D11" s="40" t="s">
        <v>85</v>
      </c>
      <c r="E11" s="40">
        <v>3</v>
      </c>
      <c r="F11" s="114" t="s">
        <v>253</v>
      </c>
      <c r="G11" s="127">
        <v>0.005330092592592592</v>
      </c>
      <c r="H11" s="40" t="s">
        <v>88</v>
      </c>
      <c r="I11" s="40">
        <v>5</v>
      </c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 t="s">
        <v>253</v>
      </c>
      <c r="C12" s="127">
        <v>0.00504525462962963</v>
      </c>
      <c r="D12" s="40" t="s">
        <v>88</v>
      </c>
      <c r="E12" s="40">
        <v>3</v>
      </c>
      <c r="F12" s="114" t="s">
        <v>293</v>
      </c>
      <c r="G12" s="127">
        <v>0.005475000000000001</v>
      </c>
      <c r="H12" s="40" t="s">
        <v>85</v>
      </c>
      <c r="I12" s="40">
        <v>5</v>
      </c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 t="s">
        <v>230</v>
      </c>
      <c r="C13" s="127">
        <v>0.004715393518518519</v>
      </c>
      <c r="D13" s="40" t="s">
        <v>88</v>
      </c>
      <c r="E13" s="40">
        <v>3</v>
      </c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12</v>
      </c>
      <c r="F15" s="115" t="s">
        <v>8</v>
      </c>
      <c r="G15" s="41"/>
      <c r="H15" s="115"/>
      <c r="I15" s="41">
        <f>SUM(I10:I14)</f>
        <v>15</v>
      </c>
      <c r="J15" s="115" t="s">
        <v>8</v>
      </c>
      <c r="K15" s="41"/>
      <c r="L15" s="115"/>
      <c r="M15" s="41">
        <f>SUM(M10:M14)</f>
        <v>3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1600</v>
      </c>
      <c r="D16" s="117"/>
      <c r="E16" s="118"/>
      <c r="F16" s="116"/>
      <c r="G16" s="142">
        <f>400*(COUNTA(G10:G14))</f>
        <v>1200</v>
      </c>
      <c r="H16" s="119"/>
      <c r="I16" s="119"/>
      <c r="J16" s="116"/>
      <c r="K16" s="142">
        <f>400*(COUNTA(K10:K14))</f>
        <v>400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 t="s">
        <v>182</v>
      </c>
      <c r="C18" s="127">
        <v>0.010070601851851853</v>
      </c>
      <c r="D18" s="120" t="s">
        <v>85</v>
      </c>
      <c r="E18" s="120">
        <v>6</v>
      </c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 t="s">
        <v>239</v>
      </c>
      <c r="C19" s="127">
        <v>0.009679166666666668</v>
      </c>
      <c r="D19" s="40" t="s">
        <v>88</v>
      </c>
      <c r="E19" s="40">
        <v>10</v>
      </c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41">
        <f>SUM(E18:E22)</f>
        <v>16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1600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126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9.05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 t="s">
        <v>293</v>
      </c>
      <c r="C30" s="41">
        <v>1550</v>
      </c>
      <c r="D30" s="40" t="s">
        <v>85</v>
      </c>
      <c r="E30" s="40">
        <v>30</v>
      </c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 t="s">
        <v>400</v>
      </c>
      <c r="C31" s="41">
        <v>2700</v>
      </c>
      <c r="D31" s="40" t="s">
        <v>85</v>
      </c>
      <c r="E31" s="40">
        <v>50</v>
      </c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4250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3" width="8.8515625" style="0" customWidth="1"/>
    <col min="4" max="5" width="4.7109375" style="0" customWidth="1"/>
    <col min="6" max="7" width="8.8515625" style="0" customWidth="1"/>
    <col min="8" max="9" width="4.7109375" style="0" customWidth="1"/>
    <col min="10" max="11" width="8.8515625" style="0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304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 t="s">
        <v>297</v>
      </c>
      <c r="C10" s="127">
        <v>0.005162615740740741</v>
      </c>
      <c r="D10" s="40" t="s">
        <v>85</v>
      </c>
      <c r="E10" s="40">
        <v>3</v>
      </c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 t="s">
        <v>297</v>
      </c>
      <c r="S10" s="128">
        <v>0.00495462962962963</v>
      </c>
      <c r="T10" s="40" t="s">
        <v>85</v>
      </c>
      <c r="U10" s="40">
        <v>5</v>
      </c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41">
        <f>SUM(E10:E14)</f>
        <v>3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41">
        <f>SUM(U10:U14)</f>
        <v>5</v>
      </c>
    </row>
    <row r="16" spans="1:21" ht="16.5" customHeight="1">
      <c r="A16" s="112" t="s">
        <v>2</v>
      </c>
      <c r="B16" s="116"/>
      <c r="C16" s="142">
        <f>400*(COUNTA(C10:C14))</f>
        <v>400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400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8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0.8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B32" sqref="B32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5" width="4.7109375" style="0" customWidth="1"/>
    <col min="6" max="6" width="9.421875" style="0" bestFit="1" customWidth="1"/>
    <col min="7" max="7" width="10.421875" style="0" bestFit="1" customWidth="1"/>
    <col min="8" max="9" width="4.7109375" style="0" customWidth="1"/>
    <col min="10" max="10" width="9.421875" style="0" bestFit="1" customWidth="1"/>
    <col min="11" max="11" width="10.421875" style="0" bestFit="1" customWidth="1"/>
    <col min="12" max="13" width="4.7109375" style="0" customWidth="1"/>
    <col min="14" max="15" width="8.8515625" style="0" customWidth="1"/>
    <col min="16" max="17" width="4.7109375" style="0" customWidth="1"/>
    <col min="18" max="19" width="8.8515625" style="0" customWidth="1"/>
    <col min="20" max="21" width="4.7109375" style="0" customWidth="1"/>
    <col min="22" max="22" width="3.421875" style="0" customWidth="1"/>
    <col min="23" max="23" width="3.7109375" style="0" customWidth="1"/>
    <col min="24" max="24" width="3.28125" style="0" customWidth="1"/>
    <col min="25" max="25" width="2.8515625" style="0" customWidth="1"/>
    <col min="26" max="26" width="3.421875" style="0" customWidth="1"/>
    <col min="27" max="27" width="3.00390625" style="0" customWidth="1"/>
  </cols>
  <sheetData>
    <row r="1" spans="1:21" ht="30.75" customHeight="1">
      <c r="A1" s="190"/>
      <c r="B1" s="191"/>
      <c r="C1" s="191"/>
      <c r="D1" s="191"/>
      <c r="E1" s="101"/>
      <c r="F1" s="182" t="s">
        <v>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97"/>
    </row>
    <row r="2" spans="1:21" ht="24.75" customHeight="1">
      <c r="A2" s="191"/>
      <c r="B2" s="191"/>
      <c r="C2" s="191"/>
      <c r="D2" s="191"/>
      <c r="E2" s="101"/>
      <c r="G2" s="186" t="s">
        <v>123</v>
      </c>
      <c r="H2" s="186"/>
      <c r="I2" s="186"/>
      <c r="J2" s="186"/>
      <c r="K2" s="186"/>
      <c r="L2" s="186"/>
      <c r="M2" s="186"/>
      <c r="N2" s="186"/>
      <c r="R2" s="188" t="s">
        <v>37</v>
      </c>
      <c r="S2" s="188"/>
      <c r="T2" s="188"/>
      <c r="U2" s="188"/>
    </row>
    <row r="3" spans="1:21" ht="24.75" customHeight="1">
      <c r="A3" s="191"/>
      <c r="B3" s="191"/>
      <c r="C3" s="191"/>
      <c r="D3" s="191"/>
      <c r="E3" s="101"/>
      <c r="G3" s="186"/>
      <c r="H3" s="186"/>
      <c r="I3" s="186"/>
      <c r="J3" s="186"/>
      <c r="K3" s="186"/>
      <c r="L3" s="186"/>
      <c r="M3" s="186"/>
      <c r="N3" s="186"/>
      <c r="O3" s="4"/>
      <c r="P3" s="4"/>
      <c r="Q3" s="4"/>
      <c r="R3" s="188"/>
      <c r="S3" s="188"/>
      <c r="T3" s="188"/>
      <c r="U3" s="188"/>
    </row>
    <row r="4" spans="1:21" ht="24.75" customHeight="1">
      <c r="A4" s="191"/>
      <c r="B4" s="191"/>
      <c r="C4" s="191"/>
      <c r="D4" s="191"/>
      <c r="E4" s="101"/>
      <c r="G4" s="188" t="s">
        <v>196</v>
      </c>
      <c r="H4" s="188"/>
      <c r="I4" s="188"/>
      <c r="J4" s="188"/>
      <c r="K4" s="188"/>
      <c r="L4" s="188"/>
      <c r="M4" s="188"/>
      <c r="N4" s="188"/>
      <c r="S4" s="187">
        <v>2012</v>
      </c>
      <c r="T4" s="187"/>
      <c r="U4" s="100"/>
    </row>
    <row r="5" spans="1:5" ht="24.75" customHeight="1">
      <c r="A5" s="192"/>
      <c r="B5" s="192"/>
      <c r="C5" s="192"/>
      <c r="D5" s="192"/>
      <c r="E5" s="102"/>
    </row>
    <row r="6" spans="1:21" ht="15.75" customHeight="1">
      <c r="A6" s="193" t="s">
        <v>8</v>
      </c>
      <c r="B6" s="166" t="s">
        <v>3</v>
      </c>
      <c r="C6" s="167"/>
      <c r="D6" s="167"/>
      <c r="E6" s="168"/>
      <c r="F6" s="166" t="s">
        <v>4</v>
      </c>
      <c r="G6" s="167"/>
      <c r="H6" s="167"/>
      <c r="I6" s="168"/>
      <c r="J6" s="166" t="s">
        <v>5</v>
      </c>
      <c r="K6" s="167"/>
      <c r="L6" s="167"/>
      <c r="M6" s="168"/>
      <c r="N6" s="166" t="s">
        <v>6</v>
      </c>
      <c r="O6" s="167"/>
      <c r="P6" s="167"/>
      <c r="Q6" s="168"/>
      <c r="R6" s="166" t="s">
        <v>30</v>
      </c>
      <c r="S6" s="167"/>
      <c r="T6" s="167"/>
      <c r="U6" s="168"/>
    </row>
    <row r="7" spans="1:21" ht="15.75" customHeight="1">
      <c r="A7" s="194"/>
      <c r="B7" s="169"/>
      <c r="C7" s="170"/>
      <c r="D7" s="170"/>
      <c r="E7" s="171"/>
      <c r="F7" s="169"/>
      <c r="G7" s="170"/>
      <c r="H7" s="170"/>
      <c r="I7" s="171"/>
      <c r="J7" s="169"/>
      <c r="K7" s="170"/>
      <c r="L7" s="170"/>
      <c r="M7" s="171"/>
      <c r="N7" s="169"/>
      <c r="O7" s="170"/>
      <c r="P7" s="170"/>
      <c r="Q7" s="171"/>
      <c r="R7" s="169"/>
      <c r="S7" s="170"/>
      <c r="T7" s="170"/>
      <c r="U7" s="171"/>
    </row>
    <row r="8" spans="1:21" ht="15" customHeight="1">
      <c r="A8" s="160" t="s">
        <v>31</v>
      </c>
      <c r="B8" s="165" t="s">
        <v>0</v>
      </c>
      <c r="C8" s="165" t="s">
        <v>1</v>
      </c>
      <c r="D8" s="165" t="s">
        <v>25</v>
      </c>
      <c r="E8" s="160" t="s">
        <v>51</v>
      </c>
      <c r="F8" s="165" t="s">
        <v>0</v>
      </c>
      <c r="G8" s="165" t="s">
        <v>1</v>
      </c>
      <c r="H8" s="165" t="s">
        <v>25</v>
      </c>
      <c r="I8" s="160" t="s">
        <v>51</v>
      </c>
      <c r="J8" s="165" t="s">
        <v>0</v>
      </c>
      <c r="K8" s="165" t="s">
        <v>1</v>
      </c>
      <c r="L8" s="165" t="s">
        <v>25</v>
      </c>
      <c r="M8" s="160" t="s">
        <v>51</v>
      </c>
      <c r="N8" s="165" t="s">
        <v>0</v>
      </c>
      <c r="O8" s="165" t="s">
        <v>1</v>
      </c>
      <c r="P8" s="165" t="s">
        <v>25</v>
      </c>
      <c r="Q8" s="160" t="s">
        <v>51</v>
      </c>
      <c r="R8" s="165" t="s">
        <v>0</v>
      </c>
      <c r="S8" s="165" t="s">
        <v>1</v>
      </c>
      <c r="T8" s="160" t="s">
        <v>25</v>
      </c>
      <c r="U8" s="160" t="s">
        <v>51</v>
      </c>
    </row>
    <row r="9" spans="1:21" ht="15" customHeight="1">
      <c r="A9" s="161"/>
      <c r="B9" s="165"/>
      <c r="C9" s="165"/>
      <c r="D9" s="165"/>
      <c r="E9" s="161"/>
      <c r="F9" s="165"/>
      <c r="G9" s="165"/>
      <c r="H9" s="165"/>
      <c r="I9" s="161"/>
      <c r="J9" s="165"/>
      <c r="K9" s="165"/>
      <c r="L9" s="165"/>
      <c r="M9" s="161"/>
      <c r="N9" s="165"/>
      <c r="O9" s="165"/>
      <c r="P9" s="165"/>
      <c r="Q9" s="161"/>
      <c r="R9" s="165"/>
      <c r="S9" s="165"/>
      <c r="T9" s="161"/>
      <c r="U9" s="161"/>
    </row>
    <row r="10" spans="1:22" ht="16.5" customHeight="1">
      <c r="A10" s="98" t="s">
        <v>7</v>
      </c>
      <c r="B10" s="114"/>
      <c r="C10" s="127"/>
      <c r="D10" s="40"/>
      <c r="E10" s="40"/>
      <c r="F10" s="114"/>
      <c r="G10" s="127"/>
      <c r="H10" s="40"/>
      <c r="I10" s="40"/>
      <c r="J10" s="114"/>
      <c r="K10" s="128"/>
      <c r="L10" s="40"/>
      <c r="M10" s="40"/>
      <c r="N10" s="114"/>
      <c r="O10" s="128"/>
      <c r="P10" s="40"/>
      <c r="Q10" s="40"/>
      <c r="R10" s="114"/>
      <c r="S10" s="128"/>
      <c r="T10" s="40"/>
      <c r="U10" s="40"/>
      <c r="V10" t="s">
        <v>8</v>
      </c>
    </row>
    <row r="11" spans="1:21" ht="16.5" customHeight="1">
      <c r="A11" s="98" t="s">
        <v>7</v>
      </c>
      <c r="B11" s="114"/>
      <c r="C11" s="127"/>
      <c r="D11" s="40"/>
      <c r="E11" s="40"/>
      <c r="F11" s="114"/>
      <c r="G11" s="127"/>
      <c r="H11" s="40"/>
      <c r="I11" s="40"/>
      <c r="J11" s="114"/>
      <c r="K11" s="128"/>
      <c r="L11" s="40"/>
      <c r="M11" s="40"/>
      <c r="N11" s="114"/>
      <c r="O11" s="128"/>
      <c r="P11" s="40"/>
      <c r="Q11" s="40"/>
      <c r="R11" s="114"/>
      <c r="S11" s="128"/>
      <c r="T11" s="40"/>
      <c r="U11" s="40"/>
    </row>
    <row r="12" spans="1:21" ht="16.5" customHeight="1">
      <c r="A12" s="98" t="s">
        <v>7</v>
      </c>
      <c r="B12" s="114"/>
      <c r="C12" s="127"/>
      <c r="D12" s="40"/>
      <c r="E12" s="40"/>
      <c r="F12" s="114"/>
      <c r="G12" s="127"/>
      <c r="H12" s="40"/>
      <c r="I12" s="40"/>
      <c r="J12" s="114"/>
      <c r="K12" s="128"/>
      <c r="L12" s="40"/>
      <c r="M12" s="40"/>
      <c r="N12" s="114"/>
      <c r="O12" s="128"/>
      <c r="P12" s="40"/>
      <c r="Q12" s="40"/>
      <c r="R12" s="114"/>
      <c r="S12" s="128"/>
      <c r="T12" s="40"/>
      <c r="U12" s="40"/>
    </row>
    <row r="13" spans="1:21" ht="16.5" customHeight="1">
      <c r="A13" s="98" t="s">
        <v>7</v>
      </c>
      <c r="B13" s="114"/>
      <c r="C13" s="127"/>
      <c r="D13" s="40"/>
      <c r="E13" s="40"/>
      <c r="F13" s="114"/>
      <c r="G13" s="127"/>
      <c r="H13" s="40"/>
      <c r="I13" s="40"/>
      <c r="J13" s="114"/>
      <c r="K13" s="128"/>
      <c r="L13" s="40"/>
      <c r="M13" s="40"/>
      <c r="N13" s="114"/>
      <c r="O13" s="128"/>
      <c r="P13" s="40"/>
      <c r="Q13" s="40"/>
      <c r="R13" s="114"/>
      <c r="S13" s="128"/>
      <c r="T13" s="40"/>
      <c r="U13" s="40"/>
    </row>
    <row r="14" spans="1:21" ht="16.5" customHeight="1">
      <c r="A14" s="98" t="s">
        <v>7</v>
      </c>
      <c r="B14" s="114"/>
      <c r="C14" s="127"/>
      <c r="D14" s="40"/>
      <c r="E14" s="40"/>
      <c r="F14" s="114"/>
      <c r="G14" s="127"/>
      <c r="H14" s="40"/>
      <c r="I14" s="40"/>
      <c r="J14" s="114"/>
      <c r="K14" s="128"/>
      <c r="L14" s="40"/>
      <c r="M14" s="40"/>
      <c r="N14" s="114"/>
      <c r="O14" s="128"/>
      <c r="P14" s="40"/>
      <c r="Q14" s="40"/>
      <c r="R14" s="114"/>
      <c r="S14" s="128"/>
      <c r="T14" s="40"/>
      <c r="U14" s="40"/>
    </row>
    <row r="15" spans="1:21" ht="16.5" customHeight="1">
      <c r="A15" s="112" t="s">
        <v>9</v>
      </c>
      <c r="B15" s="115" t="s">
        <v>8</v>
      </c>
      <c r="C15" s="41"/>
      <c r="D15" s="115"/>
      <c r="E15" s="115">
        <f>SUM(E10:E14)</f>
        <v>0</v>
      </c>
      <c r="F15" s="115" t="s">
        <v>8</v>
      </c>
      <c r="G15" s="41"/>
      <c r="H15" s="115"/>
      <c r="I15" s="115">
        <f>SUM(I10:I14)</f>
        <v>0</v>
      </c>
      <c r="J15" s="115" t="s">
        <v>8</v>
      </c>
      <c r="K15" s="41"/>
      <c r="L15" s="115"/>
      <c r="M15" s="115">
        <f>SUM(M10:M14)</f>
        <v>0</v>
      </c>
      <c r="N15" s="115" t="s">
        <v>8</v>
      </c>
      <c r="O15" s="41"/>
      <c r="P15" s="115"/>
      <c r="Q15" s="115">
        <f>SUM(Q10:Q14)</f>
        <v>0</v>
      </c>
      <c r="R15" s="115" t="s">
        <v>8</v>
      </c>
      <c r="S15" s="41"/>
      <c r="T15" s="115"/>
      <c r="U15" s="115">
        <f>SUM(U10:U14)</f>
        <v>0</v>
      </c>
    </row>
    <row r="16" spans="1:21" ht="16.5" customHeight="1">
      <c r="A16" s="112" t="s">
        <v>2</v>
      </c>
      <c r="B16" s="116"/>
      <c r="C16" s="142">
        <f>400*(COUNTA(C10:C14))</f>
        <v>0</v>
      </c>
      <c r="D16" s="117"/>
      <c r="E16" s="118"/>
      <c r="F16" s="116"/>
      <c r="G16" s="142">
        <f>400*(COUNTA(G10:G14))</f>
        <v>0</v>
      </c>
      <c r="H16" s="119"/>
      <c r="I16" s="119"/>
      <c r="J16" s="116"/>
      <c r="K16" s="142">
        <f>400*(COUNTA(K10:K14))</f>
        <v>0</v>
      </c>
      <c r="L16" s="119"/>
      <c r="M16" s="119"/>
      <c r="N16" s="116"/>
      <c r="O16" s="142">
        <f>400*(COUNTA(O10:O14))</f>
        <v>0</v>
      </c>
      <c r="P16" s="119"/>
      <c r="Q16" s="119"/>
      <c r="R16" s="116"/>
      <c r="S16" s="142">
        <f>400*(COUNTA(S10:S14))</f>
        <v>0</v>
      </c>
      <c r="T16" s="115"/>
      <c r="U16" s="115"/>
    </row>
    <row r="17" spans="1:21" ht="16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11"/>
    </row>
    <row r="18" spans="1:21" ht="16.5" customHeight="1">
      <c r="A18" s="113" t="s">
        <v>10</v>
      </c>
      <c r="B18" s="114"/>
      <c r="C18" s="127"/>
      <c r="D18" s="120"/>
      <c r="E18" s="120"/>
      <c r="F18" s="114"/>
      <c r="G18" s="127"/>
      <c r="H18" s="120"/>
      <c r="I18" s="120"/>
      <c r="J18" s="114"/>
      <c r="K18" s="127"/>
      <c r="L18" s="120"/>
      <c r="M18" s="120"/>
      <c r="N18" s="114"/>
      <c r="O18" s="127"/>
      <c r="P18" s="120"/>
      <c r="Q18" s="120"/>
      <c r="R18" s="114"/>
      <c r="S18" s="127"/>
      <c r="T18" s="120"/>
      <c r="U18" s="40"/>
    </row>
    <row r="19" spans="1:21" ht="16.5" customHeight="1">
      <c r="A19" s="98" t="s">
        <v>10</v>
      </c>
      <c r="B19" s="114"/>
      <c r="C19" s="127"/>
      <c r="D19" s="40"/>
      <c r="E19" s="40"/>
      <c r="F19" s="114"/>
      <c r="G19" s="127"/>
      <c r="H19" s="40"/>
      <c r="I19" s="40"/>
      <c r="J19" s="114"/>
      <c r="K19" s="127"/>
      <c r="L19" s="40"/>
      <c r="M19" s="40"/>
      <c r="N19" s="114"/>
      <c r="O19" s="127"/>
      <c r="P19" s="40"/>
      <c r="Q19" s="40"/>
      <c r="R19" s="114"/>
      <c r="S19" s="127"/>
      <c r="T19" s="40"/>
      <c r="U19" s="40"/>
    </row>
    <row r="20" spans="1:21" ht="16.5" customHeight="1">
      <c r="A20" s="98" t="s">
        <v>10</v>
      </c>
      <c r="B20" s="114"/>
      <c r="C20" s="127"/>
      <c r="D20" s="40"/>
      <c r="E20" s="40"/>
      <c r="F20" s="114"/>
      <c r="G20" s="127"/>
      <c r="H20" s="40"/>
      <c r="I20" s="40"/>
      <c r="J20" s="114"/>
      <c r="K20" s="127"/>
      <c r="L20" s="40"/>
      <c r="M20" s="40"/>
      <c r="N20" s="114"/>
      <c r="O20" s="127"/>
      <c r="P20" s="40"/>
      <c r="Q20" s="40"/>
      <c r="R20" s="114"/>
      <c r="S20" s="127"/>
      <c r="T20" s="40"/>
      <c r="U20" s="40"/>
    </row>
    <row r="21" spans="1:21" ht="16.5" customHeight="1">
      <c r="A21" s="98" t="s">
        <v>10</v>
      </c>
      <c r="B21" s="114"/>
      <c r="C21" s="127"/>
      <c r="D21" s="40"/>
      <c r="E21" s="40"/>
      <c r="F21" s="114"/>
      <c r="G21" s="127"/>
      <c r="H21" s="40"/>
      <c r="I21" s="40"/>
      <c r="J21" s="114"/>
      <c r="K21" s="127"/>
      <c r="L21" s="40"/>
      <c r="M21" s="40"/>
      <c r="N21" s="114"/>
      <c r="O21" s="127"/>
      <c r="P21" s="40"/>
      <c r="Q21" s="40"/>
      <c r="R21" s="114"/>
      <c r="S21" s="127"/>
      <c r="T21" s="40"/>
      <c r="U21" s="40"/>
    </row>
    <row r="22" spans="1:21" ht="16.5" customHeight="1">
      <c r="A22" s="98" t="s">
        <v>10</v>
      </c>
      <c r="B22" s="114"/>
      <c r="C22" s="127"/>
      <c r="D22" s="40"/>
      <c r="E22" s="40"/>
      <c r="F22" s="114"/>
      <c r="G22" s="127"/>
      <c r="H22" s="40"/>
      <c r="I22" s="40"/>
      <c r="J22" s="114"/>
      <c r="K22" s="127"/>
      <c r="L22" s="40"/>
      <c r="M22" s="40"/>
      <c r="N22" s="114"/>
      <c r="O22" s="127"/>
      <c r="P22" s="40"/>
      <c r="Q22" s="40"/>
      <c r="R22" s="114"/>
      <c r="S22" s="127"/>
      <c r="T22" s="40"/>
      <c r="U22" s="40"/>
    </row>
    <row r="23" spans="1:21" ht="16.5" customHeight="1">
      <c r="A23" s="98" t="s">
        <v>9</v>
      </c>
      <c r="B23" s="115" t="s">
        <v>8</v>
      </c>
      <c r="C23" s="41"/>
      <c r="D23" s="115"/>
      <c r="E23" s="115">
        <f>SUM(E18:E22)</f>
        <v>0</v>
      </c>
      <c r="F23" s="115" t="s">
        <v>8</v>
      </c>
      <c r="G23" s="41"/>
      <c r="H23" s="115"/>
      <c r="I23" s="115">
        <f>SUM(I18:I22)</f>
        <v>0</v>
      </c>
      <c r="J23" s="115" t="s">
        <v>8</v>
      </c>
      <c r="K23" s="41"/>
      <c r="L23" s="115"/>
      <c r="M23" s="115">
        <f>SUM(M18:M22)</f>
        <v>0</v>
      </c>
      <c r="N23" s="115" t="s">
        <v>8</v>
      </c>
      <c r="O23" s="41"/>
      <c r="P23" s="115"/>
      <c r="Q23" s="115">
        <f>SUM(Q18:Q22)</f>
        <v>0</v>
      </c>
      <c r="R23" s="115" t="s">
        <v>8</v>
      </c>
      <c r="S23" s="41"/>
      <c r="T23" s="115"/>
      <c r="U23" s="115">
        <f>SUM(U18:U22)</f>
        <v>0</v>
      </c>
    </row>
    <row r="24" spans="1:21" ht="16.5" customHeight="1">
      <c r="A24" s="98" t="s">
        <v>2</v>
      </c>
      <c r="B24" s="121"/>
      <c r="C24" s="142">
        <f>800*(COUNTA(C18:C22))</f>
        <v>0</v>
      </c>
      <c r="D24" s="115"/>
      <c r="E24" s="115"/>
      <c r="F24" s="121"/>
      <c r="G24" s="142">
        <f>800*(COUNTA(G18:G22))</f>
        <v>0</v>
      </c>
      <c r="H24" s="115"/>
      <c r="I24" s="115"/>
      <c r="J24" s="121"/>
      <c r="K24" s="41">
        <f>800*(COUNTA(K18:K22))</f>
        <v>0</v>
      </c>
      <c r="L24" s="115"/>
      <c r="M24" s="115"/>
      <c r="N24" s="121"/>
      <c r="O24" s="142">
        <f>800*(COUNTA(O18:O22))</f>
        <v>0</v>
      </c>
      <c r="P24" s="115"/>
      <c r="Q24" s="115"/>
      <c r="R24" s="121"/>
      <c r="S24" s="142">
        <f>800*(COUNTA(S18:S22))</f>
        <v>0</v>
      </c>
      <c r="T24" s="115"/>
      <c r="U24" s="115"/>
    </row>
    <row r="25" ht="12">
      <c r="A25" s="39"/>
    </row>
    <row r="26" spans="18:21" ht="12" customHeight="1">
      <c r="R26" s="175" t="s">
        <v>8</v>
      </c>
      <c r="S26" s="175"/>
      <c r="T26" s="176"/>
      <c r="U26" s="99"/>
    </row>
    <row r="27" spans="1:21" ht="24" customHeight="1">
      <c r="A27" s="105" t="s">
        <v>8</v>
      </c>
      <c r="B27" s="157" t="s">
        <v>3</v>
      </c>
      <c r="C27" s="158"/>
      <c r="D27" s="158"/>
      <c r="E27" s="159"/>
      <c r="F27" s="157" t="s">
        <v>4</v>
      </c>
      <c r="G27" s="158"/>
      <c r="H27" s="158"/>
      <c r="I27" s="159"/>
      <c r="J27" s="157" t="s">
        <v>5</v>
      </c>
      <c r="K27" s="158"/>
      <c r="L27" s="158"/>
      <c r="M27" s="159"/>
      <c r="N27" s="103"/>
      <c r="O27" s="103"/>
      <c r="P27" s="103"/>
      <c r="Q27" s="103"/>
      <c r="R27" s="172" t="s">
        <v>38</v>
      </c>
      <c r="S27" s="174"/>
      <c r="T27" s="178">
        <f>SUM(E15+I15+M15+Q15+U15+E23+I23+M23+Q23+U23+SUM(E29:E32)+SUM(I29:I32)+SUM(M29:M32))</f>
        <v>0</v>
      </c>
      <c r="U27" s="178"/>
    </row>
    <row r="28" spans="1:22" ht="24" customHeight="1">
      <c r="A28" s="43" t="s">
        <v>31</v>
      </c>
      <c r="B28" s="43" t="s">
        <v>0</v>
      </c>
      <c r="C28" s="43" t="s">
        <v>32</v>
      </c>
      <c r="D28" s="43" t="s">
        <v>25</v>
      </c>
      <c r="E28" s="43" t="s">
        <v>51</v>
      </c>
      <c r="F28" s="43" t="s">
        <v>0</v>
      </c>
      <c r="G28" s="43" t="s">
        <v>32</v>
      </c>
      <c r="H28" s="43" t="s">
        <v>25</v>
      </c>
      <c r="I28" s="43" t="s">
        <v>51</v>
      </c>
      <c r="J28" s="43" t="s">
        <v>0</v>
      </c>
      <c r="K28" s="43" t="s">
        <v>32</v>
      </c>
      <c r="L28" s="43" t="s">
        <v>25</v>
      </c>
      <c r="M28" s="43" t="s">
        <v>51</v>
      </c>
      <c r="N28" s="3"/>
      <c r="O28" s="3"/>
      <c r="P28" s="3"/>
      <c r="Q28" s="104"/>
      <c r="R28" s="172" t="s">
        <v>39</v>
      </c>
      <c r="S28" s="173"/>
      <c r="T28" s="177">
        <f>SUM((C16+G16+K16+O16+S16+C24+G24+K24+O24+S24+C33+G33+K33)/1000)</f>
        <v>0</v>
      </c>
      <c r="U28" s="177"/>
      <c r="V28" t="s">
        <v>163</v>
      </c>
    </row>
    <row r="29" spans="1:21" ht="16.5" customHeight="1">
      <c r="A29" s="43" t="s">
        <v>11</v>
      </c>
      <c r="B29" s="114"/>
      <c r="C29" s="128"/>
      <c r="D29" s="40"/>
      <c r="E29" s="40"/>
      <c r="F29" s="114"/>
      <c r="G29" s="128"/>
      <c r="H29" s="40"/>
      <c r="I29" s="40"/>
      <c r="J29" s="114"/>
      <c r="K29" s="128"/>
      <c r="L29" s="114"/>
      <c r="M29" s="114"/>
      <c r="N29" s="107"/>
      <c r="O29" s="107"/>
      <c r="P29" s="106"/>
      <c r="Q29" s="106"/>
      <c r="R29" s="174"/>
      <c r="S29" s="174"/>
      <c r="T29" s="44"/>
      <c r="U29" s="44"/>
    </row>
    <row r="30" spans="1:21" ht="16.5" customHeight="1">
      <c r="A30" s="43" t="s">
        <v>33</v>
      </c>
      <c r="B30" s="114"/>
      <c r="C30" s="41"/>
      <c r="D30" s="40"/>
      <c r="E30" s="40"/>
      <c r="F30" s="114"/>
      <c r="G30" s="41"/>
      <c r="H30" s="45"/>
      <c r="I30" s="45"/>
      <c r="J30" s="114"/>
      <c r="K30" s="41"/>
      <c r="L30" s="114"/>
      <c r="M30" s="114"/>
      <c r="N30" s="108"/>
      <c r="O30" s="107"/>
      <c r="P30" s="106"/>
      <c r="Q30" s="106"/>
      <c r="R30" s="184"/>
      <c r="S30" s="185"/>
      <c r="T30" s="42"/>
      <c r="U30" s="42"/>
    </row>
    <row r="31" spans="1:21" ht="16.5" customHeight="1">
      <c r="A31" s="43" t="s">
        <v>34</v>
      </c>
      <c r="B31" s="114"/>
      <c r="C31" s="41"/>
      <c r="D31" s="40"/>
      <c r="E31" s="40"/>
      <c r="F31" s="114"/>
      <c r="G31" s="41"/>
      <c r="H31" s="45"/>
      <c r="I31" s="45"/>
      <c r="J31" s="114"/>
      <c r="K31" s="41"/>
      <c r="L31" s="114"/>
      <c r="M31" s="114"/>
      <c r="N31" s="108"/>
      <c r="O31" s="107"/>
      <c r="P31" s="106"/>
      <c r="Q31" s="106"/>
      <c r="R31" s="183" t="s">
        <v>195</v>
      </c>
      <c r="S31" s="189"/>
      <c r="T31" s="42"/>
      <c r="U31" s="42"/>
    </row>
    <row r="32" spans="1:21" ht="16.5" customHeight="1">
      <c r="A32" s="43" t="s">
        <v>36</v>
      </c>
      <c r="B32" s="114"/>
      <c r="C32" s="41"/>
      <c r="D32" s="40"/>
      <c r="E32" s="40"/>
      <c r="F32" s="114"/>
      <c r="G32" s="41"/>
      <c r="H32" s="45"/>
      <c r="I32" s="45"/>
      <c r="J32" s="114"/>
      <c r="K32" s="41"/>
      <c r="L32" s="114"/>
      <c r="M32" s="114"/>
      <c r="N32" s="108"/>
      <c r="O32" s="107"/>
      <c r="P32" s="106"/>
      <c r="Q32" s="106"/>
      <c r="R32" s="42"/>
      <c r="S32" s="42"/>
      <c r="T32" s="42"/>
      <c r="U32" s="42"/>
    </row>
    <row r="33" spans="1:21" ht="16.5" customHeight="1">
      <c r="A33" s="43" t="s">
        <v>2</v>
      </c>
      <c r="B33" s="114"/>
      <c r="C33" s="141">
        <f>SUM(C32+C31+C30+(IF(COUNTBLANK(C29),0,1500)))</f>
        <v>0</v>
      </c>
      <c r="D33" s="40"/>
      <c r="E33" s="40"/>
      <c r="F33" s="114"/>
      <c r="G33" s="141">
        <f>SUM(G32+G31+G30+(IF(COUNTBLANK(G29),0,1500)))</f>
        <v>0</v>
      </c>
      <c r="H33" s="118"/>
      <c r="I33" s="122"/>
      <c r="J33" s="114"/>
      <c r="K33" s="141">
        <f>SUM(K32+K31+K30+(IF(COUNTBLANK(K29),0,1500)))</f>
        <v>0</v>
      </c>
      <c r="L33" s="114"/>
      <c r="M33" s="114"/>
      <c r="O33" s="109"/>
      <c r="P33" s="106"/>
      <c r="Q33" s="106"/>
      <c r="R33" s="183" t="s">
        <v>35</v>
      </c>
      <c r="S33" s="183"/>
      <c r="T33" s="42"/>
      <c r="U33" s="42"/>
    </row>
    <row r="34" spans="18:21" ht="12">
      <c r="R34" s="179"/>
      <c r="S34" s="180"/>
      <c r="T34" s="181"/>
      <c r="U34" s="99"/>
    </row>
  </sheetData>
  <sheetProtection/>
  <mergeCells count="46">
    <mergeCell ref="R34:T34"/>
    <mergeCell ref="F1:T1"/>
    <mergeCell ref="T8:T9"/>
    <mergeCell ref="G2:N3"/>
    <mergeCell ref="S4:T4"/>
    <mergeCell ref="H8:H9"/>
    <mergeCell ref="J8:J9"/>
    <mergeCell ref="R31:S31"/>
    <mergeCell ref="R28:S29"/>
    <mergeCell ref="R26:T26"/>
    <mergeCell ref="A1:D5"/>
    <mergeCell ref="A6:A7"/>
    <mergeCell ref="A8:A9"/>
    <mergeCell ref="S8:S9"/>
    <mergeCell ref="N8:N9"/>
    <mergeCell ref="O8:O9"/>
    <mergeCell ref="R8:R9"/>
    <mergeCell ref="G4:N4"/>
    <mergeCell ref="D8:D9"/>
    <mergeCell ref="F8:F9"/>
    <mergeCell ref="R33:S33"/>
    <mergeCell ref="R30:S30"/>
    <mergeCell ref="P8:P9"/>
    <mergeCell ref="K8:K9"/>
    <mergeCell ref="A17:T17"/>
    <mergeCell ref="L8:L9"/>
    <mergeCell ref="G8:G9"/>
    <mergeCell ref="R27:S27"/>
    <mergeCell ref="T28:U28"/>
    <mergeCell ref="T27:U27"/>
    <mergeCell ref="B6:E7"/>
    <mergeCell ref="F6:I7"/>
    <mergeCell ref="J6:M7"/>
    <mergeCell ref="N6:Q7"/>
    <mergeCell ref="B8:B9"/>
    <mergeCell ref="C8:C9"/>
    <mergeCell ref="R2:U3"/>
    <mergeCell ref="B27:E27"/>
    <mergeCell ref="F27:I27"/>
    <mergeCell ref="J27:M27"/>
    <mergeCell ref="R6:U7"/>
    <mergeCell ref="E8:E9"/>
    <mergeCell ref="I8:I9"/>
    <mergeCell ref="M8:M9"/>
    <mergeCell ref="Q8:Q9"/>
    <mergeCell ref="U8:U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Lindsay</dc:creator>
  <cp:keywords/>
  <dc:description/>
  <cp:lastModifiedBy>Caroline Makin</cp:lastModifiedBy>
  <cp:lastPrinted>2013-01-13T23:48:57Z</cp:lastPrinted>
  <dcterms:created xsi:type="dcterms:W3CDTF">2007-11-27T02:08:57Z</dcterms:created>
  <dcterms:modified xsi:type="dcterms:W3CDTF">2013-01-14T10:46:41Z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