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56" windowWidth="18960" windowHeight="12555" activeTab="0"/>
  </bookViews>
  <sheets>
    <sheet name="Totals" sheetId="1" r:id="rId1"/>
    <sheet name="2003-2011 Summary" sheetId="2" r:id="rId2"/>
    <sheet name="Master Sheet" sheetId="3" r:id="rId3"/>
    <sheet name="Alexander C" sheetId="4" r:id="rId4"/>
    <sheet name="Bale D" sheetId="5" r:id="rId5"/>
    <sheet name="Blomeley J" sheetId="6" r:id="rId6"/>
    <sheet name="Britten A" sheetId="7" r:id="rId7"/>
    <sheet name="Brown K" sheetId="8" r:id="rId8"/>
    <sheet name="Cass L" sheetId="9" r:id="rId9"/>
    <sheet name="Coggins M" sheetId="10" r:id="rId10"/>
    <sheet name="Dando N" sheetId="11" r:id="rId11"/>
    <sheet name="Davis A" sheetId="12" r:id="rId12"/>
    <sheet name="Day B" sheetId="13" r:id="rId13"/>
    <sheet name="Day J" sheetId="14" r:id="rId14"/>
    <sheet name="Droop J" sheetId="15" r:id="rId15"/>
    <sheet name="Everingham J" sheetId="16" r:id="rId16"/>
    <sheet name="Ferfolja V" sheetId="17" r:id="rId17"/>
    <sheet name="Gilroy L" sheetId="18" r:id="rId18"/>
    <sheet name="Gourley G" sheetId="19" r:id="rId19"/>
    <sheet name="Gribble D" sheetId="20" r:id="rId20"/>
    <sheet name="Gunning S" sheetId="21" r:id="rId21"/>
    <sheet name="Hampton I" sheetId="22" r:id="rId22"/>
    <sheet name="Hitchman P" sheetId="23" r:id="rId23"/>
    <sheet name="Hubner F" sheetId="24" r:id="rId24"/>
    <sheet name="Kaye C" sheetId="25" r:id="rId25"/>
    <sheet name="Klaschka H" sheetId="26" r:id="rId26"/>
    <sheet name="Leydon K" sheetId="27" r:id="rId27"/>
    <sheet name="Lindsay J" sheetId="28" r:id="rId28"/>
    <sheet name="Makin C" sheetId="29" r:id="rId29"/>
    <sheet name="McRae J" sheetId="30" r:id="rId30"/>
    <sheet name="Messenger K" sheetId="31" r:id="rId31"/>
    <sheet name="Munday P" sheetId="32" r:id="rId32"/>
    <sheet name="Needham L" sheetId="33" r:id="rId33"/>
    <sheet name="North B" sheetId="34" r:id="rId34"/>
    <sheet name="Raymond M" sheetId="35" r:id="rId35"/>
    <sheet name="Reid A" sheetId="36" r:id="rId36"/>
    <sheet name="Rickard P" sheetId="37" r:id="rId37"/>
    <sheet name="Rohan P" sheetId="38" r:id="rId38"/>
    <sheet name="Skipper J" sheetId="39" r:id="rId39"/>
    <sheet name="Smyth A" sheetId="40" r:id="rId40"/>
    <sheet name="Teunissen A" sheetId="41" r:id="rId41"/>
    <sheet name="3000m" sheetId="42" r:id="rId42"/>
    <sheet name="5000m" sheetId="43" r:id="rId43"/>
    <sheet name="Bunbury 2011" sheetId="44" r:id="rId44"/>
  </sheets>
  <definedNames/>
  <calcPr fullCalcOnLoad="1"/>
</workbook>
</file>

<file path=xl/sharedStrings.xml><?xml version="1.0" encoding="utf-8"?>
<sst xmlns="http://schemas.openxmlformats.org/spreadsheetml/2006/main" count="5973" uniqueCount="436">
  <si>
    <t>Date</t>
  </si>
  <si>
    <t>Time</t>
  </si>
  <si>
    <t>Distance</t>
  </si>
  <si>
    <t>Freestyle</t>
  </si>
  <si>
    <t>Breaststroke</t>
  </si>
  <si>
    <t>Backstroke</t>
  </si>
  <si>
    <t>Butterfly</t>
  </si>
  <si>
    <t>400m</t>
  </si>
  <si>
    <t xml:space="preserve"> </t>
  </si>
  <si>
    <t>Av time</t>
  </si>
  <si>
    <t>Points</t>
  </si>
  <si>
    <t>800m</t>
  </si>
  <si>
    <t>1500m</t>
  </si>
  <si>
    <t>Name</t>
  </si>
  <si>
    <t>406796</t>
  </si>
  <si>
    <t>Day, Brenda</t>
  </si>
  <si>
    <t>406903</t>
  </si>
  <si>
    <t>Lindsay, Jane</t>
  </si>
  <si>
    <t>Year</t>
  </si>
  <si>
    <t>Champion Club</t>
  </si>
  <si>
    <t>Average Points</t>
  </si>
  <si>
    <t>National Placing</t>
  </si>
  <si>
    <t>NSW Placing</t>
  </si>
  <si>
    <t>Points per Member</t>
  </si>
  <si>
    <t>Number of Members</t>
  </si>
  <si>
    <t>Number of Participants</t>
  </si>
  <si>
    <t>Participation Rate (%)</t>
  </si>
  <si>
    <t>Stroke</t>
  </si>
  <si>
    <t>S/L</t>
  </si>
  <si>
    <t>SC/LC</t>
  </si>
  <si>
    <t>Split</t>
  </si>
  <si>
    <t>2007**</t>
  </si>
  <si>
    <t>**</t>
  </si>
  <si>
    <t>Individual Medley</t>
  </si>
  <si>
    <t>Event</t>
  </si>
  <si>
    <t>Time/Dist</t>
  </si>
  <si>
    <t>30 min</t>
  </si>
  <si>
    <t>45 min</t>
  </si>
  <si>
    <t xml:space="preserve">   Club President</t>
  </si>
  <si>
    <t>60 min</t>
  </si>
  <si>
    <t>Aerobic Swims</t>
  </si>
  <si>
    <t>Award Year</t>
  </si>
  <si>
    <t>Total Points</t>
  </si>
  <si>
    <t>Total Distance</t>
  </si>
  <si>
    <t>Km</t>
  </si>
  <si>
    <t>Brenda Day</t>
  </si>
  <si>
    <t>Age Group</t>
  </si>
  <si>
    <t>60-64</t>
  </si>
  <si>
    <t>Total points/distance</t>
  </si>
  <si>
    <t>The five 400m or 800m swims in one stroke must be completed in separate calendar months</t>
  </si>
  <si>
    <t>Note:   Points are not awarded for 400m/800m until five swims in one stroke are completed</t>
  </si>
  <si>
    <t>***</t>
  </si>
  <si>
    <t>-</t>
  </si>
  <si>
    <t xml:space="preserve">   Aerobics Recorder</t>
  </si>
  <si>
    <t>Jane Lindsay</t>
  </si>
  <si>
    <t>These are the correct totals for 2007; next line is official results, where 45 points were "lost".</t>
  </si>
  <si>
    <t>Total</t>
  </si>
  <si>
    <t>Distance Swum  (Km)</t>
  </si>
  <si>
    <t>15</t>
  </si>
  <si>
    <t>6</t>
  </si>
  <si>
    <t>9</t>
  </si>
  <si>
    <t>Click on a name to go to that person's page</t>
  </si>
  <si>
    <t>P</t>
  </si>
  <si>
    <t xml:space="preserve">A participant is a swimmer who has accrued some points.  </t>
  </si>
  <si>
    <t>Memb No</t>
  </si>
  <si>
    <t>45-49</t>
  </si>
  <si>
    <t>Reid, Ann</t>
  </si>
  <si>
    <t>Ann Reid</t>
  </si>
  <si>
    <t>406792</t>
  </si>
  <si>
    <t>55-59</t>
  </si>
  <si>
    <t>40-44</t>
  </si>
  <si>
    <t>70-74</t>
  </si>
  <si>
    <r>
      <t xml:space="preserve">Participation </t>
    </r>
    <r>
      <rPr>
        <sz val="16"/>
        <rFont val="Arial"/>
        <family val="2"/>
      </rPr>
      <t xml:space="preserve"> </t>
    </r>
    <r>
      <rPr>
        <b/>
        <sz val="16"/>
        <color indexed="14"/>
        <rFont val="Arial"/>
        <family val="2"/>
      </rPr>
      <t>***</t>
    </r>
  </si>
  <si>
    <t>Kaye, Cecelia</t>
  </si>
  <si>
    <t>781851</t>
  </si>
  <si>
    <t>Pauline Rohan</t>
  </si>
  <si>
    <t>Alexander, Catherine</t>
  </si>
  <si>
    <t>Rohan, Pauline</t>
  </si>
  <si>
    <t>406795</t>
  </si>
  <si>
    <t>406703</t>
  </si>
  <si>
    <t>Catherine Alexander</t>
  </si>
  <si>
    <t>David Bale</t>
  </si>
  <si>
    <t>Bale, David</t>
  </si>
  <si>
    <t>783385</t>
  </si>
  <si>
    <t>35-39</t>
  </si>
  <si>
    <t>Andrea Teunissen</t>
  </si>
  <si>
    <t>781852</t>
  </si>
  <si>
    <t>Munday, Pam</t>
  </si>
  <si>
    <t>Pam Munday</t>
  </si>
  <si>
    <t>Caroline Makin</t>
  </si>
  <si>
    <t>Makin, Caroline</t>
  </si>
  <si>
    <t>783586</t>
  </si>
  <si>
    <t>Jeff Day</t>
  </si>
  <si>
    <t>Day, Jeff</t>
  </si>
  <si>
    <t>784656</t>
  </si>
  <si>
    <t>r</t>
  </si>
  <si>
    <t>VIKINGS AEROBIC POINTS AND DISTANCE SUMMARY 2011</t>
  </si>
  <si>
    <t>5000m Swims 2011</t>
  </si>
  <si>
    <t>3000m Swims 2011</t>
  </si>
  <si>
    <t>TUGGERANONG AEROBIC SWIMS 2003-2011</t>
  </si>
  <si>
    <t xml:space="preserve">             Tuggeranong Masters Swimming</t>
  </si>
  <si>
    <t>Age</t>
  </si>
  <si>
    <t>781850</t>
  </si>
  <si>
    <t>Annette Britten</t>
  </si>
  <si>
    <t>Jeanette Droop</t>
  </si>
  <si>
    <t>406713</t>
  </si>
  <si>
    <t>783110</t>
  </si>
  <si>
    <t>435752</t>
  </si>
  <si>
    <t>Suzie Gunning</t>
  </si>
  <si>
    <t>406922</t>
  </si>
  <si>
    <t>Cecelia Kaye</t>
  </si>
  <si>
    <t>Anne Smyth</t>
  </si>
  <si>
    <t>782463</t>
  </si>
  <si>
    <t>782292</t>
  </si>
  <si>
    <t>Gunning, Suzie</t>
  </si>
  <si>
    <t>8 Jan</t>
  </si>
  <si>
    <t>SC</t>
  </si>
  <si>
    <t>15 Jan</t>
  </si>
  <si>
    <t>5 Jan</t>
  </si>
  <si>
    <t>13 Jan</t>
  </si>
  <si>
    <t>18 Jan</t>
  </si>
  <si>
    <t>20 Jan</t>
  </si>
  <si>
    <t>22 Jan</t>
  </si>
  <si>
    <t>24 Jan</t>
  </si>
  <si>
    <t>50-54</t>
  </si>
  <si>
    <t>Smyth, Anne</t>
  </si>
  <si>
    <t>1 Feb</t>
  </si>
  <si>
    <t>LC</t>
  </si>
  <si>
    <t>6 Jan</t>
  </si>
  <si>
    <t>31 Jan</t>
  </si>
  <si>
    <t>28 Jan</t>
  </si>
  <si>
    <t>19 Jan</t>
  </si>
  <si>
    <t>29 Jan</t>
  </si>
  <si>
    <t>mandy Coggins</t>
  </si>
  <si>
    <t>Coggins, Mandy</t>
  </si>
  <si>
    <t>406801</t>
  </si>
  <si>
    <t>jeanette droop</t>
  </si>
  <si>
    <t>Droop, Jeanette</t>
  </si>
  <si>
    <t>joan skipper</t>
  </si>
  <si>
    <t>784296</t>
  </si>
  <si>
    <t>Skipper, Joan</t>
  </si>
  <si>
    <t>5 Feb</t>
  </si>
  <si>
    <t>3 Feb</t>
  </si>
  <si>
    <t>25 Jan</t>
  </si>
  <si>
    <t>liliana gilroy</t>
  </si>
  <si>
    <t>Gilroy, Liliana</t>
  </si>
  <si>
    <t>8 Feb</t>
  </si>
  <si>
    <t>adrian davis</t>
  </si>
  <si>
    <t>Davis, Adrian</t>
  </si>
  <si>
    <t>kristen leydon</t>
  </si>
  <si>
    <t>Leydon, Kristen</t>
  </si>
  <si>
    <t>liz needham</t>
  </si>
  <si>
    <t>Needham, Liz</t>
  </si>
  <si>
    <t>12 Feb</t>
  </si>
  <si>
    <t>7 Feb</t>
  </si>
  <si>
    <t>11 Feb</t>
  </si>
  <si>
    <t>kristy messenger</t>
  </si>
  <si>
    <t>785102</t>
  </si>
  <si>
    <t>Messenger, Kristy</t>
  </si>
  <si>
    <t>10 Feb</t>
  </si>
  <si>
    <t>17 Feb</t>
  </si>
  <si>
    <t>19 Feb</t>
  </si>
  <si>
    <t>Ferfolja, Veronica</t>
  </si>
  <si>
    <t>26 Feb</t>
  </si>
  <si>
    <t>25 Feb</t>
  </si>
  <si>
    <t>1 Mar</t>
  </si>
  <si>
    <t>23 Feb</t>
  </si>
  <si>
    <t>406901</t>
  </si>
  <si>
    <t>785429</t>
  </si>
  <si>
    <t>30-34</t>
  </si>
  <si>
    <t>296115</t>
  </si>
  <si>
    <t>5 Mar</t>
  </si>
  <si>
    <t>3 Mar</t>
  </si>
  <si>
    <t>4 Mar</t>
  </si>
  <si>
    <t>8 Mar</t>
  </si>
  <si>
    <t>15 Mar</t>
  </si>
  <si>
    <t>14 Mar</t>
  </si>
  <si>
    <t>16 Mar</t>
  </si>
  <si>
    <t>18 Mar</t>
  </si>
  <si>
    <t>19 Mar</t>
  </si>
  <si>
    <t>22 Mar</t>
  </si>
  <si>
    <t>heidi klaschka</t>
  </si>
  <si>
    <t>Klaschka, Heidi</t>
  </si>
  <si>
    <t>785718</t>
  </si>
  <si>
    <t>25 Mar</t>
  </si>
  <si>
    <t>26 Mar</t>
  </si>
  <si>
    <t>leisa Cass</t>
  </si>
  <si>
    <t>Cass, Leisa</t>
  </si>
  <si>
    <t>406820</t>
  </si>
  <si>
    <t>nick dando</t>
  </si>
  <si>
    <t>Dando, Nick</t>
  </si>
  <si>
    <t>29 Mar</t>
  </si>
  <si>
    <t>785729</t>
  </si>
  <si>
    <t>9 Apr</t>
  </si>
  <si>
    <t>12 Apr</t>
  </si>
  <si>
    <t>5 Apr</t>
  </si>
  <si>
    <t>2 Apr</t>
  </si>
  <si>
    <t>5</t>
  </si>
  <si>
    <t>19 Apr</t>
  </si>
  <si>
    <t>15 Apr</t>
  </si>
  <si>
    <t>16 Apr</t>
  </si>
  <si>
    <t>jill blomeley</t>
  </si>
  <si>
    <t>Blomeley, Jill</t>
  </si>
  <si>
    <t>mark raymond</t>
  </si>
  <si>
    <t>785810</t>
  </si>
  <si>
    <t>20 Apr</t>
  </si>
  <si>
    <t>23 Apr</t>
  </si>
  <si>
    <t>28 Apr</t>
  </si>
  <si>
    <t>29 Apr</t>
  </si>
  <si>
    <t>62:28.92</t>
  </si>
  <si>
    <t>FR</t>
  </si>
  <si>
    <t>30 Apr</t>
  </si>
  <si>
    <t>3 May</t>
  </si>
  <si>
    <t>21 Apr</t>
  </si>
  <si>
    <t>26 Apr</t>
  </si>
  <si>
    <t>22 Apr</t>
  </si>
  <si>
    <t>Cecelia kaye</t>
  </si>
  <si>
    <t>6 May</t>
  </si>
  <si>
    <t>7 May</t>
  </si>
  <si>
    <t>27 Apr</t>
  </si>
  <si>
    <t>10 May</t>
  </si>
  <si>
    <t>14 May</t>
  </si>
  <si>
    <t>17 May</t>
  </si>
  <si>
    <t>Teunissen, Andrea</t>
  </si>
  <si>
    <t>21 May</t>
  </si>
  <si>
    <t>24 May</t>
  </si>
  <si>
    <t>20 May</t>
  </si>
  <si>
    <t>25 May</t>
  </si>
  <si>
    <t>26 May</t>
  </si>
  <si>
    <t>31 May</t>
  </si>
  <si>
    <t>28 May</t>
  </si>
  <si>
    <t>5 Jun</t>
  </si>
  <si>
    <t>4 Jun</t>
  </si>
  <si>
    <t>julie everingham</t>
  </si>
  <si>
    <t>Everingham, Julia</t>
  </si>
  <si>
    <t>784879</t>
  </si>
  <si>
    <t>ian Hampton</t>
  </si>
  <si>
    <t>Hampton, Ian</t>
  </si>
  <si>
    <t>406767</t>
  </si>
  <si>
    <t>65-69</t>
  </si>
  <si>
    <t>greg gourley</t>
  </si>
  <si>
    <t>Gourley, Greg</t>
  </si>
  <si>
    <t>406878</t>
  </si>
  <si>
    <t>Annette britten</t>
  </si>
  <si>
    <t>Britten, Annette</t>
  </si>
  <si>
    <t>406927</t>
  </si>
  <si>
    <t>philippa rickard</t>
  </si>
  <si>
    <t>Rickard, Philippa</t>
  </si>
  <si>
    <t>7 Jun</t>
  </si>
  <si>
    <t>paul hitchman</t>
  </si>
  <si>
    <t>Hitchman, Paul</t>
  </si>
  <si>
    <t>Raymond, Mark</t>
  </si>
  <si>
    <t>11 Mar</t>
  </si>
  <si>
    <t>10 Jun</t>
  </si>
  <si>
    <t>9 Jun</t>
  </si>
  <si>
    <t>14 Jun</t>
  </si>
  <si>
    <t>11 Jun</t>
  </si>
  <si>
    <t>13 Jun</t>
  </si>
  <si>
    <t>BR</t>
  </si>
  <si>
    <t>Nick Dando</t>
  </si>
  <si>
    <t>Adrian Davis</t>
  </si>
  <si>
    <t>Leisa Cass</t>
  </si>
  <si>
    <t>Kristen Leydon</t>
  </si>
  <si>
    <t>17 Jun</t>
  </si>
  <si>
    <t>19 Jun</t>
  </si>
  <si>
    <t>18 Jun</t>
  </si>
  <si>
    <t>21 Jun</t>
  </si>
  <si>
    <t>28 Jun</t>
  </si>
  <si>
    <t>25 Jun</t>
  </si>
  <si>
    <t>26 Jun</t>
  </si>
  <si>
    <t>Mandy Coggins</t>
  </si>
  <si>
    <t>22 Jun</t>
  </si>
  <si>
    <t>27 Jun</t>
  </si>
  <si>
    <t>30 Jun</t>
  </si>
  <si>
    <t>1 Jul</t>
  </si>
  <si>
    <t>12 Jul</t>
  </si>
  <si>
    <t>5 Jul</t>
  </si>
  <si>
    <t>8 Jul</t>
  </si>
  <si>
    <t>9 Jul</t>
  </si>
  <si>
    <t>2 Jul</t>
  </si>
  <si>
    <t>22 Jul</t>
  </si>
  <si>
    <t>19 Jul</t>
  </si>
  <si>
    <t>26 Jul</t>
  </si>
  <si>
    <t>54:43.59</t>
  </si>
  <si>
    <t>7 Jul</t>
  </si>
  <si>
    <t>28 Jul</t>
  </si>
  <si>
    <t>23 Jul</t>
  </si>
  <si>
    <t>17 Jul</t>
  </si>
  <si>
    <t>16 Jul</t>
  </si>
  <si>
    <t>bronwen north</t>
  </si>
  <si>
    <t>North, Bronwen</t>
  </si>
  <si>
    <t>785950</t>
  </si>
  <si>
    <t>785926</t>
  </si>
  <si>
    <t>785871</t>
  </si>
  <si>
    <t>Y</t>
  </si>
  <si>
    <t>F</t>
  </si>
  <si>
    <t>Fly</t>
  </si>
  <si>
    <t>Y - J</t>
  </si>
  <si>
    <t>Phillippa Rickard</t>
  </si>
  <si>
    <t>M</t>
  </si>
  <si>
    <t>Y- J</t>
  </si>
  <si>
    <t>Last year</t>
  </si>
  <si>
    <t>Paid</t>
  </si>
  <si>
    <t>Sex</t>
  </si>
  <si>
    <t>Total Time</t>
  </si>
  <si>
    <t>Number</t>
  </si>
  <si>
    <t>30 Jul</t>
  </si>
  <si>
    <t>13 Aug</t>
  </si>
  <si>
    <t>7 Aug</t>
  </si>
  <si>
    <t>20 Aug</t>
  </si>
  <si>
    <t>29 Jul</t>
  </si>
  <si>
    <t>8 Aug</t>
  </si>
  <si>
    <t>2 Aug</t>
  </si>
  <si>
    <t>23 Aug</t>
  </si>
  <si>
    <t>16 Aug</t>
  </si>
  <si>
    <t>14 Aug</t>
  </si>
  <si>
    <t>david gribble</t>
  </si>
  <si>
    <t>Gribble, David</t>
  </si>
  <si>
    <t>28 Aug</t>
  </si>
  <si>
    <t>785667</t>
  </si>
  <si>
    <t>3 Sep</t>
  </si>
  <si>
    <t>27 Aug</t>
  </si>
  <si>
    <t>30 Aug</t>
  </si>
  <si>
    <t>26 Aug</t>
  </si>
  <si>
    <t>29 Aug</t>
  </si>
  <si>
    <t>2 Sep</t>
  </si>
  <si>
    <t>6 Sep</t>
  </si>
  <si>
    <t>9 Sep</t>
  </si>
  <si>
    <t>1 Sep</t>
  </si>
  <si>
    <t>5 Sep</t>
  </si>
  <si>
    <t>10 Sep</t>
  </si>
  <si>
    <t>3  Jul</t>
  </si>
  <si>
    <t>3 Jul</t>
  </si>
  <si>
    <t>14 Jul</t>
  </si>
  <si>
    <t>19 Aug</t>
  </si>
  <si>
    <t>21 Aug</t>
  </si>
  <si>
    <t>17 Sep</t>
  </si>
  <si>
    <t>13 Sep</t>
  </si>
  <si>
    <t>15 Sep</t>
  </si>
  <si>
    <t>11 Sep</t>
  </si>
  <si>
    <t>20 Sep</t>
  </si>
  <si>
    <t>19 Sep</t>
  </si>
  <si>
    <t>49:08.32</t>
  </si>
  <si>
    <t>51:38.80</t>
  </si>
  <si>
    <t>58:53.46</t>
  </si>
  <si>
    <t>BK</t>
  </si>
  <si>
    <t>59:07.63</t>
  </si>
  <si>
    <t>56:06.14</t>
  </si>
  <si>
    <t>60:11.45</t>
  </si>
  <si>
    <t>Liliana Gilroy</t>
  </si>
  <si>
    <t>57:15.70</t>
  </si>
  <si>
    <t>Greg Gourley</t>
  </si>
  <si>
    <t>51:06.72</t>
  </si>
  <si>
    <t>53:11.36</t>
  </si>
  <si>
    <t>Paul Hitchman</t>
  </si>
  <si>
    <t>47:55.57</t>
  </si>
  <si>
    <t>53:37.18</t>
  </si>
  <si>
    <t>63:36.25</t>
  </si>
  <si>
    <t>59:30.91</t>
  </si>
  <si>
    <t>Liz Needham</t>
  </si>
  <si>
    <t>57:02.82</t>
  </si>
  <si>
    <t>Mark Raymond</t>
  </si>
  <si>
    <t>46:34.92</t>
  </si>
  <si>
    <t>44:55.22</t>
  </si>
  <si>
    <t>Philippa Rickard</t>
  </si>
  <si>
    <t>50:14.63</t>
  </si>
  <si>
    <t>1 Oct</t>
  </si>
  <si>
    <t>10 Oct</t>
  </si>
  <si>
    <t>24 Sep</t>
  </si>
  <si>
    <t>3 Oct</t>
  </si>
  <si>
    <t>8 Oct</t>
  </si>
  <si>
    <t>27 Sep</t>
  </si>
  <si>
    <t>23 Sep</t>
  </si>
  <si>
    <t>11 Oct</t>
  </si>
  <si>
    <t>4 Oct</t>
  </si>
  <si>
    <t>18 Sep</t>
  </si>
  <si>
    <t>6 Oct</t>
  </si>
  <si>
    <t>12 Sep</t>
  </si>
  <si>
    <t>26 Sep</t>
  </si>
  <si>
    <t>15 Oct</t>
  </si>
  <si>
    <t>14 Oct</t>
  </si>
  <si>
    <t>18 Oct</t>
  </si>
  <si>
    <t>22 Sep</t>
  </si>
  <si>
    <t>29 Sep</t>
  </si>
  <si>
    <t>30 Sep</t>
  </si>
  <si>
    <t>9 Oct</t>
  </si>
  <si>
    <t>25 Oct</t>
  </si>
  <si>
    <t>29 Oct</t>
  </si>
  <si>
    <t>5 Nov</t>
  </si>
  <si>
    <t>1 Nov</t>
  </si>
  <si>
    <t>30 Oct</t>
  </si>
  <si>
    <t>17 Oct</t>
  </si>
  <si>
    <t>24 Oct</t>
  </si>
  <si>
    <t>22 Oct</t>
  </si>
  <si>
    <t>8 Nov</t>
  </si>
  <si>
    <t>12 Nov</t>
  </si>
  <si>
    <t>6 Nov</t>
  </si>
  <si>
    <t>11 Nov</t>
  </si>
  <si>
    <t>1:04:08.79</t>
  </si>
  <si>
    <t>frank hubner</t>
  </si>
  <si>
    <t>785586</t>
  </si>
  <si>
    <t>Hubner, Frank</t>
  </si>
  <si>
    <t>15 Nov</t>
  </si>
  <si>
    <t>19 Nov</t>
  </si>
  <si>
    <t>18 Nov</t>
  </si>
  <si>
    <t>10 Nov</t>
  </si>
  <si>
    <t>20 Nov</t>
  </si>
  <si>
    <t>13 Nov</t>
  </si>
  <si>
    <t>Jon McRae</t>
  </si>
  <si>
    <t>22 Nov</t>
  </si>
  <si>
    <t>59:50.28</t>
  </si>
  <si>
    <t>406714</t>
  </si>
  <si>
    <t>406902</t>
  </si>
  <si>
    <t>781853</t>
  </si>
  <si>
    <t>jon mcrae</t>
  </si>
  <si>
    <t>McRae, Jon</t>
  </si>
  <si>
    <t>karen brown</t>
  </si>
  <si>
    <t>449283</t>
  </si>
  <si>
    <t>Brown, Karen</t>
  </si>
  <si>
    <t>436749</t>
  </si>
  <si>
    <t>25 Nov</t>
  </si>
  <si>
    <t>24 Nov</t>
  </si>
  <si>
    <t>29 Nov</t>
  </si>
  <si>
    <t>26 Nov</t>
  </si>
  <si>
    <t>27 Nov</t>
  </si>
  <si>
    <t xml:space="preserve">  </t>
  </si>
  <si>
    <t>1 Dec</t>
  </si>
  <si>
    <t>Veronika Ferfolja</t>
  </si>
  <si>
    <t>56:00.35</t>
  </si>
  <si>
    <t>2 Dec</t>
  </si>
  <si>
    <t>3 Dec</t>
  </si>
  <si>
    <t>8 Dec</t>
  </si>
  <si>
    <t>6 Dec</t>
  </si>
  <si>
    <t>5 Dec</t>
  </si>
  <si>
    <t>4 Dec</t>
  </si>
  <si>
    <t>updated Dec 12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</si>
</sst>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C09]dddd\,\ 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mm:ss.00"/>
    <numFmt numFmtId="177" formatCode="0.000"/>
    <numFmt numFmtId="178" formatCode="#,##0.00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2"/>
    </font>
    <font>
      <sz val="11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8"/>
      <name val="Algerian"/>
      <family val="5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Algerian"/>
      <family val="5"/>
    </font>
    <font>
      <sz val="16"/>
      <color indexed="10"/>
      <name val="Algerian"/>
      <family val="5"/>
    </font>
    <font>
      <sz val="11"/>
      <name val="Times New Roman"/>
      <family val="1"/>
    </font>
    <font>
      <sz val="14"/>
      <color indexed="11"/>
      <name val="Arial"/>
      <family val="0"/>
    </font>
    <font>
      <sz val="16"/>
      <name val="Arial"/>
      <family val="0"/>
    </font>
    <font>
      <b/>
      <sz val="10"/>
      <color indexed="12"/>
      <name val="Arial"/>
      <family val="2"/>
    </font>
    <font>
      <sz val="11"/>
      <color indexed="10"/>
      <name val="Arial"/>
      <family val="0"/>
    </font>
    <font>
      <b/>
      <sz val="12"/>
      <color indexed="12"/>
      <name val="Arial"/>
      <family val="2"/>
    </font>
    <font>
      <b/>
      <sz val="16"/>
      <color indexed="11"/>
      <name val="Arial"/>
      <family val="2"/>
    </font>
    <font>
      <b/>
      <sz val="10"/>
      <color indexed="57"/>
      <name val="Arial"/>
      <family val="2"/>
    </font>
    <font>
      <b/>
      <sz val="16"/>
      <color indexed="12"/>
      <name val="Arial"/>
      <family val="2"/>
    </font>
    <font>
      <sz val="18"/>
      <color indexed="10"/>
      <name val="Algerian"/>
      <family val="5"/>
    </font>
    <font>
      <b/>
      <sz val="10"/>
      <color indexed="10"/>
      <name val="Arial"/>
      <family val="2"/>
    </font>
    <font>
      <b/>
      <sz val="16"/>
      <color indexed="14"/>
      <name val="Arial"/>
      <family val="2"/>
    </font>
    <font>
      <b/>
      <sz val="10"/>
      <color indexed="11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0" fontId="7" fillId="0" borderId="0" xfId="0" applyFont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22" xfId="0" applyNumberFormat="1" applyBorder="1" applyAlignment="1">
      <alignment/>
    </xf>
    <xf numFmtId="1" fontId="0" fillId="0" borderId="0" xfId="0" applyNumberFormat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1" fontId="13" fillId="0" borderId="26" xfId="0" applyNumberFormat="1" applyFont="1" applyBorder="1" applyAlignment="1">
      <alignment horizontal="left" vertical="center" wrapText="1"/>
    </xf>
    <xf numFmtId="1" fontId="13" fillId="0" borderId="27" xfId="0" applyNumberFormat="1" applyFont="1" applyBorder="1" applyAlignment="1">
      <alignment vertical="center" wrapText="1"/>
    </xf>
    <xf numFmtId="1" fontId="13" fillId="0" borderId="28" xfId="0" applyNumberFormat="1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28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wrapText="1"/>
    </xf>
    <xf numFmtId="176" fontId="0" fillId="0" borderId="2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0" fillId="0" borderId="15" xfId="0" applyNumberFormat="1" applyBorder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8" xfId="0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4" fontId="0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2" fillId="0" borderId="0" xfId="53" applyAlignment="1" applyProtection="1">
      <alignment/>
      <protection/>
    </xf>
    <xf numFmtId="2" fontId="0" fillId="0" borderId="18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0" fillId="0" borderId="15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18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0" fillId="0" borderId="0" xfId="0" applyFont="1" applyAlignment="1">
      <alignment horizontal="right"/>
    </xf>
    <xf numFmtId="177" fontId="0" fillId="0" borderId="0" xfId="0" applyNumberFormat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7" fillId="0" borderId="14" xfId="0" applyFont="1" applyBorder="1" applyAlignment="1">
      <alignment horizontal="center"/>
    </xf>
    <xf numFmtId="176" fontId="0" fillId="0" borderId="0" xfId="0" applyNumberFormat="1" applyAlignment="1">
      <alignment/>
    </xf>
    <xf numFmtId="0" fontId="9" fillId="0" borderId="0" xfId="0" applyFont="1" applyAlignment="1">
      <alignment/>
    </xf>
    <xf numFmtId="176" fontId="9" fillId="0" borderId="0" xfId="0" applyNumberFormat="1" applyFont="1" applyAlignment="1">
      <alignment/>
    </xf>
    <xf numFmtId="177" fontId="0" fillId="0" borderId="0" xfId="0" applyNumberFormat="1" applyAlignment="1" quotePrefix="1">
      <alignment/>
    </xf>
    <xf numFmtId="0" fontId="16" fillId="0" borderId="0" xfId="0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left" wrapText="1"/>
    </xf>
    <xf numFmtId="0" fontId="11" fillId="0" borderId="34" xfId="0" applyFont="1" applyBorder="1" applyAlignment="1">
      <alignment horizontal="left" wrapText="1"/>
    </xf>
    <xf numFmtId="0" fontId="0" fillId="0" borderId="30" xfId="0" applyBorder="1" applyAlignment="1">
      <alignment wrapText="1"/>
    </xf>
    <xf numFmtId="0" fontId="10" fillId="0" borderId="0" xfId="0" applyFont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3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285750</xdr:rowOff>
    </xdr:from>
    <xdr:to>
      <xdr:col>2</xdr:col>
      <xdr:colOff>552450</xdr:colOff>
      <xdr:row>4</xdr:row>
      <xdr:rowOff>38100</xdr:rowOff>
    </xdr:to>
    <xdr:pic>
      <xdr:nvPicPr>
        <xdr:cNvPr id="1" name="Picture 1" descr="viking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0"/>
          <a:ext cx="1266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209550</xdr:rowOff>
    </xdr:from>
    <xdr:to>
      <xdr:col>2</xdr:col>
      <xdr:colOff>476250</xdr:colOff>
      <xdr:row>4</xdr:row>
      <xdr:rowOff>85725</xdr:rowOff>
    </xdr:to>
    <xdr:pic>
      <xdr:nvPicPr>
        <xdr:cNvPr id="2" name="Picture 2" descr="Vikings He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3906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">
      <selection activeCell="M1" sqref="M1:N1"/>
    </sheetView>
  </sheetViews>
  <sheetFormatPr defaultColWidth="9.140625" defaultRowHeight="12.75"/>
  <cols>
    <col min="2" max="2" width="9.28125" style="7" customWidth="1"/>
    <col min="3" max="3" width="10.00390625" style="2" customWidth="1"/>
    <col min="4" max="4" width="19.7109375" style="0" customWidth="1"/>
    <col min="5" max="5" width="7.28125" style="0" customWidth="1"/>
    <col min="7" max="7" width="2.7109375" style="0" hidden="1" customWidth="1"/>
    <col min="8" max="8" width="10.140625" style="0" customWidth="1"/>
    <col min="10" max="10" width="2.7109375" style="0" hidden="1" customWidth="1"/>
    <col min="11" max="11" width="2.8515625" style="0" customWidth="1"/>
    <col min="12" max="13" width="15.8515625" style="0" customWidth="1"/>
    <col min="14" max="14" width="7.00390625" style="0" customWidth="1"/>
    <col min="17" max="17" width="2.8515625" style="0" hidden="1" customWidth="1"/>
    <col min="18" max="18" width="9.28125" style="0" customWidth="1"/>
  </cols>
  <sheetData>
    <row r="1" spans="2:17" ht="21" customHeight="1">
      <c r="B1" s="129" t="s">
        <v>96</v>
      </c>
      <c r="C1" s="127"/>
      <c r="D1" s="127"/>
      <c r="E1" s="127"/>
      <c r="F1" s="127"/>
      <c r="G1" s="127"/>
      <c r="H1" s="127"/>
      <c r="I1" s="127"/>
      <c r="J1" s="127"/>
      <c r="K1" s="69"/>
      <c r="L1" s="104"/>
      <c r="M1" s="127" t="s">
        <v>435</v>
      </c>
      <c r="N1" s="127"/>
      <c r="O1" s="82"/>
      <c r="P1" s="69"/>
      <c r="Q1" s="69"/>
    </row>
    <row r="2" spans="2:12" ht="14.25">
      <c r="B2" s="128" t="s">
        <v>50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2" ht="14.25">
      <c r="B3" s="128" t="s">
        <v>49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5" spans="2:6" ht="16.5" customHeight="1">
      <c r="B5" s="125" t="s">
        <v>61</v>
      </c>
      <c r="C5" s="126"/>
      <c r="D5" s="126"/>
      <c r="E5" s="126"/>
      <c r="F5" s="126"/>
    </row>
    <row r="6" spans="2:18" ht="12.75">
      <c r="B6" s="6"/>
      <c r="C6" s="5"/>
      <c r="D6" s="3"/>
      <c r="E6" s="3"/>
      <c r="F6" s="3"/>
      <c r="G6" s="3"/>
      <c r="H6" s="3"/>
      <c r="I6" s="3"/>
      <c r="J6" s="3"/>
      <c r="K6" s="3"/>
      <c r="L6" s="3"/>
      <c r="M6" s="112"/>
      <c r="N6" s="113"/>
      <c r="P6" s="3"/>
      <c r="Q6" s="3"/>
      <c r="R6" s="3"/>
    </row>
    <row r="7" spans="2:12" ht="12.75" customHeight="1">
      <c r="B7" s="7" t="s">
        <v>64</v>
      </c>
      <c r="C7" s="2" t="s">
        <v>46</v>
      </c>
      <c r="D7" t="s">
        <v>13</v>
      </c>
      <c r="E7" s="1" t="s">
        <v>10</v>
      </c>
      <c r="F7" s="1" t="s">
        <v>44</v>
      </c>
      <c r="H7" s="111"/>
      <c r="J7" t="s">
        <v>62</v>
      </c>
      <c r="K7" s="1" t="s">
        <v>62</v>
      </c>
      <c r="L7" s="103"/>
    </row>
    <row r="8" spans="13:14" ht="12.75">
      <c r="M8" s="114"/>
      <c r="N8" s="107"/>
    </row>
    <row r="9" spans="2:11" ht="12.75" customHeight="1">
      <c r="B9" s="7" t="s">
        <v>78</v>
      </c>
      <c r="C9" s="2" t="s">
        <v>69</v>
      </c>
      <c r="D9" s="80" t="s">
        <v>76</v>
      </c>
      <c r="E9" s="8">
        <f>'Alexander C'!P29</f>
        <v>330</v>
      </c>
      <c r="F9" s="106">
        <f>'Alexander C'!P30</f>
        <v>40.875</v>
      </c>
      <c r="H9" s="110"/>
      <c r="K9">
        <f aca="true" t="shared" si="0" ref="K9:K44">IF((E9&gt;0),1,0)</f>
        <v>1</v>
      </c>
    </row>
    <row r="10" spans="2:14" ht="12.75">
      <c r="B10" s="7" t="s">
        <v>83</v>
      </c>
      <c r="C10" s="2" t="s">
        <v>84</v>
      </c>
      <c r="D10" s="80" t="s">
        <v>82</v>
      </c>
      <c r="E10" s="8">
        <f>'Bale D'!P29</f>
        <v>390</v>
      </c>
      <c r="F10" s="106">
        <f>'Bale D'!P30</f>
        <v>55.55</v>
      </c>
      <c r="H10" s="110"/>
      <c r="K10">
        <f aca="true" t="shared" si="1" ref="K10:K17">IF((E10&gt;0),1,0)</f>
        <v>1</v>
      </c>
      <c r="N10" s="108"/>
    </row>
    <row r="11" spans="2:14" ht="12.75">
      <c r="B11" s="7" t="s">
        <v>102</v>
      </c>
      <c r="C11" s="2" t="s">
        <v>169</v>
      </c>
      <c r="D11" s="80" t="s">
        <v>202</v>
      </c>
      <c r="E11" s="8">
        <f>'Blomeley J'!P29</f>
        <v>54</v>
      </c>
      <c r="F11" s="106">
        <f>'Blomeley J'!P30</f>
        <v>8.35</v>
      </c>
      <c r="H11" s="110"/>
      <c r="K11">
        <f t="shared" si="1"/>
        <v>1</v>
      </c>
      <c r="N11" s="108"/>
    </row>
    <row r="12" spans="2:14" ht="12.75">
      <c r="B12" s="7" t="s">
        <v>245</v>
      </c>
      <c r="C12" s="2" t="s">
        <v>70</v>
      </c>
      <c r="D12" s="80" t="s">
        <v>244</v>
      </c>
      <c r="E12" s="8">
        <f>'Britten A'!P29</f>
        <v>15</v>
      </c>
      <c r="F12" s="106">
        <f>'Britten A'!P30</f>
        <v>2.7</v>
      </c>
      <c r="H12" s="110"/>
      <c r="K12">
        <f t="shared" si="1"/>
        <v>1</v>
      </c>
      <c r="N12" s="108"/>
    </row>
    <row r="13" spans="2:14" ht="12.75">
      <c r="B13" s="7" t="s">
        <v>417</v>
      </c>
      <c r="C13" s="2" t="s">
        <v>65</v>
      </c>
      <c r="D13" s="80" t="s">
        <v>418</v>
      </c>
      <c r="E13" s="8">
        <f>'Brown K'!P29</f>
        <v>30</v>
      </c>
      <c r="F13" s="106">
        <f>'Brown K'!P30</f>
        <v>2.9</v>
      </c>
      <c r="H13" s="110"/>
      <c r="K13">
        <f t="shared" si="1"/>
        <v>1</v>
      </c>
      <c r="N13" s="108"/>
    </row>
    <row r="14" spans="2:14" ht="12.75">
      <c r="B14" s="7" t="s">
        <v>188</v>
      </c>
      <c r="C14" s="2" t="s">
        <v>124</v>
      </c>
      <c r="D14" s="118" t="s">
        <v>187</v>
      </c>
      <c r="E14" s="8">
        <f>'Cass L'!P29</f>
        <v>160</v>
      </c>
      <c r="F14" s="106">
        <f>'Cass L'!P30</f>
        <v>25.475</v>
      </c>
      <c r="H14" s="110"/>
      <c r="K14">
        <f t="shared" si="1"/>
        <v>1</v>
      </c>
      <c r="N14" s="108"/>
    </row>
    <row r="15" spans="2:14" ht="12.75">
      <c r="B15" s="7" t="s">
        <v>135</v>
      </c>
      <c r="C15" s="2" t="s">
        <v>124</v>
      </c>
      <c r="D15" s="80" t="s">
        <v>134</v>
      </c>
      <c r="E15" s="8">
        <f>'Coggins M'!P29</f>
        <v>30</v>
      </c>
      <c r="F15" s="106">
        <f>'Coggins M'!P30</f>
        <v>4.475</v>
      </c>
      <c r="H15" s="110"/>
      <c r="K15">
        <f t="shared" si="1"/>
        <v>1</v>
      </c>
      <c r="N15" s="108"/>
    </row>
    <row r="16" spans="2:14" ht="12.75">
      <c r="B16" s="7" t="s">
        <v>192</v>
      </c>
      <c r="C16" s="2" t="s">
        <v>169</v>
      </c>
      <c r="D16" s="80" t="s">
        <v>190</v>
      </c>
      <c r="E16" s="8">
        <f>'Dando N'!P29</f>
        <v>15</v>
      </c>
      <c r="F16" s="106">
        <f>'Dando N'!P30</f>
        <v>7.1</v>
      </c>
      <c r="H16" s="110"/>
      <c r="K16">
        <f t="shared" si="1"/>
        <v>1</v>
      </c>
      <c r="N16" s="108"/>
    </row>
    <row r="17" spans="2:14" ht="12.75">
      <c r="B17" s="7" t="s">
        <v>167</v>
      </c>
      <c r="C17" s="2" t="s">
        <v>47</v>
      </c>
      <c r="D17" s="80" t="s">
        <v>148</v>
      </c>
      <c r="E17" s="8">
        <f>'Davis A'!P29</f>
        <v>390</v>
      </c>
      <c r="F17" s="106">
        <f>'Davis A'!P30</f>
        <v>56.85</v>
      </c>
      <c r="H17" s="110"/>
      <c r="K17">
        <f t="shared" si="1"/>
        <v>1</v>
      </c>
      <c r="N17" s="108"/>
    </row>
    <row r="18" spans="2:19" ht="12.75">
      <c r="B18" s="7" t="s">
        <v>14</v>
      </c>
      <c r="C18" s="2" t="s">
        <v>47</v>
      </c>
      <c r="D18" s="80" t="s">
        <v>15</v>
      </c>
      <c r="E18" s="8">
        <f>'Day B'!P29</f>
        <v>390</v>
      </c>
      <c r="F18" s="106">
        <f>'Day B'!P30</f>
        <v>52.675</v>
      </c>
      <c r="G18" s="34">
        <f>IF((E18)&gt;0,1,0)</f>
        <v>1</v>
      </c>
      <c r="H18" s="110"/>
      <c r="J18">
        <f>IF((E18)&gt;0,1,0)</f>
        <v>1</v>
      </c>
      <c r="K18">
        <f t="shared" si="0"/>
        <v>1</v>
      </c>
      <c r="N18" s="108"/>
      <c r="Q18">
        <f>IF((K18&gt;0),1,0)</f>
        <v>1</v>
      </c>
      <c r="S18" s="108"/>
    </row>
    <row r="19" spans="1:19" ht="12.75">
      <c r="A19" t="s">
        <v>95</v>
      </c>
      <c r="B19" s="7" t="s">
        <v>94</v>
      </c>
      <c r="C19" s="2" t="s">
        <v>47</v>
      </c>
      <c r="D19" s="80" t="s">
        <v>93</v>
      </c>
      <c r="E19" s="8">
        <f>'Day J'!P29</f>
        <v>0</v>
      </c>
      <c r="F19" s="106">
        <f>'Day J'!P30</f>
        <v>1.6</v>
      </c>
      <c r="G19" s="34"/>
      <c r="H19" s="110"/>
      <c r="K19">
        <f t="shared" si="0"/>
        <v>0</v>
      </c>
      <c r="N19" s="108"/>
      <c r="S19" s="108"/>
    </row>
    <row r="20" spans="2:19" ht="12.75">
      <c r="B20" s="7" t="s">
        <v>105</v>
      </c>
      <c r="C20" s="2" t="s">
        <v>124</v>
      </c>
      <c r="D20" s="80" t="s">
        <v>137</v>
      </c>
      <c r="E20" s="8">
        <f>'Droop J'!P29</f>
        <v>235</v>
      </c>
      <c r="F20" s="106">
        <f>'Droop J'!P30</f>
        <v>30.875</v>
      </c>
      <c r="G20" s="34"/>
      <c r="H20" s="110"/>
      <c r="K20">
        <f t="shared" si="0"/>
        <v>1</v>
      </c>
      <c r="N20" s="108"/>
      <c r="P20" s="117"/>
      <c r="S20" s="108"/>
    </row>
    <row r="21" spans="2:19" ht="12.75">
      <c r="B21" s="7" t="s">
        <v>235</v>
      </c>
      <c r="C21" s="2" t="s">
        <v>70</v>
      </c>
      <c r="D21" s="80" t="s">
        <v>234</v>
      </c>
      <c r="E21" s="8">
        <f>'Everingham J'!P29</f>
        <v>24</v>
      </c>
      <c r="F21" s="106">
        <f>'Everingham J'!P30</f>
        <v>2.65</v>
      </c>
      <c r="G21" s="34"/>
      <c r="H21" s="110"/>
      <c r="K21">
        <f t="shared" si="0"/>
        <v>1</v>
      </c>
      <c r="N21" s="108"/>
      <c r="P21" s="117"/>
      <c r="S21" s="108"/>
    </row>
    <row r="22" spans="2:19" ht="12.75">
      <c r="B22" s="7" t="s">
        <v>106</v>
      </c>
      <c r="C22" s="2" t="s">
        <v>70</v>
      </c>
      <c r="D22" s="80" t="s">
        <v>162</v>
      </c>
      <c r="E22" s="8">
        <f>'Ferfolja V'!P29</f>
        <v>48</v>
      </c>
      <c r="F22" s="106">
        <f>'Ferfolja V'!P30</f>
        <v>11.625</v>
      </c>
      <c r="G22" s="34"/>
      <c r="H22" s="110"/>
      <c r="K22">
        <f t="shared" si="0"/>
        <v>1</v>
      </c>
      <c r="N22" s="108"/>
      <c r="S22" s="108"/>
    </row>
    <row r="23" spans="2:19" ht="12.75">
      <c r="B23" s="7" t="s">
        <v>107</v>
      </c>
      <c r="C23" s="2" t="s">
        <v>70</v>
      </c>
      <c r="D23" s="80" t="s">
        <v>145</v>
      </c>
      <c r="E23" s="8">
        <f>'Gilroy L'!P29</f>
        <v>390</v>
      </c>
      <c r="F23" s="106">
        <f>'Gilroy L'!P30</f>
        <v>54.15</v>
      </c>
      <c r="G23" s="34"/>
      <c r="H23" s="110"/>
      <c r="K23">
        <f t="shared" si="0"/>
        <v>1</v>
      </c>
      <c r="N23" s="108"/>
      <c r="S23" s="108"/>
    </row>
    <row r="24" spans="2:19" ht="12.75">
      <c r="B24" s="7" t="s">
        <v>242</v>
      </c>
      <c r="C24" s="2" t="s">
        <v>70</v>
      </c>
      <c r="D24" s="80" t="s">
        <v>241</v>
      </c>
      <c r="E24" s="8">
        <f>'Gourley G'!P29</f>
        <v>45</v>
      </c>
      <c r="F24" s="106">
        <f>'Gourley G'!P30</f>
        <v>5.625</v>
      </c>
      <c r="G24" s="34"/>
      <c r="H24" s="110"/>
      <c r="K24">
        <f t="shared" si="0"/>
        <v>1</v>
      </c>
      <c r="N24" s="108"/>
      <c r="S24" s="108"/>
    </row>
    <row r="25" spans="2:19" ht="12.75">
      <c r="B25" s="7" t="s">
        <v>319</v>
      </c>
      <c r="C25" s="2" t="s">
        <v>69</v>
      </c>
      <c r="D25" s="80" t="s">
        <v>317</v>
      </c>
      <c r="E25" s="8">
        <f>'Gribble D'!P29</f>
        <v>8</v>
      </c>
      <c r="F25" s="123">
        <f>'Gribble D'!P30</f>
        <v>2</v>
      </c>
      <c r="G25" s="34"/>
      <c r="H25" s="110"/>
      <c r="K25">
        <f t="shared" si="0"/>
        <v>1</v>
      </c>
      <c r="N25" s="108"/>
      <c r="S25" s="108"/>
    </row>
    <row r="26" spans="2:19" ht="12.75">
      <c r="B26" s="7" t="s">
        <v>109</v>
      </c>
      <c r="C26" s="2" t="s">
        <v>65</v>
      </c>
      <c r="D26" s="80" t="s">
        <v>114</v>
      </c>
      <c r="E26" s="8">
        <f>'Gunning S'!P29</f>
        <v>220</v>
      </c>
      <c r="F26" s="106">
        <f>'Gunning S'!P30</f>
        <v>31.025</v>
      </c>
      <c r="G26" s="34"/>
      <c r="H26" s="110"/>
      <c r="K26">
        <f t="shared" si="0"/>
        <v>1</v>
      </c>
      <c r="N26" s="108"/>
      <c r="S26" s="108"/>
    </row>
    <row r="27" spans="2:19" ht="12.75">
      <c r="B27" s="7" t="s">
        <v>238</v>
      </c>
      <c r="C27" s="2" t="s">
        <v>239</v>
      </c>
      <c r="D27" s="80" t="s">
        <v>237</v>
      </c>
      <c r="E27" s="8">
        <f>'Hampton I'!P29</f>
        <v>30</v>
      </c>
      <c r="F27" s="106">
        <f>'Hampton I'!P30</f>
        <v>3.35</v>
      </c>
      <c r="G27" s="34"/>
      <c r="H27" s="110"/>
      <c r="K27">
        <f t="shared" si="0"/>
        <v>1</v>
      </c>
      <c r="N27" s="108"/>
      <c r="S27" s="108"/>
    </row>
    <row r="28" spans="2:19" ht="12.75">
      <c r="B28" s="7" t="s">
        <v>400</v>
      </c>
      <c r="C28" s="2" t="s">
        <v>65</v>
      </c>
      <c r="D28" s="80" t="s">
        <v>401</v>
      </c>
      <c r="E28" s="8">
        <f>'Hubner F'!P29</f>
        <v>12</v>
      </c>
      <c r="F28" s="106">
        <f>'Hubner F'!P30</f>
        <v>1.5</v>
      </c>
      <c r="G28" s="34"/>
      <c r="H28" s="110"/>
      <c r="K28">
        <f t="shared" si="0"/>
        <v>1</v>
      </c>
      <c r="N28" s="108"/>
      <c r="S28" s="108"/>
    </row>
    <row r="29" spans="2:19" ht="12.75">
      <c r="B29" s="7" t="s">
        <v>291</v>
      </c>
      <c r="C29" s="2" t="s">
        <v>70</v>
      </c>
      <c r="D29" s="80" t="s">
        <v>250</v>
      </c>
      <c r="E29" s="8">
        <f>'Hitchman P'!P29</f>
        <v>30</v>
      </c>
      <c r="F29" s="106">
        <f>'Hitchman P'!P30</f>
        <v>3.725</v>
      </c>
      <c r="G29" s="34"/>
      <c r="H29" s="110"/>
      <c r="K29">
        <f t="shared" si="0"/>
        <v>1</v>
      </c>
      <c r="N29" s="108"/>
      <c r="S29" s="108"/>
    </row>
    <row r="30" spans="2:19" ht="12.75">
      <c r="B30" s="7" t="s">
        <v>74</v>
      </c>
      <c r="C30" s="2" t="s">
        <v>69</v>
      </c>
      <c r="D30" s="80" t="s">
        <v>73</v>
      </c>
      <c r="E30" s="8">
        <f>'Kaye C'!P29</f>
        <v>331</v>
      </c>
      <c r="F30" s="106">
        <f>'Kaye C'!P30</f>
        <v>42.3</v>
      </c>
      <c r="G30" s="34"/>
      <c r="H30" s="110"/>
      <c r="K30">
        <f t="shared" si="0"/>
        <v>1</v>
      </c>
      <c r="N30" s="108"/>
      <c r="S30" s="108"/>
    </row>
    <row r="31" spans="2:19" ht="12.75">
      <c r="B31" s="7" t="s">
        <v>183</v>
      </c>
      <c r="C31" s="2" t="s">
        <v>70</v>
      </c>
      <c r="D31" s="80" t="s">
        <v>182</v>
      </c>
      <c r="E31" s="8">
        <f>'Klaschka H'!P29</f>
        <v>24</v>
      </c>
      <c r="F31" s="106">
        <f>'Klaschka H'!P30</f>
        <v>3</v>
      </c>
      <c r="G31" s="34"/>
      <c r="H31" s="110"/>
      <c r="K31">
        <f t="shared" si="0"/>
        <v>1</v>
      </c>
      <c r="N31" s="108"/>
      <c r="S31" s="108"/>
    </row>
    <row r="32" spans="2:19" ht="12.75">
      <c r="B32" s="7" t="s">
        <v>168</v>
      </c>
      <c r="C32" s="2" t="s">
        <v>70</v>
      </c>
      <c r="D32" s="80" t="s">
        <v>150</v>
      </c>
      <c r="E32" s="8">
        <f>'Leydon K'!P29</f>
        <v>295</v>
      </c>
      <c r="F32" s="106">
        <f>'Leydon K'!P30</f>
        <v>50.315</v>
      </c>
      <c r="G32" s="34"/>
      <c r="H32" s="110"/>
      <c r="K32">
        <f t="shared" si="0"/>
        <v>1</v>
      </c>
      <c r="N32" s="108"/>
      <c r="S32" s="108"/>
    </row>
    <row r="33" spans="1:17" ht="12.75">
      <c r="A33" t="s">
        <v>95</v>
      </c>
      <c r="B33" s="7" t="s">
        <v>16</v>
      </c>
      <c r="C33" s="2" t="s">
        <v>71</v>
      </c>
      <c r="D33" s="80" t="s">
        <v>17</v>
      </c>
      <c r="E33" s="8">
        <f>'Lindsay J'!P29</f>
        <v>206</v>
      </c>
      <c r="F33" s="106">
        <f>'Lindsay J'!P30</f>
        <v>33.85</v>
      </c>
      <c r="G33" s="34">
        <f>IF((E33)&gt;0,1,0)</f>
        <v>1</v>
      </c>
      <c r="H33" s="110"/>
      <c r="J33">
        <f>IF((E33)&gt;0,1,0)</f>
        <v>1</v>
      </c>
      <c r="K33">
        <f t="shared" si="0"/>
        <v>1</v>
      </c>
      <c r="N33" s="1"/>
      <c r="Q33">
        <f>IF((K33&gt;0),1,0)</f>
        <v>1</v>
      </c>
    </row>
    <row r="34" spans="2:14" ht="12.75">
      <c r="B34" s="7" t="s">
        <v>91</v>
      </c>
      <c r="C34" s="2" t="s">
        <v>70</v>
      </c>
      <c r="D34" s="80" t="s">
        <v>90</v>
      </c>
      <c r="E34" s="8">
        <f>'Makin C'!P29</f>
        <v>295</v>
      </c>
      <c r="F34" s="106">
        <f>'Makin C'!P30</f>
        <v>45.575</v>
      </c>
      <c r="G34" s="34"/>
      <c r="H34" s="110"/>
      <c r="K34">
        <f aca="true" t="shared" si="2" ref="K34:K42">IF((E34&gt;0),1,0)</f>
        <v>1</v>
      </c>
      <c r="M34" s="7"/>
      <c r="N34" s="34"/>
    </row>
    <row r="35" spans="2:14" ht="12.75">
      <c r="B35" s="7" t="s">
        <v>419</v>
      </c>
      <c r="C35" s="2" t="s">
        <v>47</v>
      </c>
      <c r="D35" s="80" t="s">
        <v>415</v>
      </c>
      <c r="E35" s="8">
        <f>'McRae J'!P29</f>
        <v>65</v>
      </c>
      <c r="F35" s="106">
        <f>'McRae J'!P30</f>
        <v>6.85</v>
      </c>
      <c r="G35" s="34"/>
      <c r="H35" s="110"/>
      <c r="K35">
        <f t="shared" si="2"/>
        <v>1</v>
      </c>
      <c r="M35" s="7"/>
      <c r="N35" s="34"/>
    </row>
    <row r="36" spans="2:14" ht="12.75">
      <c r="B36" s="7" t="s">
        <v>157</v>
      </c>
      <c r="C36" s="2" t="s">
        <v>169</v>
      </c>
      <c r="D36" s="80" t="s">
        <v>158</v>
      </c>
      <c r="E36" s="8">
        <f>'Messenger K'!P29</f>
        <v>30</v>
      </c>
      <c r="F36" s="106">
        <f>'Messenger K'!P30</f>
        <v>5.7</v>
      </c>
      <c r="G36" s="34"/>
      <c r="H36" s="110"/>
      <c r="K36">
        <f t="shared" si="2"/>
        <v>1</v>
      </c>
      <c r="M36" s="7"/>
      <c r="N36" s="34"/>
    </row>
    <row r="37" spans="2:14" ht="12.75">
      <c r="B37" s="7" t="s">
        <v>86</v>
      </c>
      <c r="C37" s="2" t="s">
        <v>47</v>
      </c>
      <c r="D37" s="80" t="s">
        <v>87</v>
      </c>
      <c r="E37" s="8">
        <f>'Munday P'!P29</f>
        <v>390</v>
      </c>
      <c r="F37" s="106">
        <f>'Munday P'!P30</f>
        <v>54.35</v>
      </c>
      <c r="H37" s="110"/>
      <c r="K37">
        <f t="shared" si="2"/>
        <v>1</v>
      </c>
      <c r="M37" s="7"/>
      <c r="N37" s="34"/>
    </row>
    <row r="38" spans="2:14" ht="12.75">
      <c r="B38" s="7" t="s">
        <v>170</v>
      </c>
      <c r="C38" s="2" t="s">
        <v>124</v>
      </c>
      <c r="D38" s="80" t="s">
        <v>152</v>
      </c>
      <c r="E38" s="8">
        <f>'Needham L'!P29</f>
        <v>50</v>
      </c>
      <c r="F38" s="106">
        <f>'Needham L'!P30</f>
        <v>6.5</v>
      </c>
      <c r="H38" s="110"/>
      <c r="K38">
        <f t="shared" si="2"/>
        <v>1</v>
      </c>
      <c r="M38" s="7"/>
      <c r="N38" s="34"/>
    </row>
    <row r="39" spans="2:14" ht="12.75">
      <c r="B39" s="7" t="s">
        <v>292</v>
      </c>
      <c r="C39" s="2" t="s">
        <v>124</v>
      </c>
      <c r="D39" s="80" t="s">
        <v>290</v>
      </c>
      <c r="E39" s="8">
        <f>'North B'!P29</f>
        <v>0</v>
      </c>
      <c r="F39" s="106">
        <f>'North B'!P30</f>
        <v>0.8</v>
      </c>
      <c r="H39" s="110"/>
      <c r="K39">
        <f t="shared" si="2"/>
        <v>0</v>
      </c>
      <c r="M39" s="7"/>
      <c r="N39" s="34"/>
    </row>
    <row r="40" spans="2:14" ht="12.75">
      <c r="B40" s="7" t="s">
        <v>204</v>
      </c>
      <c r="C40" s="2" t="s">
        <v>70</v>
      </c>
      <c r="D40" s="80" t="s">
        <v>251</v>
      </c>
      <c r="E40" s="8">
        <f>'Raymond M'!P29</f>
        <v>45</v>
      </c>
      <c r="F40" s="106">
        <f>'Raymond M'!P30</f>
        <v>6.9</v>
      </c>
      <c r="H40" s="110"/>
      <c r="K40">
        <f t="shared" si="2"/>
        <v>1</v>
      </c>
      <c r="M40" s="7"/>
      <c r="N40" s="34"/>
    </row>
    <row r="41" spans="2:14" ht="12.75">
      <c r="B41" s="7" t="s">
        <v>68</v>
      </c>
      <c r="C41" s="2" t="s">
        <v>65</v>
      </c>
      <c r="D41" s="80" t="s">
        <v>66</v>
      </c>
      <c r="E41" s="8">
        <f>'Reid A'!P29</f>
        <v>390</v>
      </c>
      <c r="F41" s="106">
        <f>'Reid A'!P30</f>
        <v>53.5</v>
      </c>
      <c r="G41" s="34"/>
      <c r="H41" s="110"/>
      <c r="J41">
        <f>IF((E41)&gt;0,1,0)</f>
        <v>1</v>
      </c>
      <c r="K41">
        <f t="shared" si="2"/>
        <v>1</v>
      </c>
      <c r="M41" s="7"/>
      <c r="N41" s="34"/>
    </row>
    <row r="42" spans="2:14" ht="12.75">
      <c r="B42" s="7" t="s">
        <v>293</v>
      </c>
      <c r="C42" s="2" t="s">
        <v>70</v>
      </c>
      <c r="D42" s="80" t="s">
        <v>247</v>
      </c>
      <c r="E42" s="8">
        <f>'Rickard P'!P29</f>
        <v>60</v>
      </c>
      <c r="F42" s="106">
        <f>'Rickard P'!P30</f>
        <v>9.875</v>
      </c>
      <c r="G42" s="34"/>
      <c r="H42" s="110"/>
      <c r="K42">
        <f t="shared" si="2"/>
        <v>1</v>
      </c>
      <c r="M42" s="7"/>
      <c r="N42" s="34"/>
    </row>
    <row r="43" spans="2:14" ht="12.75">
      <c r="B43" s="7" t="s">
        <v>79</v>
      </c>
      <c r="C43" s="2" t="s">
        <v>47</v>
      </c>
      <c r="D43" s="80" t="s">
        <v>77</v>
      </c>
      <c r="E43" s="8">
        <f>'Rohan P'!P29</f>
        <v>60</v>
      </c>
      <c r="F43" s="106">
        <f>'Rohan P'!$P$30</f>
        <v>14.4</v>
      </c>
      <c r="G43" s="34"/>
      <c r="H43" s="110"/>
      <c r="K43">
        <f t="shared" si="0"/>
        <v>1</v>
      </c>
      <c r="M43" s="7"/>
      <c r="N43" s="34"/>
    </row>
    <row r="44" spans="2:14" ht="12.75">
      <c r="B44" s="7" t="s">
        <v>139</v>
      </c>
      <c r="C44" s="2" t="s">
        <v>47</v>
      </c>
      <c r="D44" s="80" t="s">
        <v>140</v>
      </c>
      <c r="E44" s="8">
        <f>'Skipper J'!P29</f>
        <v>0</v>
      </c>
      <c r="F44" s="106">
        <f>'Skipper J'!P30</f>
        <v>2.4</v>
      </c>
      <c r="G44" s="34"/>
      <c r="H44" s="110"/>
      <c r="K44">
        <f t="shared" si="0"/>
        <v>0</v>
      </c>
      <c r="M44" s="7"/>
      <c r="N44" s="34"/>
    </row>
    <row r="45" spans="2:14" ht="12.75">
      <c r="B45" s="7" t="s">
        <v>112</v>
      </c>
      <c r="C45" s="2" t="s">
        <v>124</v>
      </c>
      <c r="D45" s="80" t="s">
        <v>125</v>
      </c>
      <c r="E45" s="8">
        <f>'Smyth A'!$P$29</f>
        <v>180</v>
      </c>
      <c r="F45" s="106">
        <f>'Smyth A'!$P$30</f>
        <v>32.975</v>
      </c>
      <c r="G45" s="34"/>
      <c r="H45" s="110"/>
      <c r="K45">
        <f>IF((E45&gt;0),1,0)</f>
        <v>1</v>
      </c>
      <c r="M45" s="7"/>
      <c r="N45" s="34"/>
    </row>
    <row r="46" spans="2:14" ht="12.75">
      <c r="B46" s="7" t="s">
        <v>113</v>
      </c>
      <c r="C46" s="2" t="s">
        <v>124</v>
      </c>
      <c r="D46" s="80" t="s">
        <v>223</v>
      </c>
      <c r="E46" s="8">
        <f>'Teunissen A'!P29</f>
        <v>300</v>
      </c>
      <c r="F46" s="106">
        <f>'Teunissen A'!P30</f>
        <v>49.725</v>
      </c>
      <c r="G46" s="34"/>
      <c r="H46" s="110"/>
      <c r="K46">
        <f>IF((E46&gt;0),1,0)</f>
        <v>1</v>
      </c>
      <c r="M46" s="7"/>
      <c r="N46" s="34"/>
    </row>
    <row r="47" spans="1:19" ht="12.75">
      <c r="A47" t="s">
        <v>8</v>
      </c>
      <c r="D47" s="80"/>
      <c r="G47" s="34"/>
      <c r="H47" s="110"/>
      <c r="M47" s="7"/>
      <c r="N47" s="34"/>
      <c r="R47" s="7"/>
      <c r="S47" s="1"/>
    </row>
    <row r="48" spans="1:17" ht="12.75">
      <c r="A48" t="s">
        <v>8</v>
      </c>
      <c r="B48" s="7" t="s">
        <v>8</v>
      </c>
      <c r="D48" t="s">
        <v>48</v>
      </c>
      <c r="E48" s="8">
        <f>SUM(E9:E47)</f>
        <v>5567</v>
      </c>
      <c r="F48" s="105">
        <f>SUM(F9:F47)</f>
        <v>824.09</v>
      </c>
      <c r="G48" s="8">
        <f>SUM(G18:G47)</f>
        <v>2</v>
      </c>
      <c r="H48" s="110"/>
      <c r="J48">
        <f>SUM(J18:J47)</f>
        <v>3</v>
      </c>
      <c r="K48">
        <f>SUM(K9:K47)</f>
        <v>35</v>
      </c>
      <c r="O48" s="7"/>
      <c r="Q48">
        <f>SUM(Q18:Q47)</f>
        <v>2</v>
      </c>
    </row>
    <row r="49" spans="1:15" ht="12.75">
      <c r="A49" t="s">
        <v>8</v>
      </c>
      <c r="O49" s="7"/>
    </row>
    <row r="50" spans="1:15" ht="12.75">
      <c r="A50" t="s">
        <v>8</v>
      </c>
      <c r="O50" s="7"/>
    </row>
    <row r="51" spans="1:15" ht="12.75">
      <c r="A51" t="s">
        <v>8</v>
      </c>
      <c r="B51" s="7" t="s">
        <v>8</v>
      </c>
      <c r="M51" s="7"/>
      <c r="N51" s="2"/>
      <c r="O51" s="7"/>
    </row>
    <row r="52" spans="2:15" ht="12.75">
      <c r="B52" s="7" t="s">
        <v>8</v>
      </c>
      <c r="M52" s="7"/>
      <c r="N52" s="2"/>
      <c r="O52" s="7"/>
    </row>
    <row r="53" spans="13:15" ht="12.75">
      <c r="M53" s="7"/>
      <c r="N53" s="2"/>
      <c r="O53" s="7"/>
    </row>
    <row r="54" spans="13:15" ht="12.75">
      <c r="M54" s="7"/>
      <c r="N54" s="2"/>
      <c r="O54" s="7"/>
    </row>
    <row r="55" spans="13:15" ht="12.75">
      <c r="M55" s="7"/>
      <c r="N55" s="2"/>
      <c r="O55" s="7"/>
    </row>
    <row r="56" spans="13:15" ht="12.75">
      <c r="M56" s="7"/>
      <c r="N56" s="2"/>
      <c r="O56" s="7"/>
    </row>
    <row r="57" spans="13:15" ht="12.75">
      <c r="M57" s="7"/>
      <c r="N57" s="2"/>
      <c r="O57" s="7"/>
    </row>
    <row r="58" spans="13:15" ht="12.75">
      <c r="M58" s="7"/>
      <c r="N58" s="2"/>
      <c r="O58" s="7"/>
    </row>
  </sheetData>
  <sheetProtection/>
  <mergeCells count="5">
    <mergeCell ref="B5:F5"/>
    <mergeCell ref="M1:N1"/>
    <mergeCell ref="B3:L3"/>
    <mergeCell ref="B1:J1"/>
    <mergeCell ref="B2:L2"/>
  </mergeCells>
  <hyperlinks>
    <hyperlink ref="D18" location="'Day B'!A1" display="Day, Brenda"/>
    <hyperlink ref="D33" location="'Lindsay J'!A1" display="Lindsay, Jane"/>
    <hyperlink ref="D41" location="'Reid A'!A1" display="Reid, Ann"/>
    <hyperlink ref="D30" location="'Kaye C'!A1" display="Kaye, Cecelia"/>
    <hyperlink ref="D9" location="'Alexander C'!A1" display="Alexander, Catherine"/>
    <hyperlink ref="D43" location="'Rohan P'!A1" display="Rohan, Pauline"/>
    <hyperlink ref="D37" location="'Munday P'!A1" display="Munday, Pam"/>
    <hyperlink ref="D10" location="'Bale D'!A1" display="Bale, David"/>
    <hyperlink ref="D34" location="'Makin C'!A1" display="Makin, Caroline"/>
    <hyperlink ref="D19" location="'Day J'!A1" display="Day, Jeff"/>
    <hyperlink ref="D45" location="'Smyth A'!F2" display="Smyth, Anne"/>
    <hyperlink ref="D15" location="'Coggins M'!A1" display="Coggins, Mandy"/>
    <hyperlink ref="D20" location="'Droop J'!A1" display="Droop, Jeanette"/>
    <hyperlink ref="D44" location="'Skipper J'!A1" display="Skipper, Joan"/>
    <hyperlink ref="D23" location="'Gilroy L'!A1" display="Gilroy, Liliana"/>
    <hyperlink ref="D17" location="'Davis A'!A1" display="Davis, Adrian"/>
    <hyperlink ref="D32" location="'Leydon K'!A1" display="Leydon, Kristen"/>
    <hyperlink ref="D38" location="'Needham L'!A1" display="Needham, Liz"/>
    <hyperlink ref="D36" location="'Messenger K'!A1" display="Messenger, Kristy"/>
    <hyperlink ref="D31" location="'Klaschka H'!A1" display="Klaschka, Heidi"/>
    <hyperlink ref="D14" location="'Cass L'!A1" display="Cass, Leisa"/>
    <hyperlink ref="D16" location="'Dando N'!A1" display="Dando, Nick"/>
    <hyperlink ref="D11" location="'Blomeley J'!A1" display="Blomeley, Jill"/>
    <hyperlink ref="D46" location="'Teunissen A'!A1" display="Teunissen, Andrea"/>
    <hyperlink ref="D21" location="'Everingham J'!A1" display="Everingham, Julia"/>
    <hyperlink ref="D42" location="'Rickard P'!A1" display="Rickard, Philippa"/>
    <hyperlink ref="D12" location="'Britten A'!A1" display="Britten, Annette"/>
    <hyperlink ref="D24" location="'Gourley G'!A1" display="Gourley, Greg"/>
    <hyperlink ref="D26" location="'Gunning S'!A1" display="Gunning, Suzie"/>
    <hyperlink ref="D27" location="'Hampton I'!A1" display="Hampton, Ian"/>
    <hyperlink ref="D29" location="'Hitchman P'!A1" display="Hitchman, Paul"/>
    <hyperlink ref="D40" location="'Raymond M'!A1" display="Raymond, Mark"/>
    <hyperlink ref="D39" location="'North B'!A1" display="North, Bronwen"/>
    <hyperlink ref="D25" location="'Gribble D'!A1" display="Gribble, David"/>
    <hyperlink ref="D28" location="'Hubner F'!A1" display="Hubner, Frank"/>
    <hyperlink ref="D35" location="'McRae J'!A1" display="McRae, Jon"/>
    <hyperlink ref="D13" location="'Brown K'!A1" display="Brown, Karen"/>
    <hyperlink ref="D22" location="'Ferfolja V'!A1" display="Ferfolja, Veronica"/>
  </hyperlinks>
  <printOptions/>
  <pageMargins left="0.7480314960629921" right="0.7480314960629921" top="0.4724409448818898" bottom="0.4724409448818898" header="0.3937007874015748" footer="0.3937007874015748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U26" sqref="U26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133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129</v>
      </c>
      <c r="C10" s="55">
        <v>0.005887615740740741</v>
      </c>
      <c r="D10" s="39" t="s">
        <v>127</v>
      </c>
      <c r="E10" s="60" t="s">
        <v>272</v>
      </c>
      <c r="F10" s="56">
        <v>0.0072006944444444445</v>
      </c>
      <c r="G10" s="39" t="s">
        <v>116</v>
      </c>
      <c r="H10" s="60" t="s">
        <v>272</v>
      </c>
      <c r="I10" s="65">
        <v>0.006066666666666667</v>
      </c>
      <c r="J10" s="39" t="s">
        <v>116</v>
      </c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 t="s">
        <v>273</v>
      </c>
      <c r="C11" s="55">
        <v>0.005282523148148148</v>
      </c>
      <c r="D11" s="39" t="s">
        <v>116</v>
      </c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0.005585069444444445</v>
      </c>
      <c r="D15" s="41"/>
      <c r="E15" s="42" t="s">
        <v>8</v>
      </c>
      <c r="F15" s="55">
        <f>IF(F10="","",SUM(F10:F14)/COUNTA(F10:F14))</f>
        <v>0.0072006944444444445</v>
      </c>
      <c r="G15" s="42"/>
      <c r="H15" s="42" t="s">
        <v>8</v>
      </c>
      <c r="I15" s="55">
        <f>IF(I10="","",SUM(I10:I14)/COUNTA(I10:I14))</f>
        <v>0.006066666666666667</v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800</v>
      </c>
      <c r="D17" s="44"/>
      <c r="E17" s="45"/>
      <c r="F17" s="61">
        <f>400*(COUNTA(F10:F14))</f>
        <v>400</v>
      </c>
      <c r="G17" s="45"/>
      <c r="H17" s="45"/>
      <c r="I17" s="61">
        <f>400*(COUNTA(I10:I14))</f>
        <v>400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4.475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231</v>
      </c>
      <c r="C34" s="67">
        <v>2875</v>
      </c>
      <c r="D34" s="50" t="s">
        <v>127</v>
      </c>
      <c r="E34" s="51">
        <v>30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2875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S24" sqref="S24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189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185</v>
      </c>
      <c r="C10" s="55">
        <v>0.003839351851851851</v>
      </c>
      <c r="D10" s="39" t="s">
        <v>116</v>
      </c>
      <c r="E10" s="60" t="s">
        <v>185</v>
      </c>
      <c r="F10" s="56">
        <v>0.004652199074074074</v>
      </c>
      <c r="G10" s="39" t="s">
        <v>116</v>
      </c>
      <c r="H10" s="60" t="s">
        <v>224</v>
      </c>
      <c r="I10" s="65">
        <v>0.0043957175925925926</v>
      </c>
      <c r="J10" s="39" t="s">
        <v>116</v>
      </c>
      <c r="K10" s="60"/>
      <c r="L10" s="65"/>
      <c r="M10" s="39"/>
      <c r="N10" s="60" t="s">
        <v>224</v>
      </c>
      <c r="O10" s="65">
        <v>0.004452777777777778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379</v>
      </c>
      <c r="C11" s="55">
        <v>0.0037336805555555556</v>
      </c>
      <c r="D11" s="39" t="s">
        <v>116</v>
      </c>
      <c r="E11" s="60" t="s">
        <v>221</v>
      </c>
      <c r="F11" s="56">
        <v>0.004715625</v>
      </c>
      <c r="G11" s="39" t="s">
        <v>116</v>
      </c>
      <c r="H11" s="60" t="s">
        <v>286</v>
      </c>
      <c r="I11" s="65">
        <v>0.004198958333333333</v>
      </c>
      <c r="J11" s="39" t="s">
        <v>116</v>
      </c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 t="s">
        <v>379</v>
      </c>
      <c r="I12" s="65">
        <v>0.004113310185185185</v>
      </c>
      <c r="J12" s="39" t="s">
        <v>116</v>
      </c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0.0037865162037037034</v>
      </c>
      <c r="D15" s="41"/>
      <c r="E15" s="42" t="s">
        <v>8</v>
      </c>
      <c r="F15" s="55">
        <f>IF(F10="","",SUM(F10:F14)/COUNTA(F10:F14))</f>
        <v>0.004683912037037037</v>
      </c>
      <c r="G15" s="42"/>
      <c r="H15" s="42" t="s">
        <v>8</v>
      </c>
      <c r="I15" s="55">
        <f>IF(I10="","",SUM(I10:I14)/COUNTA(I10:I14))</f>
        <v>0.00423599537037037</v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  <v>0.004452777777777778</v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800</v>
      </c>
      <c r="D17" s="44"/>
      <c r="E17" s="45"/>
      <c r="F17" s="61">
        <f>400*(COUNTA(F10:F14))</f>
        <v>800</v>
      </c>
      <c r="G17" s="45"/>
      <c r="H17" s="45"/>
      <c r="I17" s="61">
        <f>400*(COUNTA(I10:I14))</f>
        <v>1200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400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221</v>
      </c>
      <c r="C19" s="56">
        <v>0.008172337962962963</v>
      </c>
      <c r="D19" s="46" t="s">
        <v>116</v>
      </c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 t="s">
        <v>265</v>
      </c>
      <c r="C20" s="56">
        <v>0.007791550925925927</v>
      </c>
      <c r="D20" s="46" t="s">
        <v>116</v>
      </c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 t="s">
        <v>286</v>
      </c>
      <c r="C21" s="56">
        <v>0.007813078703703702</v>
      </c>
      <c r="D21" s="46" t="s">
        <v>116</v>
      </c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0.00792565586419753</v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2400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15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7.1</v>
      </c>
    </row>
    <row r="31" spans="1:16" ht="16.5" customHeight="1">
      <c r="A31" s="58" t="s">
        <v>12</v>
      </c>
      <c r="B31" s="60" t="s">
        <v>193</v>
      </c>
      <c r="C31" s="65">
        <v>0.015184143518518519</v>
      </c>
      <c r="D31" s="50" t="s">
        <v>116</v>
      </c>
      <c r="E31" s="51">
        <v>15</v>
      </c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1500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O15" sqref="O15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147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132</v>
      </c>
      <c r="C10" s="55">
        <v>0.004394444444444445</v>
      </c>
      <c r="D10" s="39" t="s">
        <v>116</v>
      </c>
      <c r="E10" s="60" t="s">
        <v>221</v>
      </c>
      <c r="F10" s="56">
        <v>0.004906481481481481</v>
      </c>
      <c r="G10" s="39" t="s">
        <v>116</v>
      </c>
      <c r="H10" s="60" t="s">
        <v>221</v>
      </c>
      <c r="I10" s="65">
        <v>0.005033796296296297</v>
      </c>
      <c r="J10" s="39" t="s">
        <v>116</v>
      </c>
      <c r="K10" s="60" t="s">
        <v>141</v>
      </c>
      <c r="L10" s="65">
        <v>0.005307407407407407</v>
      </c>
      <c r="M10" s="39" t="s">
        <v>116</v>
      </c>
      <c r="N10" s="60" t="s">
        <v>221</v>
      </c>
      <c r="O10" s="65">
        <v>0.004682407407407407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220</v>
      </c>
      <c r="C11" s="55">
        <v>0.004373726851851852</v>
      </c>
      <c r="D11" s="39" t="s">
        <v>116</v>
      </c>
      <c r="E11" s="60" t="s">
        <v>266</v>
      </c>
      <c r="F11" s="56">
        <v>0.005058333333333333</v>
      </c>
      <c r="G11" s="39" t="s">
        <v>116</v>
      </c>
      <c r="H11" s="60" t="s">
        <v>266</v>
      </c>
      <c r="I11" s="65">
        <v>0.005272453703703704</v>
      </c>
      <c r="J11" s="39" t="s">
        <v>116</v>
      </c>
      <c r="K11" s="60" t="s">
        <v>220</v>
      </c>
      <c r="L11" s="65">
        <v>0.005115046296296296</v>
      </c>
      <c r="M11" s="39" t="s">
        <v>116</v>
      </c>
      <c r="N11" s="60" t="s">
        <v>266</v>
      </c>
      <c r="O11" s="65">
        <v>0.004836226851851851</v>
      </c>
      <c r="P11" s="39" t="s">
        <v>116</v>
      </c>
    </row>
    <row r="12" spans="1:16" ht="16.5" customHeight="1">
      <c r="A12" s="58" t="s">
        <v>7</v>
      </c>
      <c r="B12" s="60" t="s">
        <v>266</v>
      </c>
      <c r="C12" s="55">
        <v>0.004335185185185185</v>
      </c>
      <c r="D12" s="39" t="s">
        <v>116</v>
      </c>
      <c r="E12" s="60" t="s">
        <v>274</v>
      </c>
      <c r="F12" s="56">
        <v>0.004852777777777778</v>
      </c>
      <c r="G12" s="39" t="s">
        <v>116</v>
      </c>
      <c r="H12" s="60" t="s">
        <v>274</v>
      </c>
      <c r="I12" s="65">
        <v>0.0051444444444444445</v>
      </c>
      <c r="J12" s="39" t="s">
        <v>116</v>
      </c>
      <c r="K12" s="60" t="s">
        <v>256</v>
      </c>
      <c r="L12" s="65">
        <v>0.005265046296296296</v>
      </c>
      <c r="M12" s="39" t="s">
        <v>116</v>
      </c>
      <c r="N12" s="60" t="s">
        <v>275</v>
      </c>
      <c r="O12" s="65">
        <v>0.004611226851851852</v>
      </c>
      <c r="P12" s="39" t="s">
        <v>116</v>
      </c>
    </row>
    <row r="13" spans="1:16" ht="16.5" customHeight="1">
      <c r="A13" s="58" t="s">
        <v>7</v>
      </c>
      <c r="B13" s="60" t="s">
        <v>276</v>
      </c>
      <c r="C13" s="55">
        <v>0.004221643518518519</v>
      </c>
      <c r="D13" s="39" t="s">
        <v>116</v>
      </c>
      <c r="E13" s="60" t="s">
        <v>322</v>
      </c>
      <c r="F13" s="56">
        <v>0.004843055555555556</v>
      </c>
      <c r="G13" s="39" t="s">
        <v>116</v>
      </c>
      <c r="H13" s="60" t="s">
        <v>322</v>
      </c>
      <c r="I13" s="65">
        <v>0.005288194444444445</v>
      </c>
      <c r="J13" s="39" t="s">
        <v>116</v>
      </c>
      <c r="K13" s="60" t="s">
        <v>274</v>
      </c>
      <c r="L13" s="65">
        <v>0.005106828703703704</v>
      </c>
      <c r="M13" s="39" t="s">
        <v>116</v>
      </c>
      <c r="N13" s="60" t="s">
        <v>318</v>
      </c>
      <c r="O13" s="65">
        <v>0.004570717592592592</v>
      </c>
      <c r="P13" s="39" t="s">
        <v>116</v>
      </c>
    </row>
    <row r="14" spans="1:16" ht="16.5" customHeight="1">
      <c r="A14" s="58" t="s">
        <v>7</v>
      </c>
      <c r="B14" s="60" t="s">
        <v>372</v>
      </c>
      <c r="C14" s="55">
        <v>0.004058449074074074</v>
      </c>
      <c r="D14" s="39" t="s">
        <v>116</v>
      </c>
      <c r="E14" s="60" t="s">
        <v>371</v>
      </c>
      <c r="F14" s="56">
        <v>0.004671527777777778</v>
      </c>
      <c r="G14" s="39" t="s">
        <v>116</v>
      </c>
      <c r="H14" s="60" t="s">
        <v>371</v>
      </c>
      <c r="I14" s="65">
        <v>0.0050440972222222215</v>
      </c>
      <c r="J14" s="39" t="s">
        <v>116</v>
      </c>
      <c r="K14" s="60" t="s">
        <v>371</v>
      </c>
      <c r="L14" s="65">
        <v>0.004840162037037038</v>
      </c>
      <c r="M14" s="39" t="s">
        <v>116</v>
      </c>
      <c r="N14" s="60" t="s">
        <v>372</v>
      </c>
      <c r="O14" s="65">
        <v>0.004608333333333333</v>
      </c>
      <c r="P14" s="39" t="s">
        <v>116</v>
      </c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0.004276689814814815</v>
      </c>
      <c r="D15" s="41"/>
      <c r="E15" s="42" t="s">
        <v>8</v>
      </c>
      <c r="F15" s="55">
        <f>IF(F10="","",SUM(F10:F14)/COUNTA(F10:F14))</f>
        <v>0.0048664351851851854</v>
      </c>
      <c r="G15" s="42"/>
      <c r="H15" s="42" t="s">
        <v>8</v>
      </c>
      <c r="I15" s="55">
        <f>IF(I10="","",SUM(I10:I14)/COUNTA(I10:I14))</f>
        <v>0.005156597222222222</v>
      </c>
      <c r="J15" s="42"/>
      <c r="K15" s="42" t="s">
        <v>8</v>
      </c>
      <c r="L15" s="55">
        <f>IF(L10="","",SUM(L10:L14)/COUNTA(L10:L14))</f>
        <v>0.005126898148148149</v>
      </c>
      <c r="M15" s="42"/>
      <c r="N15" s="42" t="s">
        <v>8</v>
      </c>
      <c r="O15" s="55">
        <f>IF(O10="","",SUM(O10:O14)/COUNTA(O10:O14))</f>
        <v>0.004661782407407407</v>
      </c>
      <c r="P15" s="42"/>
    </row>
    <row r="16" spans="1:16" ht="16.5" customHeight="1">
      <c r="A16" s="57" t="s">
        <v>10</v>
      </c>
      <c r="B16" s="47" t="s">
        <v>8</v>
      </c>
      <c r="C16" s="51">
        <v>10</v>
      </c>
      <c r="D16" s="47"/>
      <c r="E16" s="47" t="s">
        <v>8</v>
      </c>
      <c r="F16" s="51">
        <v>10</v>
      </c>
      <c r="G16" s="47"/>
      <c r="H16" s="47" t="s">
        <v>8</v>
      </c>
      <c r="I16" s="51">
        <v>10</v>
      </c>
      <c r="J16" s="47"/>
      <c r="K16" s="47" t="s">
        <v>8</v>
      </c>
      <c r="L16" s="51">
        <v>10</v>
      </c>
      <c r="M16" s="47"/>
      <c r="N16" s="47" t="s">
        <v>8</v>
      </c>
      <c r="O16" s="51">
        <v>10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2000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220</v>
      </c>
      <c r="C19" s="56">
        <v>0.009040972222222223</v>
      </c>
      <c r="D19" s="46" t="s">
        <v>116</v>
      </c>
      <c r="E19" s="60" t="s">
        <v>212</v>
      </c>
      <c r="F19" s="56">
        <v>0.010423611111111111</v>
      </c>
      <c r="G19" s="46" t="s">
        <v>116</v>
      </c>
      <c r="H19" s="60" t="s">
        <v>212</v>
      </c>
      <c r="I19" s="56">
        <v>0.010807060185185185</v>
      </c>
      <c r="J19" s="46" t="s">
        <v>116</v>
      </c>
      <c r="K19" s="60" t="s">
        <v>220</v>
      </c>
      <c r="L19" s="56">
        <v>0.010529398148148149</v>
      </c>
      <c r="M19" s="46" t="s">
        <v>116</v>
      </c>
      <c r="N19" s="60" t="s">
        <v>273</v>
      </c>
      <c r="O19" s="56">
        <v>0.01005798611111111</v>
      </c>
      <c r="P19" s="46" t="s">
        <v>116</v>
      </c>
    </row>
    <row r="20" spans="1:16" ht="16.5" customHeight="1">
      <c r="A20" s="58" t="s">
        <v>11</v>
      </c>
      <c r="B20" s="60" t="s">
        <v>267</v>
      </c>
      <c r="C20" s="56">
        <v>0.008926620370370371</v>
      </c>
      <c r="D20" s="46" t="s">
        <v>116</v>
      </c>
      <c r="E20" s="60" t="s">
        <v>267</v>
      </c>
      <c r="F20" s="56">
        <v>0.01004861111111111</v>
      </c>
      <c r="G20" s="46" t="s">
        <v>116</v>
      </c>
      <c r="H20" s="60" t="s">
        <v>267</v>
      </c>
      <c r="I20" s="56">
        <v>0.010903356481481483</v>
      </c>
      <c r="J20" s="46" t="s">
        <v>116</v>
      </c>
      <c r="K20" s="60" t="s">
        <v>273</v>
      </c>
      <c r="L20" s="56">
        <v>0.010355671296296295</v>
      </c>
      <c r="M20" s="46" t="s">
        <v>116</v>
      </c>
      <c r="N20" s="60" t="s">
        <v>276</v>
      </c>
      <c r="O20" s="56">
        <v>0.009736342592592593</v>
      </c>
      <c r="P20" s="46" t="s">
        <v>116</v>
      </c>
    </row>
    <row r="21" spans="1:16" ht="16.5" customHeight="1">
      <c r="A21" s="58" t="s">
        <v>11</v>
      </c>
      <c r="B21" s="60" t="s">
        <v>276</v>
      </c>
      <c r="C21" s="56">
        <v>0.008605555555555556</v>
      </c>
      <c r="D21" s="46" t="s">
        <v>116</v>
      </c>
      <c r="E21" s="60" t="s">
        <v>277</v>
      </c>
      <c r="F21" s="56">
        <v>0.009714351851851852</v>
      </c>
      <c r="G21" s="46" t="s">
        <v>116</v>
      </c>
      <c r="H21" s="60" t="s">
        <v>277</v>
      </c>
      <c r="I21" s="56">
        <v>0.010982291666666666</v>
      </c>
      <c r="J21" s="46" t="s">
        <v>116</v>
      </c>
      <c r="K21" s="60" t="s">
        <v>275</v>
      </c>
      <c r="L21" s="56">
        <v>0.010122685185185184</v>
      </c>
      <c r="M21" s="46" t="s">
        <v>116</v>
      </c>
      <c r="N21" s="60" t="s">
        <v>322</v>
      </c>
      <c r="O21" s="56">
        <v>0.009772337962962964</v>
      </c>
      <c r="P21" s="46" t="s">
        <v>116</v>
      </c>
    </row>
    <row r="22" spans="1:16" ht="16.5" customHeight="1">
      <c r="A22" s="58" t="s">
        <v>11</v>
      </c>
      <c r="B22" s="60" t="s">
        <v>326</v>
      </c>
      <c r="C22" s="56">
        <v>0.008525115740740741</v>
      </c>
      <c r="D22" s="46" t="s">
        <v>116</v>
      </c>
      <c r="E22" s="60" t="s">
        <v>326</v>
      </c>
      <c r="F22" s="56">
        <v>0.009750231481481481</v>
      </c>
      <c r="G22" s="46" t="s">
        <v>116</v>
      </c>
      <c r="H22" s="60" t="s">
        <v>325</v>
      </c>
      <c r="I22" s="56">
        <v>0.010689814814814813</v>
      </c>
      <c r="J22" s="46" t="s">
        <v>116</v>
      </c>
      <c r="K22" s="60" t="s">
        <v>327</v>
      </c>
      <c r="L22" s="56">
        <v>0.0101875</v>
      </c>
      <c r="M22" s="46" t="s">
        <v>116</v>
      </c>
      <c r="N22" s="60" t="s">
        <v>327</v>
      </c>
      <c r="O22" s="56">
        <v>0.009760300925925926</v>
      </c>
      <c r="P22" s="46" t="s">
        <v>116</v>
      </c>
    </row>
    <row r="23" spans="1:16" ht="16.5" customHeight="1">
      <c r="A23" s="58" t="s">
        <v>11</v>
      </c>
      <c r="B23" s="60" t="s">
        <v>373</v>
      </c>
      <c r="C23" s="56">
        <v>0.008499074074074074</v>
      </c>
      <c r="D23" s="46" t="s">
        <v>116</v>
      </c>
      <c r="E23" s="60" t="s">
        <v>380</v>
      </c>
      <c r="F23" s="56">
        <v>0.009674305555555556</v>
      </c>
      <c r="G23" s="46" t="s">
        <v>116</v>
      </c>
      <c r="H23" s="60" t="s">
        <v>373</v>
      </c>
      <c r="I23" s="56">
        <v>0.010195601851851852</v>
      </c>
      <c r="J23" s="46" t="s">
        <v>116</v>
      </c>
      <c r="K23" s="60" t="s">
        <v>380</v>
      </c>
      <c r="L23" s="56">
        <v>0.010067013888888887</v>
      </c>
      <c r="M23" s="46" t="s">
        <v>116</v>
      </c>
      <c r="N23" s="60" t="s">
        <v>380</v>
      </c>
      <c r="O23" s="56">
        <v>0.010067013888888887</v>
      </c>
      <c r="P23" s="46" t="s">
        <v>116</v>
      </c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0.008719467592592593</v>
      </c>
      <c r="D24" s="42"/>
      <c r="E24" s="42" t="s">
        <v>8</v>
      </c>
      <c r="F24" s="55">
        <f>IF(F19="","",SUM(F19:F23)/COUNTA(F19:F23))</f>
        <v>0.009922222222222221</v>
      </c>
      <c r="G24" s="42"/>
      <c r="H24" s="42" t="s">
        <v>8</v>
      </c>
      <c r="I24" s="55">
        <f>IF(I19="","",SUM(I19:I23)/COUNTA(I19:I23))</f>
        <v>0.010715625</v>
      </c>
      <c r="J24" s="42"/>
      <c r="K24" s="42" t="s">
        <v>8</v>
      </c>
      <c r="L24" s="55">
        <f>IF(L19="","",SUM(L19:L23)/COUNTA(L19:L23))</f>
        <v>0.010252453703703705</v>
      </c>
      <c r="M24" s="42"/>
      <c r="N24" s="42" t="s">
        <v>8</v>
      </c>
      <c r="O24" s="55">
        <f>IF(O19="","",SUM(O19:O23)/COUNTA(O19:O23))</f>
        <v>0.009878796296296295</v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>
        <v>20</v>
      </c>
      <c r="G25" s="47"/>
      <c r="H25" s="47" t="s">
        <v>8</v>
      </c>
      <c r="I25" s="51">
        <v>20</v>
      </c>
      <c r="J25" s="47"/>
      <c r="K25" s="47" t="s">
        <v>8</v>
      </c>
      <c r="L25" s="51">
        <v>20</v>
      </c>
      <c r="M25" s="47"/>
      <c r="N25" s="47" t="s">
        <v>8</v>
      </c>
      <c r="O25" s="51">
        <v>20</v>
      </c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4000</v>
      </c>
      <c r="M26" s="47"/>
      <c r="N26" s="47" t="s">
        <v>8</v>
      </c>
      <c r="O26" s="61">
        <f>800*(COUNTA(O19:O23))</f>
        <v>4000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390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56.85</v>
      </c>
    </row>
    <row r="31" spans="1:16" ht="16.5" customHeight="1">
      <c r="A31" s="58" t="s">
        <v>12</v>
      </c>
      <c r="B31" s="60" t="s">
        <v>222</v>
      </c>
      <c r="C31" s="65">
        <v>0.016615162037037036</v>
      </c>
      <c r="D31" s="50" t="s">
        <v>116</v>
      </c>
      <c r="E31" s="51">
        <v>15</v>
      </c>
      <c r="F31" s="60" t="s">
        <v>310</v>
      </c>
      <c r="G31" s="65">
        <v>0.01833425925925926</v>
      </c>
      <c r="H31" s="50" t="s">
        <v>116</v>
      </c>
      <c r="I31" s="51">
        <v>15</v>
      </c>
      <c r="J31" s="60" t="s">
        <v>222</v>
      </c>
      <c r="K31" s="65">
        <v>0.0203244212962963</v>
      </c>
      <c r="L31" s="50" t="s">
        <v>116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224</v>
      </c>
      <c r="C32" s="67">
        <v>1825</v>
      </c>
      <c r="D32" s="50" t="s">
        <v>116</v>
      </c>
      <c r="E32" s="51">
        <v>15</v>
      </c>
      <c r="F32" s="60" t="s">
        <v>224</v>
      </c>
      <c r="G32" s="67">
        <v>1650</v>
      </c>
      <c r="H32" s="50" t="s">
        <v>116</v>
      </c>
      <c r="I32" s="51">
        <v>15</v>
      </c>
      <c r="J32" s="60" t="s">
        <v>225</v>
      </c>
      <c r="K32" s="67">
        <v>1525</v>
      </c>
      <c r="L32" s="50" t="s">
        <v>116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280</v>
      </c>
      <c r="C33" s="67">
        <v>2725</v>
      </c>
      <c r="D33" s="50" t="s">
        <v>116</v>
      </c>
      <c r="E33" s="51">
        <v>20</v>
      </c>
      <c r="F33" s="60" t="s">
        <v>230</v>
      </c>
      <c r="G33" s="67">
        <v>2425</v>
      </c>
      <c r="H33" s="50" t="s">
        <v>116</v>
      </c>
      <c r="I33" s="51">
        <v>20</v>
      </c>
      <c r="J33" s="60" t="s">
        <v>281</v>
      </c>
      <c r="K33" s="67">
        <v>2250</v>
      </c>
      <c r="L33" s="50" t="s">
        <v>116</v>
      </c>
      <c r="M33" s="51">
        <v>20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340</v>
      </c>
      <c r="C34" s="67">
        <v>3650</v>
      </c>
      <c r="D34" s="50" t="s">
        <v>116</v>
      </c>
      <c r="E34" s="51">
        <v>30</v>
      </c>
      <c r="F34" s="60" t="s">
        <v>282</v>
      </c>
      <c r="G34" s="67">
        <v>3275</v>
      </c>
      <c r="H34" s="50" t="s">
        <v>116</v>
      </c>
      <c r="I34" s="51">
        <v>30</v>
      </c>
      <c r="J34" s="60" t="s">
        <v>229</v>
      </c>
      <c r="K34" s="67">
        <v>3025</v>
      </c>
      <c r="L34" s="50" t="s">
        <v>116</v>
      </c>
      <c r="M34" s="52">
        <v>30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9700</v>
      </c>
      <c r="D35" s="50"/>
      <c r="E35" s="51"/>
      <c r="F35" s="68"/>
      <c r="G35" s="68">
        <f>SUM(G34+G33+G32+(IF(COUNTBLANK(G31),0,1500)))</f>
        <v>8850</v>
      </c>
      <c r="H35" s="50"/>
      <c r="I35" s="68"/>
      <c r="J35" s="60"/>
      <c r="K35" s="68">
        <f>SUM(K34+K33+K32+(IF(COUNTBLANK(K31),0,1500)))</f>
        <v>8300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6">
      <selection activeCell="O24" sqref="O24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45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119</v>
      </c>
      <c r="C10" s="55">
        <v>0.005072569444444445</v>
      </c>
      <c r="D10" s="39" t="s">
        <v>116</v>
      </c>
      <c r="E10" s="60" t="s">
        <v>143</v>
      </c>
      <c r="F10" s="56">
        <v>0.006803009259259259</v>
      </c>
      <c r="G10" s="39" t="s">
        <v>116</v>
      </c>
      <c r="H10" s="60" t="s">
        <v>122</v>
      </c>
      <c r="I10" s="65">
        <v>0.005931712962962962</v>
      </c>
      <c r="J10" s="39" t="s">
        <v>116</v>
      </c>
      <c r="K10" s="60" t="s">
        <v>143</v>
      </c>
      <c r="L10" s="65">
        <v>0.0065643518518518525</v>
      </c>
      <c r="M10" s="39" t="s">
        <v>116</v>
      </c>
      <c r="N10" s="60" t="s">
        <v>141</v>
      </c>
      <c r="O10" s="65">
        <v>0.006016666666666667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159</v>
      </c>
      <c r="C11" s="55">
        <v>0.005209027777777778</v>
      </c>
      <c r="D11" s="39" t="s">
        <v>116</v>
      </c>
      <c r="E11" s="60" t="s">
        <v>141</v>
      </c>
      <c r="F11" s="56">
        <v>0.00661111111111111</v>
      </c>
      <c r="G11" s="39" t="s">
        <v>116</v>
      </c>
      <c r="H11" s="60" t="s">
        <v>163</v>
      </c>
      <c r="I11" s="65">
        <v>0.005897222222222223</v>
      </c>
      <c r="J11" s="39" t="s">
        <v>116</v>
      </c>
      <c r="K11" s="60" t="s">
        <v>146</v>
      </c>
      <c r="L11" s="65">
        <v>0.00653449074074074</v>
      </c>
      <c r="M11" s="39" t="s">
        <v>116</v>
      </c>
      <c r="N11" s="60" t="s">
        <v>171</v>
      </c>
      <c r="O11" s="65">
        <v>0.005959953703703703</v>
      </c>
      <c r="P11" s="39" t="s">
        <v>116</v>
      </c>
    </row>
    <row r="12" spans="1:16" ht="16.5" customHeight="1">
      <c r="A12" s="58" t="s">
        <v>7</v>
      </c>
      <c r="B12" s="60" t="s">
        <v>174</v>
      </c>
      <c r="C12" s="55">
        <v>0.005181365740740741</v>
      </c>
      <c r="D12" s="39" t="s">
        <v>116</v>
      </c>
      <c r="E12" s="60" t="s">
        <v>174</v>
      </c>
      <c r="F12" s="56">
        <v>0.00665613425925926</v>
      </c>
      <c r="G12" s="39" t="s">
        <v>116</v>
      </c>
      <c r="H12" s="60" t="s">
        <v>171</v>
      </c>
      <c r="I12" s="65">
        <v>0.00589988425925926</v>
      </c>
      <c r="J12" s="39" t="s">
        <v>116</v>
      </c>
      <c r="K12" s="60" t="s">
        <v>174</v>
      </c>
      <c r="L12" s="65">
        <v>0.00650462962962963</v>
      </c>
      <c r="M12" s="39" t="s">
        <v>116</v>
      </c>
      <c r="N12" s="60" t="s">
        <v>196</v>
      </c>
      <c r="O12" s="65">
        <v>0.005973958333333332</v>
      </c>
      <c r="P12" s="39" t="s">
        <v>116</v>
      </c>
    </row>
    <row r="13" spans="1:16" ht="16.5" customHeight="1">
      <c r="A13" s="58" t="s">
        <v>7</v>
      </c>
      <c r="B13" s="60" t="s">
        <v>195</v>
      </c>
      <c r="C13" s="55">
        <v>0.005293171296296296</v>
      </c>
      <c r="D13" s="39" t="s">
        <v>127</v>
      </c>
      <c r="E13" s="60" t="s">
        <v>195</v>
      </c>
      <c r="F13" s="56">
        <v>0.006895370370370371</v>
      </c>
      <c r="G13" s="39" t="s">
        <v>127</v>
      </c>
      <c r="H13" s="60" t="s">
        <v>196</v>
      </c>
      <c r="I13" s="65">
        <v>0.005768402777777778</v>
      </c>
      <c r="J13" s="39" t="s">
        <v>116</v>
      </c>
      <c r="K13" s="60" t="s">
        <v>196</v>
      </c>
      <c r="L13" s="65">
        <v>0.006406712962962964</v>
      </c>
      <c r="M13" s="39" t="s">
        <v>116</v>
      </c>
      <c r="N13" s="60" t="s">
        <v>222</v>
      </c>
      <c r="O13" s="65">
        <v>0.005987731481481482</v>
      </c>
      <c r="P13" s="39" t="s">
        <v>116</v>
      </c>
    </row>
    <row r="14" spans="1:16" ht="16.5" customHeight="1">
      <c r="A14" s="58" t="s">
        <v>7</v>
      </c>
      <c r="B14" s="60" t="s">
        <v>218</v>
      </c>
      <c r="C14" s="55">
        <v>0.005086458333333333</v>
      </c>
      <c r="D14" s="39" t="s">
        <v>116</v>
      </c>
      <c r="E14" s="60" t="s">
        <v>226</v>
      </c>
      <c r="F14" s="56">
        <v>0.0065944444444444444</v>
      </c>
      <c r="G14" s="39" t="s">
        <v>116</v>
      </c>
      <c r="H14" s="60" t="s">
        <v>220</v>
      </c>
      <c r="I14" s="65">
        <v>0.005772685185185185</v>
      </c>
      <c r="J14" s="39" t="s">
        <v>116</v>
      </c>
      <c r="K14" s="60" t="s">
        <v>226</v>
      </c>
      <c r="L14" s="65">
        <v>0.006528935185185185</v>
      </c>
      <c r="M14" s="39" t="s">
        <v>116</v>
      </c>
      <c r="N14" s="60" t="s">
        <v>287</v>
      </c>
      <c r="O14" s="65">
        <v>0.00587037037037037</v>
      </c>
      <c r="P14" s="39" t="s">
        <v>116</v>
      </c>
    </row>
    <row r="15" spans="1:16" ht="16.5" customHeight="1">
      <c r="A15" s="58" t="s">
        <v>9</v>
      </c>
      <c r="B15" s="40"/>
      <c r="C15" s="55">
        <f>IF(C10="","",SUM(C10:C14)/COUNTA(C10:C14))</f>
        <v>0.0051685185185185185</v>
      </c>
      <c r="D15" s="41"/>
      <c r="E15" s="42" t="s">
        <v>8</v>
      </c>
      <c r="F15" s="55">
        <f>IF(F10="","",SUM(F10:F14)/COUNTA(F10:F14))</f>
        <v>0.006712013888888889</v>
      </c>
      <c r="G15" s="42"/>
      <c r="H15" s="42" t="s">
        <v>8</v>
      </c>
      <c r="I15" s="55">
        <f>IF(I10="","",SUM(I10:I14)/COUNTA(I10:I14))</f>
        <v>0.005853981481481483</v>
      </c>
      <c r="J15" s="42"/>
      <c r="K15" s="42" t="s">
        <v>8</v>
      </c>
      <c r="L15" s="55">
        <f>IF(L10="","",SUM(L10:L14)/COUNTA(L10:L14))</f>
        <v>0.006507824074074074</v>
      </c>
      <c r="M15" s="42"/>
      <c r="N15" s="42" t="s">
        <v>8</v>
      </c>
      <c r="O15" s="55">
        <f>IF(O10="","",SUM(O10:O14)/COUNTA(O10:O14))</f>
        <v>0.00596173611111111</v>
      </c>
      <c r="P15" s="42"/>
    </row>
    <row r="16" spans="1:16" ht="16.5" customHeight="1">
      <c r="A16" s="57" t="s">
        <v>10</v>
      </c>
      <c r="B16" s="47"/>
      <c r="C16" s="51">
        <v>10</v>
      </c>
      <c r="D16" s="47"/>
      <c r="E16" s="47"/>
      <c r="F16" s="51">
        <v>10</v>
      </c>
      <c r="G16" s="47"/>
      <c r="H16" s="47"/>
      <c r="I16" s="51">
        <v>10</v>
      </c>
      <c r="J16" s="47"/>
      <c r="K16" s="47"/>
      <c r="L16" s="51">
        <v>10</v>
      </c>
      <c r="M16" s="47"/>
      <c r="N16" s="47"/>
      <c r="O16" s="51">
        <v>10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2000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121</v>
      </c>
      <c r="C19" s="56">
        <v>0.010539699074074073</v>
      </c>
      <c r="D19" s="46" t="s">
        <v>116</v>
      </c>
      <c r="E19" s="60" t="s">
        <v>122</v>
      </c>
      <c r="F19" s="56">
        <v>0.013486342592592591</v>
      </c>
      <c r="G19" s="46" t="s">
        <v>116</v>
      </c>
      <c r="H19" s="60" t="s">
        <v>115</v>
      </c>
      <c r="I19" s="56">
        <v>0.012017476851851852</v>
      </c>
      <c r="J19" s="46" t="s">
        <v>116</v>
      </c>
      <c r="K19" s="60" t="s">
        <v>120</v>
      </c>
      <c r="L19" s="56">
        <v>0.013252314814814814</v>
      </c>
      <c r="M19" s="46" t="s">
        <v>116</v>
      </c>
      <c r="N19" s="60" t="s">
        <v>115</v>
      </c>
      <c r="O19" s="56">
        <v>0.012323958333333334</v>
      </c>
      <c r="P19" s="46" t="s">
        <v>116</v>
      </c>
    </row>
    <row r="20" spans="1:16" ht="16.5" customHeight="1">
      <c r="A20" s="58" t="s">
        <v>11</v>
      </c>
      <c r="B20" s="60" t="s">
        <v>126</v>
      </c>
      <c r="C20" s="56">
        <v>0.010766203703703703</v>
      </c>
      <c r="D20" s="39" t="s">
        <v>116</v>
      </c>
      <c r="E20" s="60" t="s">
        <v>146</v>
      </c>
      <c r="F20" s="56">
        <v>0.013599305555555554</v>
      </c>
      <c r="G20" s="39" t="s">
        <v>116</v>
      </c>
      <c r="H20" s="60" t="s">
        <v>141</v>
      </c>
      <c r="I20" s="56">
        <v>0.011794907407407407</v>
      </c>
      <c r="J20" s="39" t="s">
        <v>116</v>
      </c>
      <c r="K20" s="60" t="s">
        <v>142</v>
      </c>
      <c r="L20" s="65">
        <v>0.013238078703703705</v>
      </c>
      <c r="M20" s="39" t="s">
        <v>116</v>
      </c>
      <c r="N20" s="60" t="s">
        <v>126</v>
      </c>
      <c r="O20" s="56">
        <v>0.01247997685185185</v>
      </c>
      <c r="P20" s="39" t="s">
        <v>116</v>
      </c>
    </row>
    <row r="21" spans="1:16" ht="16.5" customHeight="1">
      <c r="A21" s="58" t="s">
        <v>11</v>
      </c>
      <c r="B21" s="60" t="s">
        <v>165</v>
      </c>
      <c r="C21" s="56">
        <v>0.010739699074074073</v>
      </c>
      <c r="D21" s="39" t="s">
        <v>116</v>
      </c>
      <c r="E21" s="60" t="s">
        <v>171</v>
      </c>
      <c r="F21" s="56">
        <v>0.013408564814814816</v>
      </c>
      <c r="G21" s="39" t="s">
        <v>116</v>
      </c>
      <c r="H21" s="60" t="s">
        <v>275</v>
      </c>
      <c r="I21" s="56">
        <v>0.011506712962962963</v>
      </c>
      <c r="J21" s="39" t="s">
        <v>116</v>
      </c>
      <c r="K21" s="60" t="s">
        <v>172</v>
      </c>
      <c r="L21" s="56">
        <v>0.013228472222222223</v>
      </c>
      <c r="M21" s="39" t="s">
        <v>116</v>
      </c>
      <c r="N21" s="60" t="s">
        <v>165</v>
      </c>
      <c r="O21" s="56">
        <v>0.012469675925925926</v>
      </c>
      <c r="P21" s="39" t="s">
        <v>116</v>
      </c>
    </row>
    <row r="22" spans="1:16" ht="16.5" customHeight="1">
      <c r="A22" s="58" t="s">
        <v>11</v>
      </c>
      <c r="B22" s="60" t="s">
        <v>200</v>
      </c>
      <c r="C22" s="56">
        <v>0.010644907407407408</v>
      </c>
      <c r="D22" s="39" t="s">
        <v>116</v>
      </c>
      <c r="E22" s="60" t="s">
        <v>198</v>
      </c>
      <c r="F22" s="56">
        <v>0.014172800925925925</v>
      </c>
      <c r="G22" s="39" t="s">
        <v>127</v>
      </c>
      <c r="H22" s="60" t="s">
        <v>198</v>
      </c>
      <c r="I22" s="56">
        <v>0.012171180555555555</v>
      </c>
      <c r="J22" s="39" t="s">
        <v>127</v>
      </c>
      <c r="K22" s="60" t="s">
        <v>213</v>
      </c>
      <c r="L22" s="56">
        <v>0.013071412037037036</v>
      </c>
      <c r="M22" s="39" t="s">
        <v>116</v>
      </c>
      <c r="N22" s="60" t="s">
        <v>200</v>
      </c>
      <c r="O22" s="56">
        <v>0.012113541666666667</v>
      </c>
      <c r="P22" s="39" t="s">
        <v>116</v>
      </c>
    </row>
    <row r="23" spans="1:16" ht="16.5" customHeight="1">
      <c r="A23" s="58" t="s">
        <v>11</v>
      </c>
      <c r="B23" s="60" t="s">
        <v>212</v>
      </c>
      <c r="C23" s="56">
        <v>0.010604513888888889</v>
      </c>
      <c r="D23" s="39" t="s">
        <v>116</v>
      </c>
      <c r="E23" s="60" t="s">
        <v>220</v>
      </c>
      <c r="F23" s="56">
        <v>0.013447222222222223</v>
      </c>
      <c r="G23" s="39" t="s">
        <v>116</v>
      </c>
      <c r="H23" s="60" t="s">
        <v>222</v>
      </c>
      <c r="I23" s="56">
        <v>0.011743055555555555</v>
      </c>
      <c r="J23" s="39" t="s">
        <v>116</v>
      </c>
      <c r="K23" s="60" t="s">
        <v>218</v>
      </c>
      <c r="L23" s="56">
        <v>0.01310625</v>
      </c>
      <c r="M23" s="39" t="s">
        <v>116</v>
      </c>
      <c r="N23" s="60" t="s">
        <v>212</v>
      </c>
      <c r="O23" s="56">
        <v>0.012328819444444444</v>
      </c>
      <c r="P23" s="39" t="s">
        <v>116</v>
      </c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0.01065900462962963</v>
      </c>
      <c r="D24" s="42"/>
      <c r="E24" s="42" t="s">
        <v>8</v>
      </c>
      <c r="F24" s="55">
        <f>IF(F19="","",SUM(F19:F23)/COUNTA(F19:F23))</f>
        <v>0.013622847222222224</v>
      </c>
      <c r="G24" s="42"/>
      <c r="H24" s="42" t="s">
        <v>8</v>
      </c>
      <c r="I24" s="55">
        <f>IF(I19="","",SUM(I19:I23)/COUNTA(I19:I23))</f>
        <v>0.011846666666666667</v>
      </c>
      <c r="J24" s="42"/>
      <c r="K24" s="42" t="s">
        <v>8</v>
      </c>
      <c r="L24" s="55">
        <f>IF(L19="","",SUM(L19:L23)/COUNTA(L19:L23))</f>
        <v>0.013179305555555557</v>
      </c>
      <c r="M24" s="42"/>
      <c r="N24" s="42" t="s">
        <v>8</v>
      </c>
      <c r="O24" s="55">
        <f>IF(O19="","",SUM(O19:O23)/COUNTA(O19:O23))</f>
        <v>0.012343194444444445</v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>
        <v>20</v>
      </c>
      <c r="G25" s="47"/>
      <c r="H25" s="47" t="s">
        <v>8</v>
      </c>
      <c r="I25" s="51">
        <v>20</v>
      </c>
      <c r="J25" s="47"/>
      <c r="K25" s="47" t="s">
        <v>8</v>
      </c>
      <c r="L25" s="51">
        <v>20</v>
      </c>
      <c r="M25" s="47"/>
      <c r="N25" s="47" t="s">
        <v>8</v>
      </c>
      <c r="O25" s="51">
        <v>20</v>
      </c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4000</v>
      </c>
      <c r="M26" s="47"/>
      <c r="N26" s="47" t="s">
        <v>8</v>
      </c>
      <c r="O26" s="61">
        <f>800*(COUNTA(O19:O23))</f>
        <v>4000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390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52.675</v>
      </c>
    </row>
    <row r="31" spans="1:16" ht="16.5" customHeight="1">
      <c r="A31" s="58" t="s">
        <v>12</v>
      </c>
      <c r="B31" s="60" t="s">
        <v>276</v>
      </c>
      <c r="C31" s="65">
        <v>0.020286689814814813</v>
      </c>
      <c r="D31" s="50" t="s">
        <v>116</v>
      </c>
      <c r="E31" s="51">
        <v>15</v>
      </c>
      <c r="F31" s="60" t="s">
        <v>153</v>
      </c>
      <c r="G31" s="65">
        <v>0.025928125</v>
      </c>
      <c r="H31" s="50" t="s">
        <v>116</v>
      </c>
      <c r="I31" s="51">
        <v>15</v>
      </c>
      <c r="J31" s="60" t="s">
        <v>130</v>
      </c>
      <c r="K31" s="65">
        <v>0.02269560185185185</v>
      </c>
      <c r="L31" s="50" t="s">
        <v>116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163</v>
      </c>
      <c r="C32" s="67">
        <v>1500</v>
      </c>
      <c r="D32" s="50" t="s">
        <v>116</v>
      </c>
      <c r="E32" s="51">
        <v>15</v>
      </c>
      <c r="F32" s="60" t="s">
        <v>166</v>
      </c>
      <c r="G32" s="67">
        <v>1175</v>
      </c>
      <c r="H32" s="50" t="s">
        <v>127</v>
      </c>
      <c r="I32" s="51">
        <v>15</v>
      </c>
      <c r="J32" s="60" t="s">
        <v>178</v>
      </c>
      <c r="K32" s="67">
        <v>1375</v>
      </c>
      <c r="L32" s="50" t="s">
        <v>116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184</v>
      </c>
      <c r="C33" s="67">
        <v>2225</v>
      </c>
      <c r="D33" s="50" t="s">
        <v>116</v>
      </c>
      <c r="E33" s="51">
        <v>20</v>
      </c>
      <c r="F33" s="60" t="s">
        <v>180</v>
      </c>
      <c r="G33" s="67">
        <v>1725</v>
      </c>
      <c r="H33" s="50" t="s">
        <v>127</v>
      </c>
      <c r="I33" s="51">
        <v>20</v>
      </c>
      <c r="J33" s="60" t="s">
        <v>206</v>
      </c>
      <c r="K33" s="67">
        <v>2125</v>
      </c>
      <c r="L33" s="50" t="s">
        <v>116</v>
      </c>
      <c r="M33" s="51">
        <v>20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160</v>
      </c>
      <c r="C34" s="67">
        <v>3050</v>
      </c>
      <c r="D34" s="50" t="s">
        <v>116</v>
      </c>
      <c r="E34" s="51">
        <v>30</v>
      </c>
      <c r="F34" s="60" t="s">
        <v>123</v>
      </c>
      <c r="G34" s="67">
        <v>2325</v>
      </c>
      <c r="H34" s="50" t="s">
        <v>116</v>
      </c>
      <c r="I34" s="51">
        <v>30</v>
      </c>
      <c r="J34" s="60" t="s">
        <v>118</v>
      </c>
      <c r="K34" s="67">
        <v>2675</v>
      </c>
      <c r="L34" s="50" t="s">
        <v>116</v>
      </c>
      <c r="M34" s="52">
        <v>30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8275</v>
      </c>
      <c r="D35" s="50"/>
      <c r="E35" s="51"/>
      <c r="F35" s="68"/>
      <c r="G35" s="68">
        <f>SUM(G34+G33+G32+(IF(COUNTBLANK(G31),0,1500)))</f>
        <v>6725</v>
      </c>
      <c r="H35" s="50"/>
      <c r="I35" s="68"/>
      <c r="J35" s="60"/>
      <c r="K35" s="68">
        <f>SUM(K34+K33+K32+(IF(COUNTBLANK(K31),0,1500)))</f>
        <v>7675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4">
      <selection activeCell="A1" sqref="A1:D5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92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120</v>
      </c>
      <c r="C10" s="55">
        <v>0.005369212962962964</v>
      </c>
      <c r="D10" s="39" t="s">
        <v>116</v>
      </c>
      <c r="E10" s="60" t="s">
        <v>120</v>
      </c>
      <c r="F10" s="56">
        <v>0.0071005787037037036</v>
      </c>
      <c r="G10" s="39" t="s">
        <v>116</v>
      </c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 t="s">
        <v>213</v>
      </c>
      <c r="C11" s="55">
        <v>0.005277893518518519</v>
      </c>
      <c r="D11" s="39" t="s">
        <v>116</v>
      </c>
      <c r="E11" s="60" t="s">
        <v>213</v>
      </c>
      <c r="F11" s="56">
        <v>0.007150462962962963</v>
      </c>
      <c r="G11" s="39" t="s">
        <v>116</v>
      </c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/>
      <c r="C15" s="55">
        <f>IF(C10="","",SUM(C10:C14)/COUNTA(C10:C14))</f>
        <v>0.0053235532407407415</v>
      </c>
      <c r="D15" s="41"/>
      <c r="E15" s="42" t="s">
        <v>8</v>
      </c>
      <c r="F15" s="55">
        <f>IF(F10="","",SUM(F10:F14)/COUNTA(F10:F14))</f>
        <v>0.007125520833333333</v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/>
      <c r="C16" s="51"/>
      <c r="D16" s="47"/>
      <c r="E16" s="47"/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800</v>
      </c>
      <c r="D17" s="44"/>
      <c r="E17" s="45"/>
      <c r="F17" s="61">
        <f>400*(COUNTA(F10:F14))</f>
        <v>800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1.6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3">
      <selection activeCell="A39" sqref="A39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136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122</v>
      </c>
      <c r="C10" s="55">
        <v>0.004290046296296296</v>
      </c>
      <c r="D10" s="39" t="s">
        <v>116</v>
      </c>
      <c r="E10" s="60"/>
      <c r="F10" s="56"/>
      <c r="G10" s="39"/>
      <c r="H10" s="60" t="s">
        <v>193</v>
      </c>
      <c r="I10" s="65">
        <v>0.005042939814814815</v>
      </c>
      <c r="J10" s="39" t="s">
        <v>116</v>
      </c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 t="s">
        <v>193</v>
      </c>
      <c r="C11" s="55">
        <v>0.004178703703703704</v>
      </c>
      <c r="D11" s="39" t="s">
        <v>116</v>
      </c>
      <c r="E11" s="60"/>
      <c r="F11" s="56"/>
      <c r="G11" s="39"/>
      <c r="H11" s="60" t="s">
        <v>224</v>
      </c>
      <c r="I11" s="65">
        <v>0.004917939814814815</v>
      </c>
      <c r="J11" s="39" t="s">
        <v>116</v>
      </c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 t="s">
        <v>218</v>
      </c>
      <c r="C12" s="55">
        <v>0.004316319444444445</v>
      </c>
      <c r="D12" s="39" t="s">
        <v>116</v>
      </c>
      <c r="E12" s="60"/>
      <c r="F12" s="56"/>
      <c r="G12" s="39"/>
      <c r="H12" s="60" t="s">
        <v>279</v>
      </c>
      <c r="I12" s="65">
        <v>0.0050704861111111115</v>
      </c>
      <c r="J12" s="39" t="s">
        <v>116</v>
      </c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 t="s">
        <v>232</v>
      </c>
      <c r="C13" s="55">
        <v>0.004627662037037037</v>
      </c>
      <c r="D13" s="39" t="s">
        <v>127</v>
      </c>
      <c r="E13" s="60"/>
      <c r="F13" s="56"/>
      <c r="G13" s="39"/>
      <c r="H13" s="60" t="s">
        <v>309</v>
      </c>
      <c r="I13" s="65">
        <v>0.005091435185185186</v>
      </c>
      <c r="J13" s="39" t="s">
        <v>116</v>
      </c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 t="s">
        <v>320</v>
      </c>
      <c r="C14" s="55">
        <v>0.004203125</v>
      </c>
      <c r="D14" s="39" t="s">
        <v>116</v>
      </c>
      <c r="E14" s="60"/>
      <c r="F14" s="56"/>
      <c r="G14" s="39"/>
      <c r="H14" s="60" t="s">
        <v>366</v>
      </c>
      <c r="I14" s="65">
        <v>0.00502650462962963</v>
      </c>
      <c r="J14" s="39" t="s">
        <v>116</v>
      </c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0.004323171296296296</v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  <v>0.005029861111111112</v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>
        <v>10</v>
      </c>
      <c r="D16" s="47"/>
      <c r="E16" s="47" t="s">
        <v>8</v>
      </c>
      <c r="F16" s="51"/>
      <c r="G16" s="47"/>
      <c r="H16" s="47" t="s">
        <v>8</v>
      </c>
      <c r="I16" s="51">
        <v>10</v>
      </c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196</v>
      </c>
      <c r="C19" s="56">
        <v>0.00874988425925926</v>
      </c>
      <c r="D19" s="46" t="s">
        <v>116</v>
      </c>
      <c r="E19" s="60"/>
      <c r="F19" s="56"/>
      <c r="G19" s="46"/>
      <c r="H19" s="60" t="s">
        <v>196</v>
      </c>
      <c r="I19" s="56">
        <v>0.010337152777777778</v>
      </c>
      <c r="J19" s="46" t="s">
        <v>116</v>
      </c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 t="s">
        <v>218</v>
      </c>
      <c r="C20" s="56">
        <v>0.008807754629629629</v>
      </c>
      <c r="D20" s="39" t="s">
        <v>116</v>
      </c>
      <c r="E20" s="60"/>
      <c r="F20" s="56"/>
      <c r="G20" s="39"/>
      <c r="H20" s="60" t="s">
        <v>224</v>
      </c>
      <c r="I20" s="56">
        <v>0.009997800925925926</v>
      </c>
      <c r="J20" s="39" t="s">
        <v>116</v>
      </c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 t="s">
        <v>232</v>
      </c>
      <c r="C21" s="56">
        <v>0.010023495370370372</v>
      </c>
      <c r="D21" s="39" t="s">
        <v>127</v>
      </c>
      <c r="E21" s="60"/>
      <c r="F21" s="56"/>
      <c r="G21" s="39"/>
      <c r="H21" s="60" t="s">
        <v>286</v>
      </c>
      <c r="I21" s="56">
        <v>0.01015775462962963</v>
      </c>
      <c r="J21" s="39" t="s">
        <v>116</v>
      </c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 t="s">
        <v>279</v>
      </c>
      <c r="C22" s="56">
        <v>0.008891087962962963</v>
      </c>
      <c r="D22" s="39" t="s">
        <v>116</v>
      </c>
      <c r="E22" s="60"/>
      <c r="F22" s="56"/>
      <c r="G22" s="39"/>
      <c r="H22" s="60" t="s">
        <v>320</v>
      </c>
      <c r="I22" s="56">
        <v>0.009934953703703705</v>
      </c>
      <c r="J22" s="39" t="s">
        <v>116</v>
      </c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 t="s">
        <v>336</v>
      </c>
      <c r="C23" s="56">
        <v>0.008523726851851852</v>
      </c>
      <c r="D23" s="39" t="s">
        <v>116</v>
      </c>
      <c r="E23" s="60"/>
      <c r="F23" s="56"/>
      <c r="G23" s="39"/>
      <c r="H23" s="60" t="s">
        <v>366</v>
      </c>
      <c r="I23" s="56">
        <v>0.01029849537037037</v>
      </c>
      <c r="J23" s="39" t="s">
        <v>116</v>
      </c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0.008999189814814814</v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  <v>0.01014523148148148</v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/>
      <c r="G25" s="47"/>
      <c r="H25" s="47" t="s">
        <v>8</v>
      </c>
      <c r="I25" s="51">
        <v>20</v>
      </c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235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30.875</v>
      </c>
    </row>
    <row r="31" spans="1:16" ht="16.5" customHeight="1">
      <c r="A31" s="58" t="s">
        <v>12</v>
      </c>
      <c r="B31" s="60" t="s">
        <v>171</v>
      </c>
      <c r="C31" s="65">
        <v>0.016154050925925926</v>
      </c>
      <c r="D31" s="50" t="s">
        <v>116</v>
      </c>
      <c r="E31" s="51">
        <v>15</v>
      </c>
      <c r="F31" s="60"/>
      <c r="G31" s="65"/>
      <c r="H31" s="50"/>
      <c r="I31" s="51"/>
      <c r="J31" s="60" t="s">
        <v>171</v>
      </c>
      <c r="K31" s="65">
        <v>0.019315046296296295</v>
      </c>
      <c r="L31" s="50" t="s">
        <v>116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214</v>
      </c>
      <c r="C32" s="67">
        <v>1800</v>
      </c>
      <c r="D32" s="50" t="s">
        <v>116</v>
      </c>
      <c r="E32" s="51">
        <v>15</v>
      </c>
      <c r="F32" s="60" t="s">
        <v>232</v>
      </c>
      <c r="G32" s="67">
        <v>1225</v>
      </c>
      <c r="H32" s="50" t="s">
        <v>127</v>
      </c>
      <c r="I32" s="51">
        <v>15</v>
      </c>
      <c r="J32" s="60" t="s">
        <v>198</v>
      </c>
      <c r="K32" s="67">
        <v>1525</v>
      </c>
      <c r="L32" s="50" t="s">
        <v>127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309</v>
      </c>
      <c r="C33" s="67">
        <v>2775</v>
      </c>
      <c r="D33" s="50" t="s">
        <v>116</v>
      </c>
      <c r="E33" s="51">
        <v>20</v>
      </c>
      <c r="F33" s="60"/>
      <c r="G33" s="67"/>
      <c r="H33" s="50"/>
      <c r="I33" s="51"/>
      <c r="J33" s="60" t="s">
        <v>311</v>
      </c>
      <c r="K33" s="67">
        <v>2400</v>
      </c>
      <c r="L33" s="50" t="s">
        <v>116</v>
      </c>
      <c r="M33" s="51">
        <v>20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232</v>
      </c>
      <c r="C34" s="67">
        <v>3200</v>
      </c>
      <c r="D34" s="50" t="s">
        <v>127</v>
      </c>
      <c r="E34" s="51">
        <v>30</v>
      </c>
      <c r="F34" s="60"/>
      <c r="G34" s="67"/>
      <c r="H34" s="50"/>
      <c r="I34" s="51"/>
      <c r="J34" s="60" t="s">
        <v>232</v>
      </c>
      <c r="K34" s="67">
        <v>2950</v>
      </c>
      <c r="L34" s="50" t="s">
        <v>127</v>
      </c>
      <c r="M34" s="52">
        <v>30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9275</v>
      </c>
      <c r="D35" s="50"/>
      <c r="E35" s="51"/>
      <c r="F35" s="68"/>
      <c r="G35" s="68">
        <f>SUM(G34+G33+G32+(IF(COUNTBLANK(G31),0,1500)))</f>
        <v>1225</v>
      </c>
      <c r="H35" s="50"/>
      <c r="I35" s="68"/>
      <c r="J35" s="60"/>
      <c r="K35" s="68">
        <f>SUM(K34+K33+K32+(IF(COUNTBLANK(K31),0,1500)))</f>
        <v>8375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E32" sqref="E32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233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/>
      <c r="C10" s="55"/>
      <c r="D10" s="39"/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24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2.65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232</v>
      </c>
      <c r="C32" s="67">
        <v>1400</v>
      </c>
      <c r="D32" s="50" t="s">
        <v>127</v>
      </c>
      <c r="E32" s="51">
        <v>9</v>
      </c>
      <c r="F32" s="60" t="s">
        <v>232</v>
      </c>
      <c r="G32" s="67">
        <v>1250</v>
      </c>
      <c r="H32" s="50" t="s">
        <v>127</v>
      </c>
      <c r="I32" s="51">
        <v>15</v>
      </c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1400</v>
      </c>
      <c r="D35" s="50"/>
      <c r="E35" s="51"/>
      <c r="F35" s="68"/>
      <c r="G35" s="68">
        <f>SUM(G34+G33+G32+(IF(COUNTBLANK(G31),0,1500)))</f>
        <v>1250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0">
      <selection activeCell="E31" sqref="E31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427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/>
      <c r="C10" s="55"/>
      <c r="D10" s="39"/>
      <c r="E10" s="60"/>
      <c r="F10" s="56"/>
      <c r="G10" s="39"/>
      <c r="H10" s="60"/>
      <c r="I10" s="65"/>
      <c r="J10" s="39"/>
      <c r="K10" s="60" t="s">
        <v>164</v>
      </c>
      <c r="L10" s="65">
        <v>0.00655636574074074</v>
      </c>
      <c r="M10" s="39" t="s">
        <v>116</v>
      </c>
      <c r="N10" s="60" t="s">
        <v>164</v>
      </c>
      <c r="O10" s="65">
        <v>0.006372569444444445</v>
      </c>
      <c r="P10" s="39" t="s">
        <v>116</v>
      </c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 t="s">
        <v>178</v>
      </c>
      <c r="L11" s="65">
        <v>0.006871875</v>
      </c>
      <c r="M11" s="39" t="s">
        <v>116</v>
      </c>
      <c r="N11" s="60" t="s">
        <v>380</v>
      </c>
      <c r="O11" s="65">
        <v>0.00679050925925926</v>
      </c>
      <c r="P11" s="39" t="s">
        <v>116</v>
      </c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 t="s">
        <v>380</v>
      </c>
      <c r="L12" s="65">
        <v>0.0066040509259259255</v>
      </c>
      <c r="M12" s="39" t="s">
        <v>116</v>
      </c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  <v>0.006677430555555555</v>
      </c>
      <c r="M15" s="42"/>
      <c r="N15" s="42" t="s">
        <v>8</v>
      </c>
      <c r="O15" s="55">
        <f>IF(O10="","",SUM(O10:O14)/COUNTA(O10:O14))</f>
        <v>0.006581539351851852</v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1200</v>
      </c>
      <c r="M17" s="45"/>
      <c r="N17" s="45"/>
      <c r="O17" s="61">
        <f>400*(COUNTA(O10:O14))</f>
        <v>800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 t="s">
        <v>253</v>
      </c>
      <c r="L19" s="56">
        <v>0.01374571759259259</v>
      </c>
      <c r="M19" s="46" t="s">
        <v>116</v>
      </c>
      <c r="N19" s="60" t="s">
        <v>155</v>
      </c>
      <c r="O19" s="56">
        <v>0.013024074074074072</v>
      </c>
      <c r="P19" s="46" t="s">
        <v>116</v>
      </c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 t="s">
        <v>178</v>
      </c>
      <c r="O20" s="56">
        <v>0.013820833333333333</v>
      </c>
      <c r="P20" s="39" t="s">
        <v>116</v>
      </c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 t="s">
        <v>380</v>
      </c>
      <c r="O21" s="56">
        <v>0.013109490740740741</v>
      </c>
      <c r="P21" s="39" t="s">
        <v>116</v>
      </c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  <v>0.01374571759259259</v>
      </c>
      <c r="M24" s="42"/>
      <c r="N24" s="42" t="s">
        <v>8</v>
      </c>
      <c r="O24" s="55">
        <f>IF(O19="","",SUM(O19:O23)/COUNTA(O19:O23))</f>
        <v>0.013318132716049383</v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800</v>
      </c>
      <c r="M26" s="47"/>
      <c r="N26" s="47" t="s">
        <v>8</v>
      </c>
      <c r="O26" s="61">
        <f>800*(COUNTA(O19:O23))</f>
        <v>2400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48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11.625</v>
      </c>
    </row>
    <row r="31" spans="1:16" ht="16.5" customHeight="1">
      <c r="A31" s="58" t="s">
        <v>12</v>
      </c>
      <c r="B31" s="60" t="s">
        <v>429</v>
      </c>
      <c r="C31" s="65">
        <v>0.022839120370370374</v>
      </c>
      <c r="D31" s="50" t="s">
        <v>116</v>
      </c>
      <c r="E31" s="51">
        <v>9</v>
      </c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 t="s">
        <v>406</v>
      </c>
      <c r="C33" s="67">
        <v>2125</v>
      </c>
      <c r="D33" s="50" t="s">
        <v>116</v>
      </c>
      <c r="E33" s="51">
        <v>15</v>
      </c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231</v>
      </c>
      <c r="C34" s="67">
        <v>2800</v>
      </c>
      <c r="D34" s="50" t="s">
        <v>127</v>
      </c>
      <c r="E34" s="51">
        <v>24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6425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22">
      <selection activeCell="Q38" sqref="Q38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144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211</v>
      </c>
      <c r="C10" s="55">
        <v>0.004685069444444445</v>
      </c>
      <c r="D10" s="39" t="s">
        <v>116</v>
      </c>
      <c r="E10" s="60" t="s">
        <v>211</v>
      </c>
      <c r="F10" s="56">
        <v>0.006045138888888889</v>
      </c>
      <c r="G10" s="39" t="s">
        <v>116</v>
      </c>
      <c r="H10" s="60" t="s">
        <v>141</v>
      </c>
      <c r="I10" s="65">
        <v>0.005515277777777778</v>
      </c>
      <c r="J10" s="39" t="s">
        <v>116</v>
      </c>
      <c r="K10" s="60" t="s">
        <v>141</v>
      </c>
      <c r="L10" s="65">
        <v>0.005697106481481481</v>
      </c>
      <c r="M10" s="39" t="s">
        <v>116</v>
      </c>
      <c r="N10" s="60" t="s">
        <v>214</v>
      </c>
      <c r="O10" s="65">
        <v>0.005415972222222221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263</v>
      </c>
      <c r="C11" s="55">
        <v>0.0047425925925925925</v>
      </c>
      <c r="D11" s="39" t="s">
        <v>116</v>
      </c>
      <c r="E11" s="60" t="s">
        <v>322</v>
      </c>
      <c r="F11" s="56">
        <v>0.006052083333333333</v>
      </c>
      <c r="G11" s="39" t="s">
        <v>116</v>
      </c>
      <c r="H11" s="60" t="s">
        <v>230</v>
      </c>
      <c r="I11" s="65">
        <v>0.005491550925925927</v>
      </c>
      <c r="J11" s="39" t="s">
        <v>116</v>
      </c>
      <c r="K11" s="60" t="s">
        <v>229</v>
      </c>
      <c r="L11" s="65">
        <v>0.0055944444444444436</v>
      </c>
      <c r="M11" s="39" t="s">
        <v>116</v>
      </c>
      <c r="N11" s="60" t="s">
        <v>253</v>
      </c>
      <c r="O11" s="65">
        <v>0.0054273148148148145</v>
      </c>
      <c r="P11" s="39" t="s">
        <v>116</v>
      </c>
    </row>
    <row r="12" spans="1:16" ht="16.5" customHeight="1">
      <c r="A12" s="58" t="s">
        <v>7</v>
      </c>
      <c r="B12" s="60" t="s">
        <v>322</v>
      </c>
      <c r="C12" s="55">
        <v>0.004702083333333333</v>
      </c>
      <c r="D12" s="39" t="s">
        <v>116</v>
      </c>
      <c r="E12" s="60" t="s">
        <v>336</v>
      </c>
      <c r="F12" s="56">
        <v>0.0059409722222222225</v>
      </c>
      <c r="G12" s="39" t="s">
        <v>116</v>
      </c>
      <c r="H12" s="60" t="s">
        <v>335</v>
      </c>
      <c r="I12" s="65">
        <v>0.005442708333333334</v>
      </c>
      <c r="J12" s="39" t="s">
        <v>116</v>
      </c>
      <c r="K12" s="60" t="s">
        <v>334</v>
      </c>
      <c r="L12" s="65">
        <v>0.005696759259259259</v>
      </c>
      <c r="M12" s="39" t="s">
        <v>116</v>
      </c>
      <c r="N12" s="60" t="s">
        <v>334</v>
      </c>
      <c r="O12" s="65">
        <v>0.005670254629629629</v>
      </c>
      <c r="P12" s="39" t="s">
        <v>116</v>
      </c>
    </row>
    <row r="13" spans="1:16" ht="16.5" customHeight="1">
      <c r="A13" s="58" t="s">
        <v>7</v>
      </c>
      <c r="B13" s="60" t="s">
        <v>375</v>
      </c>
      <c r="C13" s="55">
        <v>0.00487650462962963</v>
      </c>
      <c r="D13" s="39" t="s">
        <v>116</v>
      </c>
      <c r="E13" s="60" t="s">
        <v>369</v>
      </c>
      <c r="F13" s="56">
        <v>0.005935185185185186</v>
      </c>
      <c r="G13" s="39" t="s">
        <v>116</v>
      </c>
      <c r="H13" s="60" t="s">
        <v>385</v>
      </c>
      <c r="I13" s="65">
        <v>0.005405787037037038</v>
      </c>
      <c r="J13" s="39" t="s">
        <v>116</v>
      </c>
      <c r="K13" s="60" t="s">
        <v>385</v>
      </c>
      <c r="L13" s="65">
        <v>0.005620138888888889</v>
      </c>
      <c r="M13" s="39" t="s">
        <v>116</v>
      </c>
      <c r="N13" s="60" t="s">
        <v>385</v>
      </c>
      <c r="O13" s="65">
        <v>0.005361921296296296</v>
      </c>
      <c r="P13" s="39" t="s">
        <v>116</v>
      </c>
    </row>
    <row r="14" spans="1:16" ht="16.5" customHeight="1">
      <c r="A14" s="58" t="s">
        <v>7</v>
      </c>
      <c r="B14" s="60" t="s">
        <v>385</v>
      </c>
      <c r="C14" s="55">
        <v>0.004814236111111111</v>
      </c>
      <c r="D14" s="39" t="s">
        <v>116</v>
      </c>
      <c r="E14" s="60" t="s">
        <v>389</v>
      </c>
      <c r="F14" s="56">
        <v>0.005823495370370371</v>
      </c>
      <c r="G14" s="39" t="s">
        <v>116</v>
      </c>
      <c r="H14" s="60" t="s">
        <v>389</v>
      </c>
      <c r="I14" s="65">
        <v>0.005240740740740741</v>
      </c>
      <c r="J14" s="39" t="s">
        <v>116</v>
      </c>
      <c r="K14" s="60" t="s">
        <v>404</v>
      </c>
      <c r="L14" s="65">
        <v>0.00549224537037037</v>
      </c>
      <c r="M14" s="39" t="s">
        <v>116</v>
      </c>
      <c r="N14" s="60" t="s">
        <v>402</v>
      </c>
      <c r="O14" s="65">
        <v>0.005327777777777778</v>
      </c>
      <c r="P14" s="39" t="s">
        <v>116</v>
      </c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0.004764097222222222</v>
      </c>
      <c r="D15" s="41"/>
      <c r="E15" s="42" t="s">
        <v>8</v>
      </c>
      <c r="F15" s="55">
        <f>IF(F10="","",SUM(F10:F14)/COUNTA(F10:F14))</f>
        <v>0.005959375</v>
      </c>
      <c r="G15" s="42"/>
      <c r="H15" s="42" t="s">
        <v>8</v>
      </c>
      <c r="I15" s="55">
        <f>IF(I10="","",SUM(I10:I14)/COUNTA(I10:I14))</f>
        <v>0.005419212962962964</v>
      </c>
      <c r="J15" s="42"/>
      <c r="K15" s="42" t="s">
        <v>8</v>
      </c>
      <c r="L15" s="55">
        <f>IF(L10="","",SUM(L10:L14)/COUNTA(L10:L14))</f>
        <v>0.005620138888888888</v>
      </c>
      <c r="M15" s="42"/>
      <c r="N15" s="42" t="s">
        <v>8</v>
      </c>
      <c r="O15" s="55">
        <f>IF(O10="","",SUM(O10:O14)/COUNTA(O10:O14))</f>
        <v>0.005440648148148148</v>
      </c>
      <c r="P15" s="42"/>
    </row>
    <row r="16" spans="1:16" ht="16.5" customHeight="1">
      <c r="A16" s="57" t="s">
        <v>10</v>
      </c>
      <c r="B16" s="47" t="s">
        <v>8</v>
      </c>
      <c r="C16" s="51">
        <v>10</v>
      </c>
      <c r="D16" s="47"/>
      <c r="E16" s="47" t="s">
        <v>8</v>
      </c>
      <c r="F16" s="51">
        <v>10</v>
      </c>
      <c r="G16" s="47"/>
      <c r="H16" s="47" t="s">
        <v>8</v>
      </c>
      <c r="I16" s="51">
        <v>10</v>
      </c>
      <c r="J16" s="47"/>
      <c r="K16" s="47" t="s">
        <v>8</v>
      </c>
      <c r="L16" s="51">
        <v>10</v>
      </c>
      <c r="M16" s="47"/>
      <c r="N16" s="47" t="s">
        <v>8</v>
      </c>
      <c r="O16" s="51">
        <v>10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2000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252</v>
      </c>
      <c r="C19" s="56">
        <v>0.009810532407407408</v>
      </c>
      <c r="D19" s="46" t="s">
        <v>116</v>
      </c>
      <c r="E19" s="60" t="s">
        <v>126</v>
      </c>
      <c r="F19" s="56">
        <v>0.012490740740740741</v>
      </c>
      <c r="G19" s="46" t="s">
        <v>116</v>
      </c>
      <c r="H19" s="60" t="s">
        <v>214</v>
      </c>
      <c r="I19" s="56">
        <v>0.010903935185185185</v>
      </c>
      <c r="J19" s="46" t="s">
        <v>116</v>
      </c>
      <c r="K19" s="60" t="s">
        <v>230</v>
      </c>
      <c r="L19" s="56">
        <v>0.011642939814814816</v>
      </c>
      <c r="M19" s="46" t="s">
        <v>116</v>
      </c>
      <c r="N19" s="60" t="s">
        <v>230</v>
      </c>
      <c r="O19" s="56">
        <v>0.011268981481481482</v>
      </c>
      <c r="P19" s="46" t="s">
        <v>116</v>
      </c>
    </row>
    <row r="20" spans="1:16" ht="16.5" customHeight="1">
      <c r="A20" s="58" t="s">
        <v>11</v>
      </c>
      <c r="B20" s="60" t="s">
        <v>332</v>
      </c>
      <c r="C20" s="56">
        <v>0.010192476851851852</v>
      </c>
      <c r="D20" s="46" t="s">
        <v>116</v>
      </c>
      <c r="E20" s="60" t="s">
        <v>165</v>
      </c>
      <c r="F20" s="56">
        <v>0.01232789351851852</v>
      </c>
      <c r="G20" s="39" t="s">
        <v>116</v>
      </c>
      <c r="H20" s="60" t="s">
        <v>254</v>
      </c>
      <c r="I20" s="56">
        <v>0.010738888888888888</v>
      </c>
      <c r="J20" s="39" t="s">
        <v>116</v>
      </c>
      <c r="K20" s="60" t="s">
        <v>331</v>
      </c>
      <c r="L20" s="56">
        <v>0.011700925925925927</v>
      </c>
      <c r="M20" s="46" t="s">
        <v>116</v>
      </c>
      <c r="N20" s="60" t="s">
        <v>306</v>
      </c>
      <c r="O20" s="56">
        <v>0.011053703703703704</v>
      </c>
      <c r="P20" s="46" t="s">
        <v>116</v>
      </c>
    </row>
    <row r="21" spans="1:16" ht="16.5" customHeight="1">
      <c r="A21" s="58" t="s">
        <v>11</v>
      </c>
      <c r="B21" s="60" t="s">
        <v>336</v>
      </c>
      <c r="C21" s="56">
        <v>0.009773611111111111</v>
      </c>
      <c r="D21" s="46" t="s">
        <v>116</v>
      </c>
      <c r="E21" s="60" t="s">
        <v>333</v>
      </c>
      <c r="F21" s="56">
        <v>0.012343865740740742</v>
      </c>
      <c r="G21" s="39" t="s">
        <v>116</v>
      </c>
      <c r="H21" s="60" t="s">
        <v>335</v>
      </c>
      <c r="I21" s="56">
        <v>0.010841550925925926</v>
      </c>
      <c r="J21" s="39" t="s">
        <v>116</v>
      </c>
      <c r="K21" s="60" t="s">
        <v>375</v>
      </c>
      <c r="L21" s="56">
        <v>0.011601851851851851</v>
      </c>
      <c r="M21" s="46" t="s">
        <v>116</v>
      </c>
      <c r="N21" s="60" t="s">
        <v>384</v>
      </c>
      <c r="O21" s="56">
        <v>0.01117974537037037</v>
      </c>
      <c r="P21" s="46" t="s">
        <v>116</v>
      </c>
    </row>
    <row r="22" spans="1:16" ht="16.5" customHeight="1">
      <c r="A22" s="58" t="s">
        <v>11</v>
      </c>
      <c r="B22" s="60" t="s">
        <v>369</v>
      </c>
      <c r="C22" s="56">
        <v>0.009655324074074075</v>
      </c>
      <c r="D22" s="46" t="s">
        <v>116</v>
      </c>
      <c r="E22" s="60" t="s">
        <v>382</v>
      </c>
      <c r="F22" s="56">
        <v>0.012004398148148146</v>
      </c>
      <c r="G22" s="39" t="s">
        <v>116</v>
      </c>
      <c r="H22" s="60" t="s">
        <v>383</v>
      </c>
      <c r="I22" s="56">
        <v>0.011043055555555556</v>
      </c>
      <c r="J22" s="39" t="s">
        <v>116</v>
      </c>
      <c r="K22" s="60" t="s">
        <v>379</v>
      </c>
      <c r="L22" s="56">
        <v>0.011853703703703705</v>
      </c>
      <c r="M22" s="46" t="s">
        <v>116</v>
      </c>
      <c r="N22" s="60" t="s">
        <v>369</v>
      </c>
      <c r="O22" s="56">
        <v>0.011044212962962962</v>
      </c>
      <c r="P22" s="46" t="s">
        <v>116</v>
      </c>
    </row>
    <row r="23" spans="1:16" ht="16.5" customHeight="1">
      <c r="A23" s="58" t="s">
        <v>11</v>
      </c>
      <c r="B23" s="60" t="s">
        <v>402</v>
      </c>
      <c r="C23" s="56">
        <v>0.009552546296296297</v>
      </c>
      <c r="D23" s="46" t="s">
        <v>116</v>
      </c>
      <c r="E23" s="60" t="s">
        <v>376</v>
      </c>
      <c r="F23" s="56">
        <v>0.012231828703703701</v>
      </c>
      <c r="G23" s="39" t="s">
        <v>116</v>
      </c>
      <c r="H23" s="60" t="s">
        <v>379</v>
      </c>
      <c r="I23" s="56">
        <v>0.01115439814814815</v>
      </c>
      <c r="J23" s="39" t="s">
        <v>116</v>
      </c>
      <c r="K23" s="60" t="s">
        <v>409</v>
      </c>
      <c r="L23" s="56">
        <v>0.011331828703703703</v>
      </c>
      <c r="M23" s="46" t="s">
        <v>116</v>
      </c>
      <c r="N23" s="60" t="s">
        <v>431</v>
      </c>
      <c r="O23" s="56">
        <v>0.010984490740740739</v>
      </c>
      <c r="P23" s="46" t="s">
        <v>116</v>
      </c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0.009796898148148148</v>
      </c>
      <c r="D24" s="42"/>
      <c r="E24" s="42" t="s">
        <v>8</v>
      </c>
      <c r="F24" s="55">
        <f>IF(F19="","",SUM(F19:F23)/COUNTA(F19:F23))</f>
        <v>0.01227974537037037</v>
      </c>
      <c r="G24" s="42"/>
      <c r="H24" s="42" t="s">
        <v>8</v>
      </c>
      <c r="I24" s="55">
        <f>IF(I19="","",SUM(I19:I23)/COUNTA(I19:I23))</f>
        <v>0.01093636574074074</v>
      </c>
      <c r="J24" s="42"/>
      <c r="K24" s="42" t="s">
        <v>8</v>
      </c>
      <c r="L24" s="55">
        <f>IF(L19="","",SUM(L19:L23)/COUNTA(L19:L23))</f>
        <v>0.011626250000000001</v>
      </c>
      <c r="M24" s="42"/>
      <c r="N24" s="42" t="s">
        <v>8</v>
      </c>
      <c r="O24" s="55">
        <f>IF(O19="","",SUM(O19:O23)/COUNTA(O19:O23))</f>
        <v>0.011106226851851853</v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>
        <v>20</v>
      </c>
      <c r="G25" s="47"/>
      <c r="H25" s="47" t="s">
        <v>8</v>
      </c>
      <c r="I25" s="51">
        <v>20</v>
      </c>
      <c r="J25" s="47"/>
      <c r="K25" s="47" t="s">
        <v>8</v>
      </c>
      <c r="L25" s="51">
        <v>20</v>
      </c>
      <c r="M25" s="47" t="s">
        <v>425</v>
      </c>
      <c r="N25" s="47" t="s">
        <v>8</v>
      </c>
      <c r="O25" s="51">
        <v>20</v>
      </c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4000</v>
      </c>
      <c r="M26" s="47"/>
      <c r="N26" s="47" t="s">
        <v>8</v>
      </c>
      <c r="O26" s="61">
        <f>800*(COUNTA(O19:O23))</f>
        <v>4000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390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54.15</v>
      </c>
    </row>
    <row r="31" spans="1:16" ht="16.5" customHeight="1">
      <c r="A31" s="58" t="s">
        <v>12</v>
      </c>
      <c r="B31" s="60" t="s">
        <v>404</v>
      </c>
      <c r="C31" s="65">
        <v>0.018382060185185185</v>
      </c>
      <c r="D31" s="50" t="s">
        <v>116</v>
      </c>
      <c r="E31" s="51">
        <v>15</v>
      </c>
      <c r="F31" s="60" t="s">
        <v>405</v>
      </c>
      <c r="G31" s="65">
        <v>0.022858796296296294</v>
      </c>
      <c r="H31" s="50" t="s">
        <v>116</v>
      </c>
      <c r="I31" s="51">
        <v>15</v>
      </c>
      <c r="J31" s="60" t="s">
        <v>394</v>
      </c>
      <c r="K31" s="65">
        <v>0.020555902777777777</v>
      </c>
      <c r="L31" s="50" t="s">
        <v>116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422</v>
      </c>
      <c r="C32" s="67">
        <v>1700</v>
      </c>
      <c r="D32" s="50" t="s">
        <v>116</v>
      </c>
      <c r="E32" s="51">
        <v>15</v>
      </c>
      <c r="F32" s="60" t="s">
        <v>381</v>
      </c>
      <c r="G32" s="67">
        <v>1350</v>
      </c>
      <c r="H32" s="50" t="s">
        <v>116</v>
      </c>
      <c r="I32" s="51">
        <v>15</v>
      </c>
      <c r="J32" s="60" t="s">
        <v>388</v>
      </c>
      <c r="K32" s="67">
        <v>1500</v>
      </c>
      <c r="L32" s="50" t="s">
        <v>116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232</v>
      </c>
      <c r="C33" s="67">
        <v>2250</v>
      </c>
      <c r="D33" s="50" t="s">
        <v>127</v>
      </c>
      <c r="E33" s="51">
        <v>20</v>
      </c>
      <c r="F33" s="60" t="s">
        <v>392</v>
      </c>
      <c r="G33" s="67">
        <v>1950</v>
      </c>
      <c r="H33" s="50" t="s">
        <v>116</v>
      </c>
      <c r="I33" s="51">
        <v>20</v>
      </c>
      <c r="J33" s="60" t="s">
        <v>395</v>
      </c>
      <c r="K33" s="67">
        <v>2225</v>
      </c>
      <c r="L33" s="50" t="s">
        <v>116</v>
      </c>
      <c r="M33" s="51">
        <v>20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232</v>
      </c>
      <c r="C34" s="67">
        <v>3150</v>
      </c>
      <c r="D34" s="50" t="s">
        <v>127</v>
      </c>
      <c r="E34" s="51">
        <v>30</v>
      </c>
      <c r="F34" s="60" t="s">
        <v>406</v>
      </c>
      <c r="G34" s="67">
        <v>2625</v>
      </c>
      <c r="H34" s="50" t="s">
        <v>116</v>
      </c>
      <c r="I34" s="51">
        <v>30</v>
      </c>
      <c r="J34" s="60" t="s">
        <v>403</v>
      </c>
      <c r="K34" s="67">
        <v>2900</v>
      </c>
      <c r="L34" s="50" t="s">
        <v>116</v>
      </c>
      <c r="M34" s="52">
        <v>30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8600</v>
      </c>
      <c r="D35" s="50"/>
      <c r="E35" s="51"/>
      <c r="F35" s="68"/>
      <c r="G35" s="68">
        <f>SUM(G34+G33+G32+(IF(COUNTBLANK(G31),0,1500)))</f>
        <v>7425</v>
      </c>
      <c r="H35" s="50"/>
      <c r="I35" s="68"/>
      <c r="J35" s="60"/>
      <c r="K35" s="68">
        <f>SUM(K34+K33+K32+(IF(COUNTBLANK(K31),0,1500)))</f>
        <v>8125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0">
      <selection activeCell="A1" sqref="A1:D5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240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232</v>
      </c>
      <c r="C10" s="55">
        <v>0.004836921296296297</v>
      </c>
      <c r="D10" s="39" t="s">
        <v>127</v>
      </c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0.004836921296296297</v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400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45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5.625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 t="s">
        <v>232</v>
      </c>
      <c r="K32" s="67">
        <v>1725</v>
      </c>
      <c r="L32" s="50" t="s">
        <v>127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232</v>
      </c>
      <c r="C34" s="67">
        <v>3500</v>
      </c>
      <c r="D34" s="50" t="s">
        <v>127</v>
      </c>
      <c r="E34" s="51">
        <v>30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3500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1725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N18" sqref="N18"/>
    </sheetView>
  </sheetViews>
  <sheetFormatPr defaultColWidth="9.140625" defaultRowHeight="12.75"/>
  <cols>
    <col min="8" max="8" width="12.421875" style="0" customWidth="1"/>
    <col min="9" max="10" width="12.140625" style="0" customWidth="1"/>
    <col min="11" max="11" width="13.57421875" style="0" customWidth="1"/>
    <col min="12" max="12" width="10.7109375" style="0" bestFit="1" customWidth="1"/>
  </cols>
  <sheetData>
    <row r="2" spans="1:11" ht="12.75">
      <c r="A2" s="130" t="s">
        <v>99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ht="13.5" thickBot="1"/>
    <row r="4" spans="1:12" ht="21" thickBot="1">
      <c r="A4" s="131" t="s">
        <v>18</v>
      </c>
      <c r="B4" s="133" t="s">
        <v>19</v>
      </c>
      <c r="C4" s="134"/>
      <c r="D4" s="135"/>
      <c r="E4" s="133" t="s">
        <v>20</v>
      </c>
      <c r="F4" s="134"/>
      <c r="G4" s="135"/>
      <c r="H4" s="133" t="s">
        <v>72</v>
      </c>
      <c r="I4" s="134"/>
      <c r="J4" s="134"/>
      <c r="K4" s="135"/>
      <c r="L4" s="12" t="s">
        <v>56</v>
      </c>
    </row>
    <row r="5" spans="1:12" ht="39" thickBot="1">
      <c r="A5" s="132"/>
      <c r="B5" s="92" t="s">
        <v>21</v>
      </c>
      <c r="C5" s="84" t="s">
        <v>22</v>
      </c>
      <c r="D5" s="11" t="s">
        <v>42</v>
      </c>
      <c r="E5" s="92" t="s">
        <v>21</v>
      </c>
      <c r="F5" s="84" t="s">
        <v>22</v>
      </c>
      <c r="G5" s="11" t="s">
        <v>23</v>
      </c>
      <c r="H5" s="9" t="s">
        <v>24</v>
      </c>
      <c r="I5" s="10" t="s">
        <v>25</v>
      </c>
      <c r="J5" s="10" t="s">
        <v>26</v>
      </c>
      <c r="K5" s="88" t="s">
        <v>22</v>
      </c>
      <c r="L5" s="77" t="s">
        <v>57</v>
      </c>
    </row>
    <row r="6" spans="1:12" ht="20.25">
      <c r="A6" s="12">
        <v>2003</v>
      </c>
      <c r="B6" s="93">
        <v>71</v>
      </c>
      <c r="C6" s="85" t="s">
        <v>52</v>
      </c>
      <c r="D6" s="14">
        <v>175</v>
      </c>
      <c r="E6" s="93">
        <v>84</v>
      </c>
      <c r="F6" s="85" t="s">
        <v>52</v>
      </c>
      <c r="G6" s="14">
        <v>1.68</v>
      </c>
      <c r="H6" s="15">
        <v>104</v>
      </c>
      <c r="I6" s="16">
        <v>11</v>
      </c>
      <c r="J6" s="17">
        <v>10.58</v>
      </c>
      <c r="K6" s="89" t="s">
        <v>52</v>
      </c>
      <c r="L6" s="73"/>
    </row>
    <row r="7" spans="1:12" ht="20.25">
      <c r="A7" s="18">
        <v>2004</v>
      </c>
      <c r="B7" s="93">
        <v>55</v>
      </c>
      <c r="C7" s="85" t="s">
        <v>52</v>
      </c>
      <c r="D7" s="14">
        <v>440</v>
      </c>
      <c r="E7" s="93">
        <v>76</v>
      </c>
      <c r="F7" s="85" t="s">
        <v>52</v>
      </c>
      <c r="G7" s="14">
        <v>4.94</v>
      </c>
      <c r="H7" s="13">
        <v>89</v>
      </c>
      <c r="I7" s="4">
        <v>13</v>
      </c>
      <c r="J7" s="19">
        <v>14.61</v>
      </c>
      <c r="K7" s="90" t="s">
        <v>52</v>
      </c>
      <c r="L7" s="73"/>
    </row>
    <row r="8" spans="1:12" ht="20.25">
      <c r="A8" s="18">
        <v>2005</v>
      </c>
      <c r="B8" s="93">
        <v>27</v>
      </c>
      <c r="C8" s="85" t="s">
        <v>52</v>
      </c>
      <c r="D8" s="14">
        <v>1928</v>
      </c>
      <c r="E8" s="93">
        <v>37</v>
      </c>
      <c r="F8" s="85" t="s">
        <v>52</v>
      </c>
      <c r="G8" s="14">
        <v>26.05</v>
      </c>
      <c r="H8" s="13">
        <v>74</v>
      </c>
      <c r="I8" s="4">
        <v>15</v>
      </c>
      <c r="J8" s="19">
        <v>20.27</v>
      </c>
      <c r="K8" s="90" t="s">
        <v>52</v>
      </c>
      <c r="L8" s="73"/>
    </row>
    <row r="9" spans="1:12" ht="20.25">
      <c r="A9" s="18">
        <v>2006</v>
      </c>
      <c r="B9" s="93">
        <v>19</v>
      </c>
      <c r="C9" s="85" t="s">
        <v>52</v>
      </c>
      <c r="D9" s="14">
        <v>2521</v>
      </c>
      <c r="E9" s="93">
        <v>25</v>
      </c>
      <c r="F9" s="85" t="s">
        <v>52</v>
      </c>
      <c r="G9" s="14">
        <v>37.63</v>
      </c>
      <c r="H9" s="13">
        <v>67</v>
      </c>
      <c r="I9" s="20">
        <v>14</v>
      </c>
      <c r="J9" s="19">
        <v>20.9</v>
      </c>
      <c r="K9" s="90" t="s">
        <v>52</v>
      </c>
      <c r="L9" s="73"/>
    </row>
    <row r="10" spans="1:12" ht="20.25">
      <c r="A10" s="96" t="s">
        <v>31</v>
      </c>
      <c r="B10" s="97">
        <v>19</v>
      </c>
      <c r="C10" s="98">
        <v>5</v>
      </c>
      <c r="D10" s="99">
        <v>2281</v>
      </c>
      <c r="E10" s="97">
        <v>17</v>
      </c>
      <c r="F10" s="98">
        <v>5</v>
      </c>
      <c r="G10" s="99">
        <v>44.73</v>
      </c>
      <c r="H10" s="97">
        <v>51</v>
      </c>
      <c r="I10" s="100">
        <v>11</v>
      </c>
      <c r="J10" s="101">
        <f>I10*100/H10</f>
        <v>21.568627450980394</v>
      </c>
      <c r="K10" s="102">
        <v>11</v>
      </c>
      <c r="L10" s="74" t="s">
        <v>8</v>
      </c>
    </row>
    <row r="11" spans="1:12" ht="20.25">
      <c r="A11" s="18">
        <v>2007</v>
      </c>
      <c r="B11" s="93">
        <v>19</v>
      </c>
      <c r="C11" s="86">
        <v>5</v>
      </c>
      <c r="D11" s="14">
        <v>2236</v>
      </c>
      <c r="E11" s="93">
        <v>18</v>
      </c>
      <c r="F11" s="86">
        <v>5</v>
      </c>
      <c r="G11" s="14">
        <v>43.84</v>
      </c>
      <c r="H11" s="13">
        <v>51</v>
      </c>
      <c r="I11" s="20">
        <v>11</v>
      </c>
      <c r="J11" s="19">
        <v>21.57</v>
      </c>
      <c r="K11" s="91">
        <v>11</v>
      </c>
      <c r="L11" s="74"/>
    </row>
    <row r="12" spans="1:14" ht="20.25" customHeight="1">
      <c r="A12" s="18">
        <v>2008</v>
      </c>
      <c r="B12" s="93">
        <v>17</v>
      </c>
      <c r="C12" s="86">
        <v>4</v>
      </c>
      <c r="D12" s="30">
        <v>2176</v>
      </c>
      <c r="E12" s="94" t="s">
        <v>58</v>
      </c>
      <c r="F12" s="87" t="s">
        <v>59</v>
      </c>
      <c r="G12" s="35">
        <v>42.67</v>
      </c>
      <c r="H12" s="36">
        <v>51</v>
      </c>
      <c r="I12" s="37">
        <v>16</v>
      </c>
      <c r="J12" s="38">
        <v>31.37</v>
      </c>
      <c r="K12" s="91" t="s">
        <v>60</v>
      </c>
      <c r="L12" s="81">
        <v>351.8</v>
      </c>
      <c r="M12" s="79"/>
      <c r="N12" s="72"/>
    </row>
    <row r="13" spans="1:14" ht="21.75" customHeight="1">
      <c r="A13" s="18">
        <v>2009</v>
      </c>
      <c r="B13" s="109">
        <v>7</v>
      </c>
      <c r="C13" s="86">
        <v>2</v>
      </c>
      <c r="D13" s="30">
        <v>4282</v>
      </c>
      <c r="E13" s="109">
        <v>9</v>
      </c>
      <c r="F13" s="86">
        <v>4</v>
      </c>
      <c r="G13" s="70">
        <v>66.91</v>
      </c>
      <c r="H13" s="13">
        <v>64</v>
      </c>
      <c r="I13" s="20">
        <v>28</v>
      </c>
      <c r="J13" s="38">
        <v>43.75</v>
      </c>
      <c r="K13" s="86">
        <v>4</v>
      </c>
      <c r="L13" s="76">
        <v>671.2</v>
      </c>
      <c r="N13" s="116"/>
    </row>
    <row r="14" spans="1:14" ht="22.5" customHeight="1">
      <c r="A14" s="18">
        <v>2010</v>
      </c>
      <c r="B14" s="119">
        <v>7</v>
      </c>
      <c r="C14" s="86">
        <v>2</v>
      </c>
      <c r="D14" s="30">
        <v>4516</v>
      </c>
      <c r="E14" s="119">
        <v>8</v>
      </c>
      <c r="F14" s="86">
        <v>5</v>
      </c>
      <c r="G14" s="70">
        <v>76.54</v>
      </c>
      <c r="H14" s="13">
        <v>59</v>
      </c>
      <c r="I14" s="20">
        <v>30</v>
      </c>
      <c r="J14" s="38">
        <v>50.85</v>
      </c>
      <c r="K14" s="91" t="s">
        <v>197</v>
      </c>
      <c r="L14" s="76">
        <v>680.95</v>
      </c>
      <c r="M14" s="1"/>
      <c r="N14" s="116"/>
    </row>
    <row r="15" spans="1:14" ht="22.5" customHeight="1">
      <c r="A15" s="18">
        <v>2011</v>
      </c>
      <c r="B15" s="13"/>
      <c r="C15" s="4"/>
      <c r="D15" s="30">
        <f>Totals!E48</f>
        <v>5567</v>
      </c>
      <c r="E15" s="13"/>
      <c r="F15" s="4"/>
      <c r="G15" s="70">
        <f>D15/H15</f>
        <v>78.40845070422536</v>
      </c>
      <c r="H15" s="13">
        <v>71</v>
      </c>
      <c r="I15" s="4">
        <f>Totals!K48</f>
        <v>35</v>
      </c>
      <c r="J15" s="38">
        <f>SUM(100*(I15/H15))</f>
        <v>49.29577464788733</v>
      </c>
      <c r="K15" s="32"/>
      <c r="L15" s="115">
        <f>Totals!F48</f>
        <v>824.09</v>
      </c>
      <c r="N15" s="116"/>
    </row>
    <row r="16" spans="1:14" ht="20.25">
      <c r="A16" s="18"/>
      <c r="B16" s="13"/>
      <c r="C16" s="4"/>
      <c r="D16" s="14"/>
      <c r="E16" s="13"/>
      <c r="F16" s="4"/>
      <c r="G16" s="14"/>
      <c r="H16" s="13"/>
      <c r="I16" s="3"/>
      <c r="J16" s="3"/>
      <c r="K16" s="32"/>
      <c r="L16" s="74"/>
      <c r="N16" s="116"/>
    </row>
    <row r="17" spans="1:14" ht="20.25">
      <c r="A17" s="18"/>
      <c r="B17" s="13"/>
      <c r="C17" s="4"/>
      <c r="D17" s="14"/>
      <c r="E17" s="13"/>
      <c r="F17" s="4"/>
      <c r="G17" s="14"/>
      <c r="H17" s="13"/>
      <c r="I17" s="3"/>
      <c r="J17" s="3"/>
      <c r="K17" s="32"/>
      <c r="L17" s="74"/>
      <c r="N17" s="116"/>
    </row>
    <row r="18" spans="1:14" ht="21" thickBot="1">
      <c r="A18" s="21"/>
      <c r="B18" s="22"/>
      <c r="C18" s="23"/>
      <c r="D18" s="24"/>
      <c r="E18" s="22"/>
      <c r="F18" s="23"/>
      <c r="G18" s="24"/>
      <c r="H18" s="22"/>
      <c r="I18" s="23"/>
      <c r="J18" s="23"/>
      <c r="K18" s="33"/>
      <c r="L18" s="75"/>
      <c r="N18" s="116"/>
    </row>
    <row r="21" spans="1:2" ht="20.25">
      <c r="A21" s="83" t="s">
        <v>32</v>
      </c>
      <c r="B21" t="s">
        <v>55</v>
      </c>
    </row>
    <row r="22" ht="12.75">
      <c r="A22" s="31"/>
    </row>
    <row r="23" ht="12.75">
      <c r="A23" s="31"/>
    </row>
    <row r="24" spans="1:2" ht="16.5" customHeight="1">
      <c r="A24" s="95" t="s">
        <v>51</v>
      </c>
      <c r="B24" t="s">
        <v>63</v>
      </c>
    </row>
    <row r="25" ht="18">
      <c r="A25" s="71"/>
    </row>
  </sheetData>
  <sheetProtection/>
  <mergeCells count="5">
    <mergeCell ref="A2:K2"/>
    <mergeCell ref="A4:A5"/>
    <mergeCell ref="B4:D4"/>
    <mergeCell ref="E4:G4"/>
    <mergeCell ref="H4:K4"/>
  </mergeCells>
  <printOptions/>
  <pageMargins left="0.5511811023622047" right="0.5511811023622047" top="0.984251968503937" bottom="0.984251968503937" header="0.5118110236220472" footer="0.5118110236220472"/>
  <pageSetup horizontalDpi="360" verticalDpi="36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workbookViewId="0" topLeftCell="A7">
      <selection activeCell="D16" sqref="D16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316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309</v>
      </c>
      <c r="C10" s="55">
        <v>0.005332060185185185</v>
      </c>
      <c r="D10" s="39" t="s">
        <v>116</v>
      </c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 t="s">
        <v>330</v>
      </c>
      <c r="C11" s="55">
        <v>0.005299074074074074</v>
      </c>
      <c r="D11" s="39" t="s">
        <v>116</v>
      </c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 t="s">
        <v>387</v>
      </c>
      <c r="C12" s="55">
        <v>0.005324305555555555</v>
      </c>
      <c r="D12" s="39" t="s">
        <v>116</v>
      </c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 t="s">
        <v>423</v>
      </c>
      <c r="C13" s="55">
        <v>0.005368055555555556</v>
      </c>
      <c r="D13" s="39" t="s">
        <v>116</v>
      </c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 t="s">
        <v>430</v>
      </c>
      <c r="C14" s="55">
        <v>0.005319444444444445</v>
      </c>
      <c r="D14" s="39" t="s">
        <v>116</v>
      </c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0.005328587962962964</v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>
        <v>8</v>
      </c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8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2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mergeCells count="39"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F2:K3"/>
    <mergeCell ref="O2:P3"/>
    <mergeCell ref="O4:P4"/>
    <mergeCell ref="E6:G7"/>
    <mergeCell ref="H6:J7"/>
    <mergeCell ref="G8:G9"/>
    <mergeCell ref="H8:H9"/>
    <mergeCell ref="D8:D9"/>
    <mergeCell ref="E8:E9"/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T26" sqref="T26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64" t="s">
        <v>108</v>
      </c>
      <c r="G2" s="164"/>
      <c r="H2" s="164"/>
      <c r="I2" s="164"/>
      <c r="J2" s="164"/>
      <c r="K2" s="16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64"/>
      <c r="G3" s="164"/>
      <c r="H3" s="164"/>
      <c r="I3" s="164"/>
      <c r="J3" s="164"/>
      <c r="K3" s="16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191</v>
      </c>
      <c r="C10" s="55">
        <v>0.004711458333333333</v>
      </c>
      <c r="D10" s="39" t="s">
        <v>127</v>
      </c>
      <c r="E10" s="60" t="s">
        <v>174</v>
      </c>
      <c r="F10" s="56">
        <v>0.006111921296296297</v>
      </c>
      <c r="G10" s="39" t="s">
        <v>116</v>
      </c>
      <c r="H10" s="60" t="s">
        <v>191</v>
      </c>
      <c r="I10" s="65">
        <v>0.0059509259259259255</v>
      </c>
      <c r="J10" s="39" t="s">
        <v>127</v>
      </c>
      <c r="K10" s="60"/>
      <c r="L10" s="65"/>
      <c r="M10" s="39"/>
      <c r="N10" s="60" t="s">
        <v>214</v>
      </c>
      <c r="O10" s="65">
        <v>0.0056473379629629625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214</v>
      </c>
      <c r="C11" s="55">
        <v>0.004637731481481481</v>
      </c>
      <c r="D11" s="39" t="s">
        <v>116</v>
      </c>
      <c r="E11" s="60" t="s">
        <v>195</v>
      </c>
      <c r="F11" s="56">
        <v>0.006279976851851852</v>
      </c>
      <c r="G11" s="39" t="s">
        <v>127</v>
      </c>
      <c r="H11" s="60" t="s">
        <v>225</v>
      </c>
      <c r="I11" s="65">
        <v>0.005592361111111111</v>
      </c>
      <c r="J11" s="39" t="s">
        <v>116</v>
      </c>
      <c r="K11" s="60"/>
      <c r="L11" s="65"/>
      <c r="M11" s="39"/>
      <c r="N11" s="60" t="s">
        <v>220</v>
      </c>
      <c r="O11" s="65">
        <v>0.005427546296296296</v>
      </c>
      <c r="P11" s="39" t="s">
        <v>116</v>
      </c>
    </row>
    <row r="12" spans="1:16" ht="16.5" customHeight="1">
      <c r="A12" s="58" t="s">
        <v>7</v>
      </c>
      <c r="B12" s="60" t="s">
        <v>220</v>
      </c>
      <c r="C12" s="55">
        <v>0.004484490740740741</v>
      </c>
      <c r="D12" s="39" t="s">
        <v>116</v>
      </c>
      <c r="E12" s="60" t="s">
        <v>225</v>
      </c>
      <c r="F12" s="56">
        <v>0.006146643518518517</v>
      </c>
      <c r="G12" s="39" t="s">
        <v>116</v>
      </c>
      <c r="H12" s="60" t="s">
        <v>248</v>
      </c>
      <c r="I12" s="65">
        <v>0.005744212962962962</v>
      </c>
      <c r="J12" s="39" t="s">
        <v>116</v>
      </c>
      <c r="K12" s="60"/>
      <c r="L12" s="65"/>
      <c r="M12" s="39"/>
      <c r="N12" s="60" t="s">
        <v>266</v>
      </c>
      <c r="O12" s="65">
        <v>0.005592708333333332</v>
      </c>
      <c r="P12" s="39" t="s">
        <v>116</v>
      </c>
    </row>
    <row r="13" spans="1:16" ht="16.5" customHeight="1">
      <c r="A13" s="58" t="s">
        <v>7</v>
      </c>
      <c r="B13" s="60" t="s">
        <v>267</v>
      </c>
      <c r="C13" s="55">
        <v>0.004367361111111111</v>
      </c>
      <c r="D13" s="39" t="s">
        <v>116</v>
      </c>
      <c r="E13" s="60" t="s">
        <v>232</v>
      </c>
      <c r="F13" s="56">
        <v>0.006445138888888889</v>
      </c>
      <c r="G13" s="39" t="s">
        <v>127</v>
      </c>
      <c r="H13" s="60" t="s">
        <v>282</v>
      </c>
      <c r="I13" s="65">
        <v>0.005554398148148148</v>
      </c>
      <c r="J13" s="39" t="s">
        <v>116</v>
      </c>
      <c r="K13" s="60"/>
      <c r="L13" s="65"/>
      <c r="M13" s="39"/>
      <c r="N13" s="60" t="s">
        <v>282</v>
      </c>
      <c r="O13" s="65">
        <v>0.005469444444444444</v>
      </c>
      <c r="P13" s="39" t="s">
        <v>116</v>
      </c>
    </row>
    <row r="14" spans="1:16" ht="16.5" customHeight="1">
      <c r="A14" s="58" t="s">
        <v>7</v>
      </c>
      <c r="B14" s="60" t="s">
        <v>340</v>
      </c>
      <c r="C14" s="55">
        <v>0.004570138888888888</v>
      </c>
      <c r="D14" s="39" t="s">
        <v>116</v>
      </c>
      <c r="E14" s="60" t="s">
        <v>313</v>
      </c>
      <c r="F14" s="56">
        <v>0.006082638888888888</v>
      </c>
      <c r="G14" s="39" t="s">
        <v>116</v>
      </c>
      <c r="H14" s="60" t="s">
        <v>313</v>
      </c>
      <c r="I14" s="65">
        <v>0.005711342592592593</v>
      </c>
      <c r="J14" s="39" t="s">
        <v>116</v>
      </c>
      <c r="K14" s="60"/>
      <c r="L14" s="65"/>
      <c r="M14" s="39"/>
      <c r="N14" s="60" t="s">
        <v>340</v>
      </c>
      <c r="O14" s="65">
        <v>0.005545833333333333</v>
      </c>
      <c r="P14" s="39" t="s">
        <v>116</v>
      </c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0.0045542361111111105</v>
      </c>
      <c r="D15" s="41"/>
      <c r="E15" s="42" t="s">
        <v>8</v>
      </c>
      <c r="F15" s="55">
        <f>IF(F10="","",SUM(F10:F14)/COUNTA(F10:F14))</f>
        <v>0.006213263888888888</v>
      </c>
      <c r="G15" s="42"/>
      <c r="H15" s="42" t="s">
        <v>8</v>
      </c>
      <c r="I15" s="55">
        <f>IF(I10="","",SUM(I10:I14)/COUNTA(I10:I14))</f>
        <v>0.005710648148148148</v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  <v>0.005536574074074074</v>
      </c>
      <c r="P15" s="42"/>
    </row>
    <row r="16" spans="1:16" ht="16.5" customHeight="1">
      <c r="A16" s="57" t="s">
        <v>10</v>
      </c>
      <c r="B16" s="47" t="s">
        <v>8</v>
      </c>
      <c r="C16" s="51">
        <v>10</v>
      </c>
      <c r="D16" s="47"/>
      <c r="E16" s="47" t="s">
        <v>8</v>
      </c>
      <c r="F16" s="51">
        <v>10</v>
      </c>
      <c r="G16" s="47"/>
      <c r="H16" s="47" t="s">
        <v>8</v>
      </c>
      <c r="I16" s="51">
        <v>10</v>
      </c>
      <c r="J16" s="47"/>
      <c r="K16" s="47" t="s">
        <v>8</v>
      </c>
      <c r="L16" s="51"/>
      <c r="M16" s="47"/>
      <c r="N16" s="47" t="s">
        <v>8</v>
      </c>
      <c r="O16" s="51">
        <v>10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174</v>
      </c>
      <c r="C19" s="56">
        <v>0.009376388888888889</v>
      </c>
      <c r="D19" s="46" t="s">
        <v>116</v>
      </c>
      <c r="E19" s="60"/>
      <c r="F19" s="56"/>
      <c r="G19" s="46"/>
      <c r="H19" s="60"/>
      <c r="I19" s="56"/>
      <c r="J19" s="46"/>
      <c r="K19" s="60"/>
      <c r="L19" s="56"/>
      <c r="M19" s="46"/>
      <c r="N19" s="60" t="s">
        <v>314</v>
      </c>
      <c r="O19" s="56">
        <v>0.011318171296296297</v>
      </c>
      <c r="P19" s="46" t="s">
        <v>116</v>
      </c>
    </row>
    <row r="20" spans="1:16" ht="16.5" customHeight="1">
      <c r="A20" s="58" t="s">
        <v>11</v>
      </c>
      <c r="B20" s="60" t="s">
        <v>195</v>
      </c>
      <c r="C20" s="56">
        <v>0.009379166666666666</v>
      </c>
      <c r="D20" s="39" t="s">
        <v>127</v>
      </c>
      <c r="E20" s="60"/>
      <c r="F20" s="56"/>
      <c r="G20" s="39"/>
      <c r="H20" s="60"/>
      <c r="I20" s="56"/>
      <c r="J20" s="39"/>
      <c r="K20" s="60"/>
      <c r="L20" s="56"/>
      <c r="M20" s="39"/>
      <c r="N20" s="60" t="s">
        <v>326</v>
      </c>
      <c r="O20" s="56">
        <v>0.011254050925925928</v>
      </c>
      <c r="P20" s="46" t="s">
        <v>116</v>
      </c>
    </row>
    <row r="21" spans="1:16" ht="16.5" customHeight="1">
      <c r="A21" s="58" t="s">
        <v>11</v>
      </c>
      <c r="B21" s="60" t="s">
        <v>227</v>
      </c>
      <c r="C21" s="56">
        <v>0.009306712962962963</v>
      </c>
      <c r="D21" s="39" t="s">
        <v>116</v>
      </c>
      <c r="E21" s="60"/>
      <c r="F21" s="56"/>
      <c r="G21" s="39"/>
      <c r="H21" s="60"/>
      <c r="I21" s="56"/>
      <c r="J21" s="39"/>
      <c r="K21" s="60"/>
      <c r="L21" s="56"/>
      <c r="M21" s="39"/>
      <c r="N21" s="60" t="s">
        <v>386</v>
      </c>
      <c r="O21" s="56">
        <v>0.011787962962962964</v>
      </c>
      <c r="P21" s="46" t="s">
        <v>116</v>
      </c>
    </row>
    <row r="22" spans="1:16" ht="16.5" customHeight="1">
      <c r="A22" s="58" t="s">
        <v>11</v>
      </c>
      <c r="B22" s="60" t="s">
        <v>232</v>
      </c>
      <c r="C22" s="56">
        <v>0.009346527777777778</v>
      </c>
      <c r="D22" s="39" t="s">
        <v>127</v>
      </c>
      <c r="E22" s="60"/>
      <c r="F22" s="56"/>
      <c r="G22" s="39"/>
      <c r="H22" s="60"/>
      <c r="I22" s="56"/>
      <c r="J22" s="39"/>
      <c r="K22" s="60"/>
      <c r="L22" s="56"/>
      <c r="M22" s="39"/>
      <c r="N22" s="60" t="s">
        <v>389</v>
      </c>
      <c r="O22" s="56">
        <v>0.011642592592592593</v>
      </c>
      <c r="P22" s="46" t="s">
        <v>116</v>
      </c>
    </row>
    <row r="23" spans="1:16" ht="16.5" customHeight="1">
      <c r="A23" s="58" t="s">
        <v>11</v>
      </c>
      <c r="B23" s="60" t="s">
        <v>326</v>
      </c>
      <c r="C23" s="56">
        <v>0.008995949074074075</v>
      </c>
      <c r="D23" s="39" t="s">
        <v>116</v>
      </c>
      <c r="E23" s="60"/>
      <c r="F23" s="56"/>
      <c r="G23" s="39"/>
      <c r="H23" s="60"/>
      <c r="I23" s="56"/>
      <c r="J23" s="39"/>
      <c r="K23" s="60"/>
      <c r="L23" s="56"/>
      <c r="M23" s="39"/>
      <c r="N23" s="60" t="s">
        <v>432</v>
      </c>
      <c r="O23" s="56">
        <v>0.011391550925925926</v>
      </c>
      <c r="P23" s="46" t="s">
        <v>116</v>
      </c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0.009280949074074073</v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  <v>0.011478865740740741</v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>
        <v>20</v>
      </c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4000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220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31.025</v>
      </c>
    </row>
    <row r="31" spans="1:16" ht="16.5" customHeight="1">
      <c r="A31" s="58" t="s">
        <v>12</v>
      </c>
      <c r="B31" s="60" t="s">
        <v>314</v>
      </c>
      <c r="C31" s="65">
        <v>0.0169099537037037</v>
      </c>
      <c r="D31" s="50" t="s">
        <v>116</v>
      </c>
      <c r="E31" s="51">
        <v>15</v>
      </c>
      <c r="F31" s="60" t="s">
        <v>255</v>
      </c>
      <c r="G31" s="65">
        <v>0.023634027777777778</v>
      </c>
      <c r="H31" s="50" t="s">
        <v>116</v>
      </c>
      <c r="I31" s="51">
        <v>15</v>
      </c>
      <c r="J31" s="60" t="s">
        <v>267</v>
      </c>
      <c r="K31" s="65">
        <v>0.020924537037037037</v>
      </c>
      <c r="L31" s="50" t="s">
        <v>116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389</v>
      </c>
      <c r="C32" s="67">
        <v>1800</v>
      </c>
      <c r="D32" s="50" t="s">
        <v>116</v>
      </c>
      <c r="E32" s="51">
        <v>15</v>
      </c>
      <c r="F32" s="60" t="s">
        <v>229</v>
      </c>
      <c r="G32" s="67">
        <v>1350</v>
      </c>
      <c r="H32" s="50" t="s">
        <v>116</v>
      </c>
      <c r="I32" s="51">
        <v>15</v>
      </c>
      <c r="J32" s="60" t="s">
        <v>232</v>
      </c>
      <c r="K32" s="67">
        <v>1350</v>
      </c>
      <c r="L32" s="50" t="s">
        <v>127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402</v>
      </c>
      <c r="C33" s="67">
        <v>2675</v>
      </c>
      <c r="D33" s="50" t="s">
        <v>116</v>
      </c>
      <c r="E33" s="51">
        <v>20</v>
      </c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232</v>
      </c>
      <c r="C34" s="67">
        <v>3350</v>
      </c>
      <c r="D34" s="50" t="s">
        <v>127</v>
      </c>
      <c r="E34" s="51">
        <v>30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9325</v>
      </c>
      <c r="D35" s="50"/>
      <c r="E35" s="51"/>
      <c r="F35" s="68"/>
      <c r="G35" s="68">
        <f>SUM(G34+G33+G32+(IF(COUNTBLANK(G31),0,1500)))</f>
        <v>2850</v>
      </c>
      <c r="H35" s="50"/>
      <c r="I35" s="68"/>
      <c r="J35" s="60"/>
      <c r="K35" s="68">
        <f>SUM(K34+K33+K32+(IF(COUNTBLANK(K31),0,1500)))</f>
        <v>2850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0">
      <selection activeCell="D10" sqref="D10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236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278</v>
      </c>
      <c r="C10" s="55">
        <v>0.005059027777777778</v>
      </c>
      <c r="D10" s="39" t="s">
        <v>116</v>
      </c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0.005059027777777778</v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400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3.35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232</v>
      </c>
      <c r="C34" s="67">
        <v>2950</v>
      </c>
      <c r="D34" s="50" t="s">
        <v>127</v>
      </c>
      <c r="E34" s="51">
        <v>30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2950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E34" sqref="E34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249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/>
      <c r="C10" s="55"/>
      <c r="D10" s="39"/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3.725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232</v>
      </c>
      <c r="C34" s="67">
        <v>3725</v>
      </c>
      <c r="D34" s="50" t="s">
        <v>127</v>
      </c>
      <c r="E34" s="51">
        <v>30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3725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workbookViewId="0" topLeftCell="A1">
      <selection activeCell="F34" sqref="F34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399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/>
      <c r="C10" s="55"/>
      <c r="D10" s="39"/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12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1.5</v>
      </c>
    </row>
    <row r="31" spans="1:16" ht="16.5" customHeight="1">
      <c r="A31" s="58" t="s">
        <v>12</v>
      </c>
      <c r="B31" s="60" t="s">
        <v>397</v>
      </c>
      <c r="C31" s="65">
        <v>0.020422685185185186</v>
      </c>
      <c r="D31" s="50" t="s">
        <v>116</v>
      </c>
      <c r="E31" s="51">
        <v>12</v>
      </c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1500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mergeCells count="39"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F2:K3"/>
    <mergeCell ref="O2:P3"/>
    <mergeCell ref="O4:P4"/>
    <mergeCell ref="E6:G7"/>
    <mergeCell ref="H6:J7"/>
    <mergeCell ref="G8:G9"/>
    <mergeCell ref="H8:H9"/>
    <mergeCell ref="D8:D9"/>
    <mergeCell ref="E8:E9"/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0">
      <selection activeCell="P34" sqref="P34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216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141</v>
      </c>
      <c r="C10" s="55">
        <v>0.005570833333333334</v>
      </c>
      <c r="D10" s="39" t="s">
        <v>116</v>
      </c>
      <c r="E10" s="60" t="s">
        <v>115</v>
      </c>
      <c r="F10" s="56">
        <v>0.006049074074074074</v>
      </c>
      <c r="G10" s="39" t="s">
        <v>116</v>
      </c>
      <c r="H10" s="60" t="s">
        <v>126</v>
      </c>
      <c r="I10" s="65">
        <v>0.005906134259259259</v>
      </c>
      <c r="J10" s="39" t="s">
        <v>127</v>
      </c>
      <c r="K10" s="60"/>
      <c r="L10" s="65"/>
      <c r="M10" s="39"/>
      <c r="N10" s="60" t="s">
        <v>115</v>
      </c>
      <c r="O10" s="65">
        <v>0.0063215277777777775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174</v>
      </c>
      <c r="C11" s="55">
        <v>0.005507060185185185</v>
      </c>
      <c r="D11" s="39" t="s">
        <v>116</v>
      </c>
      <c r="E11" s="60" t="s">
        <v>256</v>
      </c>
      <c r="F11" s="56">
        <v>0.00591261574074074</v>
      </c>
      <c r="G11" s="39" t="s">
        <v>116</v>
      </c>
      <c r="H11" s="60" t="s">
        <v>165</v>
      </c>
      <c r="I11" s="65">
        <v>0.005804513888888888</v>
      </c>
      <c r="J11" s="39" t="s">
        <v>116</v>
      </c>
      <c r="K11" s="60"/>
      <c r="L11" s="65"/>
      <c r="M11" s="39"/>
      <c r="N11" s="60" t="s">
        <v>146</v>
      </c>
      <c r="O11" s="65">
        <v>0.006066782407407409</v>
      </c>
      <c r="P11" s="39" t="s">
        <v>116</v>
      </c>
    </row>
    <row r="12" spans="1:16" ht="16.5" customHeight="1">
      <c r="A12" s="58" t="s">
        <v>7</v>
      </c>
      <c r="B12" s="60" t="s">
        <v>206</v>
      </c>
      <c r="C12" s="55">
        <v>0.0055114583333333335</v>
      </c>
      <c r="D12" s="39" t="s">
        <v>116</v>
      </c>
      <c r="E12" s="60" t="s">
        <v>174</v>
      </c>
      <c r="F12" s="56">
        <v>0.005985069444444443</v>
      </c>
      <c r="G12" s="39" t="s">
        <v>116</v>
      </c>
      <c r="H12" s="60" t="s">
        <v>195</v>
      </c>
      <c r="I12" s="65">
        <v>0.005916782407407408</v>
      </c>
      <c r="J12" s="39" t="s">
        <v>127</v>
      </c>
      <c r="K12" s="60"/>
      <c r="L12" s="65"/>
      <c r="M12" s="39"/>
      <c r="N12" s="60" t="s">
        <v>165</v>
      </c>
      <c r="O12" s="65">
        <v>0.006438425925925925</v>
      </c>
      <c r="P12" s="39" t="s">
        <v>116</v>
      </c>
    </row>
    <row r="13" spans="1:16" ht="16.5" customHeight="1">
      <c r="A13" s="58" t="s">
        <v>7</v>
      </c>
      <c r="B13" s="60" t="s">
        <v>220</v>
      </c>
      <c r="C13" s="55">
        <v>0.005551041666666667</v>
      </c>
      <c r="D13" s="39" t="s">
        <v>116</v>
      </c>
      <c r="E13" s="60" t="s">
        <v>195</v>
      </c>
      <c r="F13" s="56">
        <v>0.006101620370370371</v>
      </c>
      <c r="G13" s="39" t="s">
        <v>127</v>
      </c>
      <c r="H13" s="60" t="s">
        <v>218</v>
      </c>
      <c r="I13" s="65">
        <v>0.005764930555555555</v>
      </c>
      <c r="J13" s="39" t="s">
        <v>116</v>
      </c>
      <c r="K13" s="60"/>
      <c r="L13" s="65"/>
      <c r="M13" s="39"/>
      <c r="N13" s="60" t="s">
        <v>214</v>
      </c>
      <c r="O13" s="65">
        <v>0.0059710648148148145</v>
      </c>
      <c r="P13" s="39" t="s">
        <v>116</v>
      </c>
    </row>
    <row r="14" spans="1:16" ht="16.5" customHeight="1">
      <c r="A14" s="58" t="s">
        <v>7</v>
      </c>
      <c r="B14" s="60" t="s">
        <v>248</v>
      </c>
      <c r="C14" s="55">
        <v>0.00547650462962963</v>
      </c>
      <c r="D14" s="39" t="s">
        <v>116</v>
      </c>
      <c r="E14" s="60" t="s">
        <v>217</v>
      </c>
      <c r="F14" s="56">
        <v>0.00609050925925926</v>
      </c>
      <c r="G14" s="39" t="s">
        <v>127</v>
      </c>
      <c r="H14" s="60" t="s">
        <v>256</v>
      </c>
      <c r="I14" s="65">
        <v>0.005638194444444445</v>
      </c>
      <c r="J14" s="39" t="s">
        <v>116</v>
      </c>
      <c r="K14" s="60"/>
      <c r="L14" s="65"/>
      <c r="M14" s="39"/>
      <c r="N14" s="60" t="s">
        <v>222</v>
      </c>
      <c r="O14" s="65">
        <v>0.0059921296296296285</v>
      </c>
      <c r="P14" s="39" t="s">
        <v>116</v>
      </c>
    </row>
    <row r="15" spans="1:16" ht="16.5" customHeight="1">
      <c r="A15" s="58" t="s">
        <v>9</v>
      </c>
      <c r="B15" s="40"/>
      <c r="C15" s="55">
        <f>IF(C10="","",SUM(C10:C14)/COUNTA(C10:C14))</f>
        <v>0.00552337962962963</v>
      </c>
      <c r="D15" s="41"/>
      <c r="E15" s="42" t="s">
        <v>8</v>
      </c>
      <c r="F15" s="55">
        <f>IF(F10="","",SUM(F10:F14)/COUNTA(F10:F14))</f>
        <v>0.006027777777777778</v>
      </c>
      <c r="G15" s="42"/>
      <c r="H15" s="42" t="s">
        <v>8</v>
      </c>
      <c r="I15" s="55">
        <f>IF(I10="","",SUM(I10:I14)/COUNTA(I10:I14))</f>
        <v>0.005806111111111111</v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  <v>0.006157986111111111</v>
      </c>
      <c r="P15" s="42"/>
    </row>
    <row r="16" spans="1:16" ht="16.5" customHeight="1">
      <c r="A16" s="57" t="s">
        <v>10</v>
      </c>
      <c r="B16" s="47"/>
      <c r="C16" s="51">
        <v>8</v>
      </c>
      <c r="D16" s="47"/>
      <c r="E16" s="47"/>
      <c r="F16" s="51">
        <v>10</v>
      </c>
      <c r="G16" s="47"/>
      <c r="H16" s="47"/>
      <c r="I16" s="51">
        <v>10</v>
      </c>
      <c r="J16" s="47"/>
      <c r="K16" s="47"/>
      <c r="L16" s="51"/>
      <c r="M16" s="47"/>
      <c r="N16" s="47"/>
      <c r="O16" s="51">
        <v>10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185</v>
      </c>
      <c r="C19" s="56">
        <v>0.011711458333333334</v>
      </c>
      <c r="D19" s="46" t="s">
        <v>116</v>
      </c>
      <c r="E19" s="60" t="s">
        <v>163</v>
      </c>
      <c r="F19" s="56">
        <v>0.012808912037037037</v>
      </c>
      <c r="G19" s="46" t="s">
        <v>116</v>
      </c>
      <c r="H19" s="60" t="s">
        <v>146</v>
      </c>
      <c r="I19" s="56">
        <v>0.011672453703703704</v>
      </c>
      <c r="J19" s="46" t="s">
        <v>116</v>
      </c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 t="s">
        <v>218</v>
      </c>
      <c r="C20" s="56">
        <v>0.012060648148148148</v>
      </c>
      <c r="D20" s="39" t="s">
        <v>116</v>
      </c>
      <c r="E20" s="60" t="s">
        <v>176</v>
      </c>
      <c r="F20" s="56">
        <v>0.012776504629629632</v>
      </c>
      <c r="G20" s="39" t="s">
        <v>127</v>
      </c>
      <c r="H20" s="60" t="s">
        <v>311</v>
      </c>
      <c r="I20" s="56">
        <v>0.012164351851851852</v>
      </c>
      <c r="J20" s="46" t="s">
        <v>116</v>
      </c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 t="s">
        <v>257</v>
      </c>
      <c r="C21" s="56">
        <v>0.011935648148148148</v>
      </c>
      <c r="D21" s="39" t="s">
        <v>116</v>
      </c>
      <c r="E21" s="60" t="s">
        <v>194</v>
      </c>
      <c r="F21" s="56">
        <v>0.013077199074074076</v>
      </c>
      <c r="G21" s="39" t="s">
        <v>127</v>
      </c>
      <c r="H21" s="60" t="s">
        <v>198</v>
      </c>
      <c r="I21" s="56">
        <v>0.012339814814814816</v>
      </c>
      <c r="J21" s="39" t="s">
        <v>127</v>
      </c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 t="s">
        <v>321</v>
      </c>
      <c r="C22" s="56">
        <v>0.011932291666666666</v>
      </c>
      <c r="D22" s="39" t="s">
        <v>116</v>
      </c>
      <c r="E22" s="60" t="s">
        <v>221</v>
      </c>
      <c r="F22" s="56">
        <v>0.012209490740740741</v>
      </c>
      <c r="G22" s="39" t="s">
        <v>116</v>
      </c>
      <c r="H22" s="60" t="s">
        <v>220</v>
      </c>
      <c r="I22" s="56">
        <v>0.011958333333333333</v>
      </c>
      <c r="J22" s="39" t="s">
        <v>116</v>
      </c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 t="s">
        <v>371</v>
      </c>
      <c r="C23" s="56">
        <v>0.011828935185185184</v>
      </c>
      <c r="D23" s="39" t="s">
        <v>116</v>
      </c>
      <c r="E23" s="60" t="s">
        <v>313</v>
      </c>
      <c r="F23" s="56">
        <v>0.01236747685185185</v>
      </c>
      <c r="G23" s="39" t="s">
        <v>116</v>
      </c>
      <c r="H23" s="60" t="s">
        <v>248</v>
      </c>
      <c r="I23" s="56">
        <v>0.011901851851851851</v>
      </c>
      <c r="J23" s="39" t="s">
        <v>116</v>
      </c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0.011893796296296295</v>
      </c>
      <c r="D24" s="42"/>
      <c r="E24" s="42" t="s">
        <v>8</v>
      </c>
      <c r="F24" s="55">
        <f>IF(F19="","",SUM(F19:F23)/COUNTA(F19:F23))</f>
        <v>0.012647916666666667</v>
      </c>
      <c r="G24" s="42"/>
      <c r="H24" s="42" t="s">
        <v>8</v>
      </c>
      <c r="I24" s="55">
        <f>IF(I19="","",SUM(I19:I23)/COUNTA(I19:I23))</f>
        <v>0.012007361111111111</v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>
        <v>16</v>
      </c>
      <c r="D25" s="47"/>
      <c r="E25" s="47" t="s">
        <v>8</v>
      </c>
      <c r="F25" s="51">
        <v>20</v>
      </c>
      <c r="G25" s="47"/>
      <c r="H25" s="47" t="s">
        <v>8</v>
      </c>
      <c r="I25" s="51">
        <v>20</v>
      </c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331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42.3</v>
      </c>
    </row>
    <row r="31" spans="1:16" ht="16.5" customHeight="1">
      <c r="A31" s="58" t="s">
        <v>12</v>
      </c>
      <c r="B31" s="60" t="s">
        <v>322</v>
      </c>
      <c r="C31" s="65">
        <v>0.022969675925925925</v>
      </c>
      <c r="D31" s="50" t="s">
        <v>116</v>
      </c>
      <c r="E31" s="51">
        <v>12</v>
      </c>
      <c r="F31" s="60" t="s">
        <v>312</v>
      </c>
      <c r="G31" s="65">
        <v>0.024521875000000002</v>
      </c>
      <c r="H31" s="50" t="s">
        <v>116</v>
      </c>
      <c r="I31" s="51">
        <v>15</v>
      </c>
      <c r="J31" s="60" t="s">
        <v>226</v>
      </c>
      <c r="K31" s="65">
        <v>0.02291134259259259</v>
      </c>
      <c r="L31" s="50" t="s">
        <v>116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225</v>
      </c>
      <c r="C32" s="67">
        <v>1375</v>
      </c>
      <c r="D32" s="50" t="s">
        <v>116</v>
      </c>
      <c r="E32" s="51">
        <v>15</v>
      </c>
      <c r="F32" s="60" t="s">
        <v>160</v>
      </c>
      <c r="G32" s="67">
        <v>1275</v>
      </c>
      <c r="H32" s="50" t="s">
        <v>127</v>
      </c>
      <c r="I32" s="51">
        <v>15</v>
      </c>
      <c r="J32" s="60" t="s">
        <v>191</v>
      </c>
      <c r="K32" s="67">
        <v>1325</v>
      </c>
      <c r="L32" s="50" t="s">
        <v>127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426</v>
      </c>
      <c r="C33" s="67">
        <v>2050</v>
      </c>
      <c r="D33" s="50" t="s">
        <v>116</v>
      </c>
      <c r="E33" s="51">
        <v>20</v>
      </c>
      <c r="F33" s="60" t="s">
        <v>337</v>
      </c>
      <c r="G33" s="67">
        <v>1925</v>
      </c>
      <c r="H33" s="50" t="s">
        <v>116</v>
      </c>
      <c r="I33" s="51">
        <v>20</v>
      </c>
      <c r="J33" s="60" t="s">
        <v>381</v>
      </c>
      <c r="K33" s="67">
        <v>2075</v>
      </c>
      <c r="L33" s="50" t="s">
        <v>116</v>
      </c>
      <c r="M33" s="51">
        <v>20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422</v>
      </c>
      <c r="C34" s="67">
        <v>2700</v>
      </c>
      <c r="D34" s="50" t="s">
        <v>116</v>
      </c>
      <c r="E34" s="51">
        <v>30</v>
      </c>
      <c r="F34" s="60" t="s">
        <v>388</v>
      </c>
      <c r="G34" s="67">
        <v>2450</v>
      </c>
      <c r="H34" s="50" t="s">
        <v>116</v>
      </c>
      <c r="I34" s="51">
        <v>30</v>
      </c>
      <c r="J34" s="60" t="s">
        <v>397</v>
      </c>
      <c r="K34" s="67">
        <v>2625</v>
      </c>
      <c r="L34" s="50" t="s">
        <v>116</v>
      </c>
      <c r="M34" s="52">
        <v>30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7625</v>
      </c>
      <c r="D35" s="50"/>
      <c r="E35" s="51"/>
      <c r="F35" s="68"/>
      <c r="G35" s="68">
        <f>SUM(G34+G33+G32+(IF(COUNTBLANK(G31),0,1500)))</f>
        <v>7150</v>
      </c>
      <c r="H35" s="50"/>
      <c r="I35" s="68"/>
      <c r="J35" s="60"/>
      <c r="K35" s="68">
        <f>SUM(K34+K33+K32+(IF(COUNTBLANK(K31),0,1500)))</f>
        <v>7525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3">
      <selection activeCell="A1" sqref="A1:D5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181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/>
      <c r="C10" s="55"/>
      <c r="D10" s="39"/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24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3</v>
      </c>
    </row>
    <row r="31" spans="1:16" ht="16.5" customHeight="1">
      <c r="A31" s="58" t="s">
        <v>12</v>
      </c>
      <c r="B31" s="60" t="s">
        <v>180</v>
      </c>
      <c r="C31" s="65">
        <v>0.021335879629629628</v>
      </c>
      <c r="D31" s="50" t="s">
        <v>127</v>
      </c>
      <c r="E31" s="51">
        <v>12</v>
      </c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191</v>
      </c>
      <c r="C32" s="67">
        <v>1500</v>
      </c>
      <c r="D32" s="50" t="s">
        <v>127</v>
      </c>
      <c r="E32" s="51">
        <v>12</v>
      </c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3000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W19" sqref="W19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149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132</v>
      </c>
      <c r="C10" s="55">
        <v>0.005155324074074074</v>
      </c>
      <c r="D10" s="39" t="s">
        <v>116</v>
      </c>
      <c r="E10" s="60" t="s">
        <v>179</v>
      </c>
      <c r="F10" s="56">
        <v>0.007531828703703704</v>
      </c>
      <c r="G10" s="39" t="s">
        <v>116</v>
      </c>
      <c r="H10" s="60" t="s">
        <v>132</v>
      </c>
      <c r="I10" s="65">
        <v>0.005930092592592592</v>
      </c>
      <c r="J10" s="39" t="s">
        <v>116</v>
      </c>
      <c r="K10" s="60" t="s">
        <v>185</v>
      </c>
      <c r="L10" s="65">
        <v>0.006858564814814815</v>
      </c>
      <c r="M10" s="39" t="s">
        <v>116</v>
      </c>
      <c r="N10" s="60" t="s">
        <v>155</v>
      </c>
      <c r="O10" s="65">
        <v>0.006371527777777778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141</v>
      </c>
      <c r="C11" s="55">
        <v>0.005036342592592593</v>
      </c>
      <c r="D11" s="39" t="s">
        <v>116</v>
      </c>
      <c r="E11" s="60" t="s">
        <v>214</v>
      </c>
      <c r="F11" s="56">
        <v>0.008384953703703703</v>
      </c>
      <c r="G11" s="39" t="s">
        <v>116</v>
      </c>
      <c r="H11" s="60" t="s">
        <v>179</v>
      </c>
      <c r="I11" s="65">
        <v>0.006110763888888889</v>
      </c>
      <c r="J11" s="39" t="s">
        <v>116</v>
      </c>
      <c r="K11" s="60" t="s">
        <v>200</v>
      </c>
      <c r="L11" s="65">
        <v>0.007189120370370371</v>
      </c>
      <c r="M11" s="39" t="s">
        <v>116</v>
      </c>
      <c r="N11" s="60" t="s">
        <v>173</v>
      </c>
      <c r="O11" s="65">
        <v>0.006418055555555556</v>
      </c>
      <c r="P11" s="39" t="s">
        <v>116</v>
      </c>
    </row>
    <row r="12" spans="1:16" ht="16.5" customHeight="1">
      <c r="A12" s="58" t="s">
        <v>7</v>
      </c>
      <c r="B12" s="60" t="s">
        <v>179</v>
      </c>
      <c r="C12" s="55">
        <v>0.0052280092592592595</v>
      </c>
      <c r="D12" s="39" t="s">
        <v>116</v>
      </c>
      <c r="E12" s="60" t="s">
        <v>256</v>
      </c>
      <c r="F12" s="56">
        <v>0.007978356481481482</v>
      </c>
      <c r="G12" s="39" t="s">
        <v>116</v>
      </c>
      <c r="H12" s="60" t="s">
        <v>256</v>
      </c>
      <c r="I12" s="65">
        <v>0.006407291666666666</v>
      </c>
      <c r="J12" s="39" t="s">
        <v>116</v>
      </c>
      <c r="K12" s="60" t="s">
        <v>253</v>
      </c>
      <c r="L12" s="65">
        <v>0.007111111111111111</v>
      </c>
      <c r="M12" s="39" t="s">
        <v>116</v>
      </c>
      <c r="N12" s="60" t="s">
        <v>214</v>
      </c>
      <c r="O12" s="65">
        <v>0.006440393518518518</v>
      </c>
      <c r="P12" s="39" t="s">
        <v>116</v>
      </c>
    </row>
    <row r="13" spans="1:16" ht="16.5" customHeight="1">
      <c r="A13" s="58" t="s">
        <v>7</v>
      </c>
      <c r="B13" s="60" t="s">
        <v>200</v>
      </c>
      <c r="C13" s="55">
        <v>0.0051805555555555554</v>
      </c>
      <c r="D13" s="39" t="s">
        <v>116</v>
      </c>
      <c r="E13" s="60" t="s">
        <v>288</v>
      </c>
      <c r="F13" s="56">
        <v>0.007173495370370371</v>
      </c>
      <c r="G13" s="39" t="s">
        <v>116</v>
      </c>
      <c r="H13" s="60" t="s">
        <v>379</v>
      </c>
      <c r="I13" s="65">
        <v>0.006259375</v>
      </c>
      <c r="J13" s="39" t="s">
        <v>116</v>
      </c>
      <c r="K13" s="60" t="s">
        <v>396</v>
      </c>
      <c r="L13" s="65">
        <v>0.008192824074074073</v>
      </c>
      <c r="M13" s="39" t="s">
        <v>116</v>
      </c>
      <c r="N13" s="60" t="s">
        <v>265</v>
      </c>
      <c r="O13" s="65">
        <v>0.006319444444444444</v>
      </c>
      <c r="P13" s="39" t="s">
        <v>116</v>
      </c>
    </row>
    <row r="14" spans="1:16" ht="16.5" customHeight="1">
      <c r="A14" s="58" t="s">
        <v>7</v>
      </c>
      <c r="B14" s="60" t="s">
        <v>221</v>
      </c>
      <c r="C14" s="55">
        <v>0.005228472222222222</v>
      </c>
      <c r="D14" s="39" t="s">
        <v>116</v>
      </c>
      <c r="E14" s="60" t="s">
        <v>420</v>
      </c>
      <c r="F14" s="56">
        <v>0.007536342592592594</v>
      </c>
      <c r="G14" s="39" t="s">
        <v>116</v>
      </c>
      <c r="H14" s="60" t="s">
        <v>409</v>
      </c>
      <c r="I14" s="65">
        <v>0.005832060185185186</v>
      </c>
      <c r="J14" s="39" t="s">
        <v>116</v>
      </c>
      <c r="K14" s="60" t="s">
        <v>430</v>
      </c>
      <c r="L14" s="65">
        <v>0.007539583333333333</v>
      </c>
      <c r="M14" s="39" t="s">
        <v>116</v>
      </c>
      <c r="N14" s="60" t="s">
        <v>409</v>
      </c>
      <c r="O14" s="65">
        <v>0.006240162037037037</v>
      </c>
      <c r="P14" s="39" t="s">
        <v>116</v>
      </c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0.005165740740740741</v>
      </c>
      <c r="D15" s="41"/>
      <c r="E15" s="42" t="s">
        <v>8</v>
      </c>
      <c r="F15" s="55">
        <f>IF(F10="","",SUM(F10:F14)/COUNTA(F10:F14))</f>
        <v>0.00772099537037037</v>
      </c>
      <c r="G15" s="42"/>
      <c r="H15" s="42" t="s">
        <v>8</v>
      </c>
      <c r="I15" s="55">
        <f>IF(I10="","",SUM(I10:I14)/COUNTA(I10:I14))</f>
        <v>0.006107916666666667</v>
      </c>
      <c r="J15" s="42"/>
      <c r="K15" s="42" t="s">
        <v>8</v>
      </c>
      <c r="L15" s="55">
        <f>IF(L10="","",SUM(L10:L14)/COUNTA(L10:L14))</f>
        <v>0.007378240740740741</v>
      </c>
      <c r="M15" s="42"/>
      <c r="N15" s="42" t="s">
        <v>8</v>
      </c>
      <c r="O15" s="55">
        <f>IF(O10="","",SUM(O10:O14)/COUNTA(O10:O14))</f>
        <v>0.006357916666666666</v>
      </c>
      <c r="P15" s="42"/>
    </row>
    <row r="16" spans="1:16" ht="16.5" customHeight="1">
      <c r="A16" s="57" t="s">
        <v>10</v>
      </c>
      <c r="B16" s="47" t="s">
        <v>8</v>
      </c>
      <c r="C16" s="51">
        <v>8</v>
      </c>
      <c r="D16" s="47"/>
      <c r="E16" s="47" t="s">
        <v>8</v>
      </c>
      <c r="F16" s="51">
        <v>6</v>
      </c>
      <c r="G16" s="47"/>
      <c r="H16" s="47" t="s">
        <v>8</v>
      </c>
      <c r="I16" s="51">
        <v>8</v>
      </c>
      <c r="J16" s="47"/>
      <c r="K16" s="47" t="s">
        <v>8</v>
      </c>
      <c r="L16" s="51">
        <v>8</v>
      </c>
      <c r="M16" s="47"/>
      <c r="N16" s="47" t="s">
        <v>8</v>
      </c>
      <c r="O16" s="51">
        <v>8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2000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163</v>
      </c>
      <c r="C19" s="56">
        <v>0.011020601851851853</v>
      </c>
      <c r="D19" s="46" t="s">
        <v>116</v>
      </c>
      <c r="E19" s="60" t="s">
        <v>211</v>
      </c>
      <c r="F19" s="56">
        <v>0.015930671296296297</v>
      </c>
      <c r="G19" s="46" t="s">
        <v>116</v>
      </c>
      <c r="H19" s="60" t="s">
        <v>185</v>
      </c>
      <c r="I19" s="56">
        <v>0.012867708333333332</v>
      </c>
      <c r="J19" s="46" t="s">
        <v>116</v>
      </c>
      <c r="K19" s="60" t="s">
        <v>208</v>
      </c>
      <c r="L19" s="56">
        <v>0.015185995370370369</v>
      </c>
      <c r="M19" s="46" t="s">
        <v>116</v>
      </c>
      <c r="N19" s="60" t="s">
        <v>171</v>
      </c>
      <c r="O19" s="56">
        <v>0.01328159722222222</v>
      </c>
      <c r="P19" s="46" t="s">
        <v>116</v>
      </c>
    </row>
    <row r="20" spans="1:16" ht="16.5" customHeight="1">
      <c r="A20" s="58" t="s">
        <v>11</v>
      </c>
      <c r="B20" s="60" t="s">
        <v>178</v>
      </c>
      <c r="C20" s="56">
        <v>0.010560648148148147</v>
      </c>
      <c r="D20" s="39" t="s">
        <v>116</v>
      </c>
      <c r="E20" s="60" t="s">
        <v>224</v>
      </c>
      <c r="F20" s="56">
        <v>0.016264583333333332</v>
      </c>
      <c r="G20" s="39" t="s">
        <v>116</v>
      </c>
      <c r="H20" s="60" t="s">
        <v>253</v>
      </c>
      <c r="I20" s="56">
        <v>0.012218402777777778</v>
      </c>
      <c r="J20" s="39" t="s">
        <v>116</v>
      </c>
      <c r="K20" s="60" t="s">
        <v>268</v>
      </c>
      <c r="L20" s="56">
        <v>0.015205324074074074</v>
      </c>
      <c r="M20" s="46" t="s">
        <v>116</v>
      </c>
      <c r="N20" s="60" t="s">
        <v>214</v>
      </c>
      <c r="O20" s="56">
        <v>0.012938425925925928</v>
      </c>
      <c r="P20" s="39" t="s">
        <v>116</v>
      </c>
    </row>
    <row r="21" spans="1:16" ht="16.5" customHeight="1">
      <c r="A21" s="58" t="s">
        <v>11</v>
      </c>
      <c r="B21" s="60" t="s">
        <v>211</v>
      </c>
      <c r="C21" s="56">
        <v>0.010558680555555556</v>
      </c>
      <c r="D21" s="39" t="s">
        <v>116</v>
      </c>
      <c r="E21" s="60" t="s">
        <v>268</v>
      </c>
      <c r="F21" s="56">
        <v>0.015179050925925926</v>
      </c>
      <c r="G21" s="39" t="s">
        <v>116</v>
      </c>
      <c r="H21" s="60" t="s">
        <v>390</v>
      </c>
      <c r="I21" s="56">
        <v>0.013232407407407408</v>
      </c>
      <c r="J21" s="39" t="s">
        <v>116</v>
      </c>
      <c r="K21" s="60" t="s">
        <v>279</v>
      </c>
      <c r="L21" s="56">
        <v>0.014404050925925926</v>
      </c>
      <c r="M21" s="46" t="s">
        <v>116</v>
      </c>
      <c r="N21" s="60" t="s">
        <v>256</v>
      </c>
      <c r="O21" s="56">
        <v>0.013303472222222222</v>
      </c>
      <c r="P21" s="39" t="s">
        <v>116</v>
      </c>
    </row>
    <row r="22" spans="1:16" ht="16.5" customHeight="1">
      <c r="A22" s="58" t="s">
        <v>11</v>
      </c>
      <c r="B22" s="60" t="s">
        <v>221</v>
      </c>
      <c r="C22" s="56">
        <v>0.010880671296296296</v>
      </c>
      <c r="D22" s="39" t="s">
        <v>116</v>
      </c>
      <c r="E22" s="60" t="s">
        <v>388</v>
      </c>
      <c r="F22" s="56">
        <v>0.016035300925925925</v>
      </c>
      <c r="G22" s="39" t="s">
        <v>116</v>
      </c>
      <c r="H22" s="60" t="s">
        <v>388</v>
      </c>
      <c r="I22" s="56">
        <v>0.013427430555555555</v>
      </c>
      <c r="J22" s="39" t="s">
        <v>116</v>
      </c>
      <c r="K22" s="60" t="s">
        <v>395</v>
      </c>
      <c r="L22" s="56">
        <v>0.016547222222222224</v>
      </c>
      <c r="M22" s="46" t="s">
        <v>116</v>
      </c>
      <c r="N22" s="60" t="s">
        <v>395</v>
      </c>
      <c r="O22" s="56">
        <v>0.013607291666666667</v>
      </c>
      <c r="P22" s="39" t="s">
        <v>116</v>
      </c>
    </row>
    <row r="23" spans="1:16" ht="16.5" customHeight="1">
      <c r="A23" s="58" t="s">
        <v>11</v>
      </c>
      <c r="B23" s="60" t="s">
        <v>388</v>
      </c>
      <c r="C23" s="56">
        <v>0.011388657407407408</v>
      </c>
      <c r="D23" s="39" t="s">
        <v>116</v>
      </c>
      <c r="E23" s="60" t="s">
        <v>429</v>
      </c>
      <c r="F23" s="56">
        <v>0.015892476851851852</v>
      </c>
      <c r="G23" s="39" t="s">
        <v>116</v>
      </c>
      <c r="H23" s="60" t="s">
        <v>430</v>
      </c>
      <c r="I23" s="56">
        <v>0.01156678240740741</v>
      </c>
      <c r="J23" s="39" t="s">
        <v>116</v>
      </c>
      <c r="K23" s="60" t="s">
        <v>426</v>
      </c>
      <c r="L23" s="56">
        <v>0.01566076388888889</v>
      </c>
      <c r="M23" s="46" t="s">
        <v>116</v>
      </c>
      <c r="N23" s="60" t="s">
        <v>429</v>
      </c>
      <c r="O23" s="56">
        <v>0.012984375000000001</v>
      </c>
      <c r="P23" s="39" t="s">
        <v>116</v>
      </c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0.010881851851851853</v>
      </c>
      <c r="D24" s="42"/>
      <c r="E24" s="42" t="s">
        <v>8</v>
      </c>
      <c r="F24" s="55">
        <f>IF(F19="","",SUM(F19:F23)/COUNTA(F19:F23))</f>
        <v>0.01586041666666667</v>
      </c>
      <c r="G24" s="42"/>
      <c r="H24" s="42" t="s">
        <v>8</v>
      </c>
      <c r="I24" s="55">
        <f>IF(I19="","",SUM(I19:I23)/COUNTA(I19:I23))</f>
        <v>0.012662546296296295</v>
      </c>
      <c r="J24" s="42"/>
      <c r="K24" s="42" t="s">
        <v>8</v>
      </c>
      <c r="L24" s="55">
        <f>IF(L19="","",SUM(L19:L23)/COUNTA(L19:L23))</f>
        <v>0.015400671296296294</v>
      </c>
      <c r="M24" s="42"/>
      <c r="N24" s="42" t="s">
        <v>8</v>
      </c>
      <c r="O24" s="55">
        <f>IF(O19="","",SUM(O19:O23)/COUNTA(O19:O23))</f>
        <v>0.013223032407407409</v>
      </c>
      <c r="P24" s="42"/>
    </row>
    <row r="25" spans="1:16" ht="16.5" customHeight="1">
      <c r="A25" s="58" t="s">
        <v>10</v>
      </c>
      <c r="B25" s="47" t="s">
        <v>8</v>
      </c>
      <c r="C25" s="51">
        <v>16</v>
      </c>
      <c r="D25" s="47"/>
      <c r="E25" s="47" t="s">
        <v>8</v>
      </c>
      <c r="F25" s="51">
        <v>12</v>
      </c>
      <c r="G25" s="47"/>
      <c r="H25" s="47" t="s">
        <v>8</v>
      </c>
      <c r="I25" s="51">
        <v>16</v>
      </c>
      <c r="J25" s="47"/>
      <c r="K25" s="47" t="s">
        <v>8</v>
      </c>
      <c r="L25" s="51">
        <v>16</v>
      </c>
      <c r="M25" s="47"/>
      <c r="N25" s="47" t="s">
        <v>8</v>
      </c>
      <c r="O25" s="51">
        <v>20</v>
      </c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4000</v>
      </c>
      <c r="M26" s="47"/>
      <c r="N26" s="47" t="s">
        <v>8</v>
      </c>
      <c r="O26" s="61">
        <f>800*(COUNTA(O19:O23))</f>
        <v>4000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295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50.315</v>
      </c>
    </row>
    <row r="31" spans="1:16" ht="16.5" customHeight="1">
      <c r="A31" s="58" t="s">
        <v>12</v>
      </c>
      <c r="B31" s="60" t="s">
        <v>173</v>
      </c>
      <c r="C31" s="65">
        <v>0.020505092592592592</v>
      </c>
      <c r="D31" s="50" t="s">
        <v>116</v>
      </c>
      <c r="E31" s="51">
        <v>12</v>
      </c>
      <c r="F31" s="60" t="s">
        <v>395</v>
      </c>
      <c r="G31" s="65">
        <v>0.03053240740740741</v>
      </c>
      <c r="H31" s="50" t="s">
        <v>116</v>
      </c>
      <c r="I31" s="51">
        <v>9</v>
      </c>
      <c r="J31" s="60" t="s">
        <v>288</v>
      </c>
      <c r="K31" s="65">
        <v>0.02307141203703704</v>
      </c>
      <c r="L31" s="50" t="s">
        <v>116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232</v>
      </c>
      <c r="C32" s="67">
        <v>1525</v>
      </c>
      <c r="D32" s="50" t="s">
        <v>127</v>
      </c>
      <c r="E32" s="51">
        <v>12</v>
      </c>
      <c r="F32" s="60" t="s">
        <v>231</v>
      </c>
      <c r="G32" s="67">
        <v>1000</v>
      </c>
      <c r="H32" s="50" t="s">
        <v>127</v>
      </c>
      <c r="I32" s="51">
        <v>9</v>
      </c>
      <c r="J32" s="60" t="s">
        <v>232</v>
      </c>
      <c r="K32" s="67">
        <v>1200</v>
      </c>
      <c r="L32" s="50" t="s">
        <v>127</v>
      </c>
      <c r="M32" s="52">
        <v>12</v>
      </c>
      <c r="N32" s="152"/>
      <c r="O32" s="153"/>
      <c r="P32" s="53"/>
    </row>
    <row r="33" spans="1:16" ht="16.5" customHeight="1">
      <c r="A33" s="58" t="s">
        <v>37</v>
      </c>
      <c r="B33" s="60" t="s">
        <v>421</v>
      </c>
      <c r="C33" s="67">
        <v>2250</v>
      </c>
      <c r="D33" s="50" t="s">
        <v>116</v>
      </c>
      <c r="E33" s="51">
        <v>20</v>
      </c>
      <c r="F33" s="60" t="s">
        <v>406</v>
      </c>
      <c r="G33" s="67">
        <v>1450</v>
      </c>
      <c r="H33" s="50" t="s">
        <v>116</v>
      </c>
      <c r="I33" s="51">
        <v>12</v>
      </c>
      <c r="J33" s="60" t="s">
        <v>420</v>
      </c>
      <c r="K33" s="67">
        <v>1950</v>
      </c>
      <c r="L33" s="50" t="s">
        <v>116</v>
      </c>
      <c r="M33" s="51">
        <v>20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403</v>
      </c>
      <c r="C34" s="67">
        <v>2700</v>
      </c>
      <c r="D34" s="50" t="s">
        <v>116</v>
      </c>
      <c r="E34" s="51">
        <v>24</v>
      </c>
      <c r="F34" s="60" t="s">
        <v>397</v>
      </c>
      <c r="G34" s="67">
        <v>1500</v>
      </c>
      <c r="H34" s="50" t="s">
        <v>116</v>
      </c>
      <c r="I34" s="51">
        <v>8</v>
      </c>
      <c r="J34" s="60" t="s">
        <v>404</v>
      </c>
      <c r="K34" s="67">
        <v>2240</v>
      </c>
      <c r="L34" s="50" t="s">
        <v>116</v>
      </c>
      <c r="M34" s="52">
        <v>24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7975</v>
      </c>
      <c r="D35" s="50"/>
      <c r="E35" s="51"/>
      <c r="F35" s="68"/>
      <c r="G35" s="68">
        <f>SUM(G34+G33+G32+(IF(COUNTBLANK(G31),0,1500)))</f>
        <v>5450</v>
      </c>
      <c r="H35" s="50"/>
      <c r="I35" s="68"/>
      <c r="J35" s="60"/>
      <c r="K35" s="68">
        <f>SUM(K34+K33+K32+(IF(COUNTBLANK(K31),0,1500)))</f>
        <v>6890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">
      <selection activeCell="O24" sqref="O24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54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248</v>
      </c>
      <c r="C10" s="55">
        <v>0.00787986111111111</v>
      </c>
      <c r="D10" s="39" t="s">
        <v>116</v>
      </c>
      <c r="E10" s="60" t="s">
        <v>178</v>
      </c>
      <c r="F10" s="56">
        <v>0.009949884259259259</v>
      </c>
      <c r="G10" s="39" t="s">
        <v>116</v>
      </c>
      <c r="H10" s="60" t="s">
        <v>273</v>
      </c>
      <c r="I10" s="65">
        <v>0.010384722222222222</v>
      </c>
      <c r="J10" s="39" t="s">
        <v>116</v>
      </c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 t="s">
        <v>274</v>
      </c>
      <c r="C11" s="55">
        <v>0.007887962962962963</v>
      </c>
      <c r="D11" s="39" t="s">
        <v>116</v>
      </c>
      <c r="E11" s="60" t="s">
        <v>263</v>
      </c>
      <c r="F11" s="56">
        <v>0.010185069444444443</v>
      </c>
      <c r="G11" s="39" t="s">
        <v>116</v>
      </c>
      <c r="H11" s="60" t="s">
        <v>276</v>
      </c>
      <c r="I11" s="65">
        <v>0.010516319444444444</v>
      </c>
      <c r="J11" s="39" t="s">
        <v>116</v>
      </c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 t="s">
        <v>309</v>
      </c>
      <c r="C12" s="55">
        <v>0.008075925925925926</v>
      </c>
      <c r="D12" s="39" t="s">
        <v>116</v>
      </c>
      <c r="E12" s="60" t="s">
        <v>274</v>
      </c>
      <c r="F12" s="56">
        <v>0.01011412037037037</v>
      </c>
      <c r="G12" s="39" t="s">
        <v>116</v>
      </c>
      <c r="H12" s="60" t="s">
        <v>312</v>
      </c>
      <c r="I12" s="65">
        <v>0.011023842592592592</v>
      </c>
      <c r="J12" s="39" t="s">
        <v>127</v>
      </c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 t="s">
        <v>328</v>
      </c>
      <c r="C13" s="55">
        <v>0.007808796296296296</v>
      </c>
      <c r="D13" s="39" t="s">
        <v>116</v>
      </c>
      <c r="E13" s="60" t="s">
        <v>309</v>
      </c>
      <c r="F13" s="56">
        <v>0.010003587962962962</v>
      </c>
      <c r="G13" s="39" t="s">
        <v>116</v>
      </c>
      <c r="H13" s="60" t="s">
        <v>338</v>
      </c>
      <c r="I13" s="65">
        <v>0.010594675925925926</v>
      </c>
      <c r="J13" s="39" t="s">
        <v>116</v>
      </c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 t="s">
        <v>374</v>
      </c>
      <c r="C14" s="55">
        <v>0.00776238425925926</v>
      </c>
      <c r="D14" s="39" t="s">
        <v>116</v>
      </c>
      <c r="E14" s="60" t="s">
        <v>375</v>
      </c>
      <c r="F14" s="56">
        <v>0.009890046296296296</v>
      </c>
      <c r="G14" s="39" t="s">
        <v>116</v>
      </c>
      <c r="H14" s="60" t="s">
        <v>380</v>
      </c>
      <c r="I14" s="65">
        <v>0.011074189814814816</v>
      </c>
      <c r="J14" s="39" t="s">
        <v>116</v>
      </c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/>
      <c r="C15" s="55">
        <f>IF(C10="","",SUM(C10:C14)/COUNTA(C10:C14))</f>
        <v>0.007882986111111111</v>
      </c>
      <c r="D15" s="41"/>
      <c r="E15" s="42" t="s">
        <v>8</v>
      </c>
      <c r="F15" s="55">
        <f>IF(F10="","",SUM(F10:F14)/COUNTA(F10:F14))</f>
        <v>0.010028541666666665</v>
      </c>
      <c r="G15" s="42"/>
      <c r="H15" s="42" t="s">
        <v>8</v>
      </c>
      <c r="I15" s="55">
        <f>IF(I10="","",SUM(I10:I14)/COUNTA(I10:I14))</f>
        <v>0.01071875</v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/>
      <c r="C16" s="51">
        <v>6</v>
      </c>
      <c r="D16" s="47"/>
      <c r="E16" s="47"/>
      <c r="F16" s="51">
        <v>6</v>
      </c>
      <c r="G16" s="47"/>
      <c r="H16" s="47"/>
      <c r="I16" s="51">
        <v>4</v>
      </c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173</v>
      </c>
      <c r="C19" s="56">
        <v>0.01698888888888889</v>
      </c>
      <c r="D19" s="39" t="s">
        <v>116</v>
      </c>
      <c r="E19" s="60" t="s">
        <v>275</v>
      </c>
      <c r="F19" s="56">
        <v>0.020497685185185185</v>
      </c>
      <c r="G19" s="39" t="s">
        <v>116</v>
      </c>
      <c r="H19" s="60" t="s">
        <v>253</v>
      </c>
      <c r="I19" s="56">
        <v>0.022446064814814815</v>
      </c>
      <c r="J19" s="39" t="s">
        <v>116</v>
      </c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 t="s">
        <v>255</v>
      </c>
      <c r="C20" s="56">
        <v>0.016233333333333332</v>
      </c>
      <c r="D20" s="39" t="s">
        <v>116</v>
      </c>
      <c r="E20" s="60" t="s">
        <v>321</v>
      </c>
      <c r="F20" s="56">
        <v>0.020595023148148147</v>
      </c>
      <c r="G20" s="39" t="s">
        <v>116</v>
      </c>
      <c r="H20" s="60" t="s">
        <v>281</v>
      </c>
      <c r="I20" s="56">
        <v>0.021680787037037037</v>
      </c>
      <c r="J20" s="39" t="s">
        <v>116</v>
      </c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 t="s">
        <v>282</v>
      </c>
      <c r="C21" s="56">
        <v>0.01610138888888889</v>
      </c>
      <c r="D21" s="39" t="s">
        <v>116</v>
      </c>
      <c r="E21" s="60" t="s">
        <v>325</v>
      </c>
      <c r="F21" s="56">
        <v>0.019971296296296296</v>
      </c>
      <c r="G21" s="39" t="s">
        <v>116</v>
      </c>
      <c r="H21" s="60" t="s">
        <v>322</v>
      </c>
      <c r="I21" s="56">
        <v>0.02228622685185185</v>
      </c>
      <c r="J21" s="39" t="s">
        <v>116</v>
      </c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 t="s">
        <v>321</v>
      </c>
      <c r="C22" s="56">
        <v>0.01640590277777778</v>
      </c>
      <c r="D22" s="39" t="s">
        <v>116</v>
      </c>
      <c r="E22" s="60" t="s">
        <v>376</v>
      </c>
      <c r="F22" s="56">
        <v>0.02031087962962963</v>
      </c>
      <c r="G22" s="39" t="s">
        <v>116</v>
      </c>
      <c r="H22" s="60" t="s">
        <v>372</v>
      </c>
      <c r="I22" s="56">
        <v>0.021906597222222223</v>
      </c>
      <c r="J22" s="39" t="s">
        <v>116</v>
      </c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 t="s">
        <v>327</v>
      </c>
      <c r="C23" s="56">
        <v>0.016413194444444446</v>
      </c>
      <c r="D23" s="39" t="s">
        <v>116</v>
      </c>
      <c r="E23" s="60" t="s">
        <v>404</v>
      </c>
      <c r="F23" s="56">
        <v>0.020341435185185188</v>
      </c>
      <c r="G23" s="39" t="s">
        <v>116</v>
      </c>
      <c r="H23" s="60" t="s">
        <v>386</v>
      </c>
      <c r="I23" s="56">
        <v>0.02229328703703704</v>
      </c>
      <c r="J23" s="39" t="s">
        <v>116</v>
      </c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0.016428541666666668</v>
      </c>
      <c r="D24" s="42"/>
      <c r="E24" s="42" t="s">
        <v>8</v>
      </c>
      <c r="F24" s="55">
        <f>IF(F19="","",SUM(F19:F23)/COUNTA(F19:F23))</f>
        <v>0.02034326388888889</v>
      </c>
      <c r="G24" s="42"/>
      <c r="H24" s="42" t="s">
        <v>8</v>
      </c>
      <c r="I24" s="55">
        <f>IF(I19="","",SUM(I19:I23)/COUNTA(I19:I23))</f>
        <v>0.02212259259259259</v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>
        <v>12</v>
      </c>
      <c r="D25" s="47"/>
      <c r="E25" s="47" t="s">
        <v>8</v>
      </c>
      <c r="F25" s="51">
        <v>16</v>
      </c>
      <c r="G25" s="47"/>
      <c r="H25" s="47" t="s">
        <v>8</v>
      </c>
      <c r="I25" s="51">
        <v>9</v>
      </c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206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33.85</v>
      </c>
    </row>
    <row r="31" spans="1:16" ht="16.5" customHeight="1">
      <c r="A31" s="58" t="s">
        <v>12</v>
      </c>
      <c r="B31" s="60" t="s">
        <v>394</v>
      </c>
      <c r="C31" s="65">
        <v>0.034333333333333334</v>
      </c>
      <c r="D31" s="50" t="s">
        <v>116</v>
      </c>
      <c r="E31" s="51">
        <v>6</v>
      </c>
      <c r="F31" s="60" t="s">
        <v>313</v>
      </c>
      <c r="G31" s="65">
        <v>0.03950613425925926</v>
      </c>
      <c r="H31" s="50" t="s">
        <v>116</v>
      </c>
      <c r="I31" s="51">
        <v>12</v>
      </c>
      <c r="J31" s="60" t="s">
        <v>371</v>
      </c>
      <c r="K31" s="65">
        <v>0.041543518518518514</v>
      </c>
      <c r="L31" s="50" t="s">
        <v>116</v>
      </c>
      <c r="M31" s="52">
        <v>9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280</v>
      </c>
      <c r="C32" s="67">
        <v>1025</v>
      </c>
      <c r="D32" s="50" t="s">
        <v>116</v>
      </c>
      <c r="E32" s="51">
        <v>9</v>
      </c>
      <c r="F32" s="60" t="s">
        <v>206</v>
      </c>
      <c r="G32" s="67">
        <v>800</v>
      </c>
      <c r="H32" s="50" t="s">
        <v>116</v>
      </c>
      <c r="I32" s="51">
        <v>12</v>
      </c>
      <c r="J32" s="60" t="s">
        <v>263</v>
      </c>
      <c r="K32" s="67">
        <v>775</v>
      </c>
      <c r="L32" s="50" t="s">
        <v>116</v>
      </c>
      <c r="M32" s="52">
        <v>9</v>
      </c>
      <c r="N32" s="152"/>
      <c r="O32" s="153"/>
      <c r="P32" s="53"/>
    </row>
    <row r="33" spans="1:16" ht="16.5" customHeight="1">
      <c r="A33" s="58" t="s">
        <v>37</v>
      </c>
      <c r="B33" s="60" t="s">
        <v>326</v>
      </c>
      <c r="C33" s="67">
        <v>1475</v>
      </c>
      <c r="D33" s="50" t="s">
        <v>116</v>
      </c>
      <c r="E33" s="51">
        <v>12</v>
      </c>
      <c r="F33" s="60" t="s">
        <v>340</v>
      </c>
      <c r="G33" s="67">
        <v>1225</v>
      </c>
      <c r="H33" s="50" t="s">
        <v>116</v>
      </c>
      <c r="I33" s="51">
        <v>15</v>
      </c>
      <c r="J33" s="60" t="s">
        <v>267</v>
      </c>
      <c r="K33" s="67">
        <v>1050</v>
      </c>
      <c r="L33" s="50" t="s">
        <v>116</v>
      </c>
      <c r="M33" s="52">
        <v>9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409</v>
      </c>
      <c r="C34" s="67">
        <v>1875</v>
      </c>
      <c r="D34" s="50" t="s">
        <v>116</v>
      </c>
      <c r="E34" s="51">
        <v>18</v>
      </c>
      <c r="F34" s="60" t="s">
        <v>373</v>
      </c>
      <c r="G34" s="67">
        <v>1575</v>
      </c>
      <c r="H34" s="50" t="s">
        <v>116</v>
      </c>
      <c r="I34" s="51">
        <v>24</v>
      </c>
      <c r="J34" s="60" t="s">
        <v>310</v>
      </c>
      <c r="K34" s="67">
        <v>1550</v>
      </c>
      <c r="L34" s="50" t="s">
        <v>116</v>
      </c>
      <c r="M34" s="52">
        <v>18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5875</v>
      </c>
      <c r="D35" s="50"/>
      <c r="E35" s="51"/>
      <c r="F35" s="68"/>
      <c r="G35" s="68">
        <f>SUM(G34+G33+G32+(IF(COUNTBLANK(G31),0,1500)))</f>
        <v>5100</v>
      </c>
      <c r="H35" s="50"/>
      <c r="I35" s="68"/>
      <c r="J35" s="60"/>
      <c r="K35" s="68">
        <f>SUM(K34+K33+K32+(IF(COUNTBLANK(K31),0,1500)))</f>
        <v>4875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U24" sqref="U24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89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179</v>
      </c>
      <c r="C10" s="55">
        <v>0.004277777777777778</v>
      </c>
      <c r="D10" s="39" t="s">
        <v>116</v>
      </c>
      <c r="E10" s="60" t="s">
        <v>185</v>
      </c>
      <c r="F10" s="56">
        <v>0.005416550925925926</v>
      </c>
      <c r="G10" s="39" t="s">
        <v>116</v>
      </c>
      <c r="H10" s="60" t="s">
        <v>179</v>
      </c>
      <c r="I10" s="65">
        <v>0.004675231481481481</v>
      </c>
      <c r="J10" s="39" t="s">
        <v>116</v>
      </c>
      <c r="K10" s="60" t="s">
        <v>185</v>
      </c>
      <c r="L10" s="65">
        <v>0.005582175925925927</v>
      </c>
      <c r="M10" s="39" t="s">
        <v>116</v>
      </c>
      <c r="N10" s="60" t="s">
        <v>163</v>
      </c>
      <c r="O10" s="65">
        <v>0.004951388888888889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208</v>
      </c>
      <c r="C11" s="55">
        <v>0.004120138888888889</v>
      </c>
      <c r="D11" s="39" t="s">
        <v>127</v>
      </c>
      <c r="E11" s="60" t="s">
        <v>256</v>
      </c>
      <c r="F11" s="56">
        <v>0.005371296296296297</v>
      </c>
      <c r="G11" s="39" t="s">
        <v>116</v>
      </c>
      <c r="H11" s="60" t="s">
        <v>200</v>
      </c>
      <c r="I11" s="65">
        <v>0.004610763888888889</v>
      </c>
      <c r="J11" s="39" t="s">
        <v>116</v>
      </c>
      <c r="K11" s="60" t="s">
        <v>256</v>
      </c>
      <c r="L11" s="65">
        <v>0.005583912037037037</v>
      </c>
      <c r="M11" s="39" t="s">
        <v>116</v>
      </c>
      <c r="N11" s="60" t="s">
        <v>207</v>
      </c>
      <c r="O11" s="65">
        <v>0.004830671296296296</v>
      </c>
      <c r="P11" s="39" t="s">
        <v>127</v>
      </c>
    </row>
    <row r="12" spans="1:16" ht="16.5" customHeight="1">
      <c r="A12" s="58" t="s">
        <v>7</v>
      </c>
      <c r="B12" s="60" t="s">
        <v>257</v>
      </c>
      <c r="C12" s="55">
        <v>0.004106828703703704</v>
      </c>
      <c r="D12" s="39" t="s">
        <v>116</v>
      </c>
      <c r="E12" s="60" t="s">
        <v>279</v>
      </c>
      <c r="F12" s="56">
        <v>0.005364004629629629</v>
      </c>
      <c r="G12" s="39" t="s">
        <v>116</v>
      </c>
      <c r="H12" s="60" t="s">
        <v>265</v>
      </c>
      <c r="I12" s="65">
        <v>0.004583101851851852</v>
      </c>
      <c r="J12" s="39" t="s">
        <v>116</v>
      </c>
      <c r="K12" s="60" t="s">
        <v>279</v>
      </c>
      <c r="L12" s="65">
        <v>0.005654976851851851</v>
      </c>
      <c r="M12" s="39" t="s">
        <v>116</v>
      </c>
      <c r="N12" s="60" t="s">
        <v>268</v>
      </c>
      <c r="O12" s="65">
        <v>0.004871643518518518</v>
      </c>
      <c r="P12" s="39" t="s">
        <v>116</v>
      </c>
    </row>
    <row r="13" spans="1:16" ht="16.5" customHeight="1">
      <c r="A13" s="58" t="s">
        <v>7</v>
      </c>
      <c r="B13" s="60" t="s">
        <v>336</v>
      </c>
      <c r="C13" s="55">
        <v>0.004135648148148149</v>
      </c>
      <c r="D13" s="39" t="s">
        <v>116</v>
      </c>
      <c r="E13" s="60" t="s">
        <v>336</v>
      </c>
      <c r="F13" s="56">
        <v>0.005470023148148148</v>
      </c>
      <c r="G13" s="39" t="s">
        <v>116</v>
      </c>
      <c r="H13" s="60" t="s">
        <v>288</v>
      </c>
      <c r="I13" s="65">
        <v>0.004595717592592593</v>
      </c>
      <c r="J13" s="39" t="s">
        <v>116</v>
      </c>
      <c r="K13" s="60" t="s">
        <v>390</v>
      </c>
      <c r="L13" s="65">
        <v>0.005602893518518518</v>
      </c>
      <c r="M13" s="39" t="s">
        <v>116</v>
      </c>
      <c r="N13" s="60" t="s">
        <v>318</v>
      </c>
      <c r="O13" s="65">
        <v>0.0047395833333333335</v>
      </c>
      <c r="P13" s="39" t="s">
        <v>116</v>
      </c>
    </row>
    <row r="14" spans="1:16" ht="16.5" customHeight="1">
      <c r="A14" s="58" t="s">
        <v>7</v>
      </c>
      <c r="B14" s="60" t="s">
        <v>388</v>
      </c>
      <c r="C14" s="55">
        <v>0.0042189814814814815</v>
      </c>
      <c r="D14" s="39" t="s">
        <v>116</v>
      </c>
      <c r="E14" s="60" t="s">
        <v>430</v>
      </c>
      <c r="F14" s="56">
        <v>0.005394328703703704</v>
      </c>
      <c r="G14" s="39" t="s">
        <v>127</v>
      </c>
      <c r="H14" s="60" t="s">
        <v>318</v>
      </c>
      <c r="I14" s="65">
        <v>0.004610532407407407</v>
      </c>
      <c r="J14" s="39" t="s">
        <v>116</v>
      </c>
      <c r="K14" s="60" t="s">
        <v>426</v>
      </c>
      <c r="L14" s="65">
        <v>0.0056539351851851855</v>
      </c>
      <c r="M14" s="39" t="s">
        <v>116</v>
      </c>
      <c r="N14" s="60" t="s">
        <v>388</v>
      </c>
      <c r="O14" s="65">
        <v>0.004933796296296296</v>
      </c>
      <c r="P14" s="39" t="s">
        <v>116</v>
      </c>
    </row>
    <row r="15" spans="1:16" ht="16.5" customHeight="1">
      <c r="A15" s="58" t="s">
        <v>9</v>
      </c>
      <c r="B15" s="40"/>
      <c r="C15" s="55">
        <f>IF(C10="","",SUM(C10:C14)/COUNTA(C10:C14))</f>
        <v>0.004171875</v>
      </c>
      <c r="D15" s="41"/>
      <c r="E15" s="42" t="s">
        <v>8</v>
      </c>
      <c r="F15" s="55">
        <f>IF(F10="","",SUM(F10:F14)/COUNTA(F10:F14))</f>
        <v>0.005403240740740741</v>
      </c>
      <c r="G15" s="42"/>
      <c r="H15" s="42" t="s">
        <v>8</v>
      </c>
      <c r="I15" s="55">
        <f>IF(I10="","",SUM(I10:I14)/COUNTA(I10:I14))</f>
        <v>0.004615069444444444</v>
      </c>
      <c r="J15" s="42"/>
      <c r="K15" s="42" t="s">
        <v>8</v>
      </c>
      <c r="L15" s="55">
        <f>IF(L10="","",SUM(L10:L14)/COUNTA(L10:L14))</f>
        <v>0.005615578703703704</v>
      </c>
      <c r="M15" s="42"/>
      <c r="N15" s="42" t="s">
        <v>8</v>
      </c>
      <c r="O15" s="55">
        <f>IF(O10="","",SUM(O10:O14)/COUNTA(O10:O14))</f>
        <v>0.004865416666666666</v>
      </c>
      <c r="P15" s="42"/>
    </row>
    <row r="16" spans="1:16" ht="16.5" customHeight="1">
      <c r="A16" s="57" t="s">
        <v>10</v>
      </c>
      <c r="B16" s="47"/>
      <c r="C16" s="51">
        <v>10</v>
      </c>
      <c r="D16" s="47"/>
      <c r="E16" s="47"/>
      <c r="F16" s="51">
        <v>10</v>
      </c>
      <c r="G16" s="47"/>
      <c r="H16" s="47"/>
      <c r="I16" s="51">
        <v>10</v>
      </c>
      <c r="J16" s="47"/>
      <c r="K16" s="47"/>
      <c r="L16" s="51">
        <v>10</v>
      </c>
      <c r="M16" s="47"/>
      <c r="N16" s="47"/>
      <c r="O16" s="51">
        <v>10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2000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163</v>
      </c>
      <c r="C19" s="56">
        <v>0.008926273148148148</v>
      </c>
      <c r="D19" s="46" t="s">
        <v>116</v>
      </c>
      <c r="E19" s="60" t="s">
        <v>224</v>
      </c>
      <c r="F19" s="56">
        <v>0.01111435185185185</v>
      </c>
      <c r="G19" s="46" t="s">
        <v>116</v>
      </c>
      <c r="H19" s="60" t="s">
        <v>185</v>
      </c>
      <c r="I19" s="56">
        <v>0.009473032407407407</v>
      </c>
      <c r="J19" s="46" t="s">
        <v>116</v>
      </c>
      <c r="K19" s="60" t="s">
        <v>179</v>
      </c>
      <c r="L19" s="56">
        <v>0.011615625000000003</v>
      </c>
      <c r="M19" s="46" t="s">
        <v>116</v>
      </c>
      <c r="N19" s="60" t="s">
        <v>171</v>
      </c>
      <c r="O19" s="56">
        <v>0.01006898148148148</v>
      </c>
      <c r="P19" s="46" t="s">
        <v>116</v>
      </c>
    </row>
    <row r="20" spans="1:16" ht="16.5" customHeight="1">
      <c r="A20" s="58" t="s">
        <v>11</v>
      </c>
      <c r="B20" s="60" t="s">
        <v>219</v>
      </c>
      <c r="C20" s="56">
        <v>0.008651851851851852</v>
      </c>
      <c r="D20" s="39" t="s">
        <v>127</v>
      </c>
      <c r="E20" s="60" t="s">
        <v>257</v>
      </c>
      <c r="F20" s="56">
        <v>0.01104375</v>
      </c>
      <c r="G20" s="46" t="s">
        <v>116</v>
      </c>
      <c r="H20" s="60" t="s">
        <v>268</v>
      </c>
      <c r="I20" s="56">
        <v>0.009595949074074074</v>
      </c>
      <c r="J20" s="46" t="s">
        <v>116</v>
      </c>
      <c r="K20" s="60" t="s">
        <v>224</v>
      </c>
      <c r="L20" s="56">
        <v>0.011406944444444444</v>
      </c>
      <c r="M20" s="39" t="s">
        <v>116</v>
      </c>
      <c r="N20" s="60" t="s">
        <v>199</v>
      </c>
      <c r="O20" s="56">
        <v>0.009941782407407408</v>
      </c>
      <c r="P20" s="39" t="s">
        <v>116</v>
      </c>
    </row>
    <row r="21" spans="1:16" ht="16.5" customHeight="1">
      <c r="A21" s="58" t="s">
        <v>11</v>
      </c>
      <c r="B21" s="60" t="s">
        <v>257</v>
      </c>
      <c r="C21" s="56">
        <v>0.008612847222222221</v>
      </c>
      <c r="D21" s="39" t="s">
        <v>116</v>
      </c>
      <c r="E21" s="60" t="s">
        <v>330</v>
      </c>
      <c r="F21" s="56">
        <v>0.011045601851851853</v>
      </c>
      <c r="G21" s="46" t="s">
        <v>116</v>
      </c>
      <c r="H21" s="60" t="s">
        <v>330</v>
      </c>
      <c r="I21" s="56">
        <v>0.009938773148148148</v>
      </c>
      <c r="J21" s="46" t="s">
        <v>116</v>
      </c>
      <c r="K21" s="60" t="s">
        <v>387</v>
      </c>
      <c r="L21" s="56">
        <v>0.011872453703703705</v>
      </c>
      <c r="M21" s="39" t="s">
        <v>116</v>
      </c>
      <c r="N21" s="60" t="s">
        <v>265</v>
      </c>
      <c r="O21" s="56">
        <v>0.010019560185185185</v>
      </c>
      <c r="P21" s="39" t="s">
        <v>116</v>
      </c>
    </row>
    <row r="22" spans="1:16" ht="16.5" customHeight="1">
      <c r="A22" s="58" t="s">
        <v>11</v>
      </c>
      <c r="B22" s="60" t="s">
        <v>318</v>
      </c>
      <c r="C22" s="56">
        <v>0.008237152777777777</v>
      </c>
      <c r="D22" s="39" t="s">
        <v>116</v>
      </c>
      <c r="E22" s="60" t="s">
        <v>373</v>
      </c>
      <c r="F22" s="56">
        <v>0.011101736111111109</v>
      </c>
      <c r="G22" s="46" t="s">
        <v>116</v>
      </c>
      <c r="H22" s="60" t="s">
        <v>387</v>
      </c>
      <c r="I22" s="56">
        <v>0.009928819444444443</v>
      </c>
      <c r="J22" s="46" t="s">
        <v>116</v>
      </c>
      <c r="K22" s="60" t="s">
        <v>388</v>
      </c>
      <c r="L22" s="56">
        <v>0.012128125000000002</v>
      </c>
      <c r="M22" s="39" t="s">
        <v>116</v>
      </c>
      <c r="N22" s="60" t="s">
        <v>315</v>
      </c>
      <c r="O22" s="56">
        <v>0.009984953703703704</v>
      </c>
      <c r="P22" s="39" t="s">
        <v>116</v>
      </c>
    </row>
    <row r="23" spans="1:16" ht="16.5" customHeight="1">
      <c r="A23" s="58" t="s">
        <v>11</v>
      </c>
      <c r="B23" s="60" t="s">
        <v>387</v>
      </c>
      <c r="C23" s="56">
        <v>0.008844444444444445</v>
      </c>
      <c r="D23" s="39" t="s">
        <v>116</v>
      </c>
      <c r="E23" s="60" t="s">
        <v>395</v>
      </c>
      <c r="F23" s="56">
        <v>0.011323726851851852</v>
      </c>
      <c r="G23" s="46" t="s">
        <v>116</v>
      </c>
      <c r="H23" s="60" t="s">
        <v>434</v>
      </c>
      <c r="I23" s="56">
        <v>0.009788078703703703</v>
      </c>
      <c r="J23" s="46" t="s">
        <v>116</v>
      </c>
      <c r="K23" s="60" t="s">
        <v>434</v>
      </c>
      <c r="L23" s="56">
        <v>0.011766550925925927</v>
      </c>
      <c r="M23" s="39" t="s">
        <v>116</v>
      </c>
      <c r="N23" s="60" t="s">
        <v>424</v>
      </c>
      <c r="O23" s="56">
        <v>0.010216435185185184</v>
      </c>
      <c r="P23" s="39" t="s">
        <v>116</v>
      </c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0.008654513888888889</v>
      </c>
      <c r="D24" s="42"/>
      <c r="E24" s="42" t="s">
        <v>8</v>
      </c>
      <c r="F24" s="55">
        <f>IF(F19="","",SUM(F19:F23)/COUNTA(F19:F23))</f>
        <v>0.011125833333333331</v>
      </c>
      <c r="G24" s="42"/>
      <c r="H24" s="42" t="s">
        <v>8</v>
      </c>
      <c r="I24" s="55">
        <f>IF(I19="","",SUM(I19:I23)/COUNTA(I19:I23))</f>
        <v>0.009744930555555555</v>
      </c>
      <c r="J24" s="42"/>
      <c r="K24" s="42" t="s">
        <v>8</v>
      </c>
      <c r="L24" s="55">
        <f>IF(L19="","",SUM(L19:L23)/COUNTA(L19:L23))</f>
        <v>0.011757939814814817</v>
      </c>
      <c r="M24" s="42"/>
      <c r="N24" s="42" t="s">
        <v>8</v>
      </c>
      <c r="O24" s="55">
        <f>IF(O19="","",SUM(O19:O23)/COUNTA(O19:O23))</f>
        <v>0.010046342592592591</v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>
        <v>20</v>
      </c>
      <c r="G25" s="47"/>
      <c r="H25" s="47" t="s">
        <v>8</v>
      </c>
      <c r="I25" s="51">
        <v>20</v>
      </c>
      <c r="J25" s="47"/>
      <c r="K25" s="47" t="s">
        <v>8</v>
      </c>
      <c r="L25" s="51">
        <v>20</v>
      </c>
      <c r="M25" s="47"/>
      <c r="N25" s="47" t="s">
        <v>8</v>
      </c>
      <c r="O25" s="51">
        <v>20</v>
      </c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4000</v>
      </c>
      <c r="M26" s="47"/>
      <c r="N26" s="47" t="s">
        <v>8</v>
      </c>
      <c r="O26" s="61">
        <f>800*(COUNTA(O19:O23))</f>
        <v>4000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295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45.575</v>
      </c>
    </row>
    <row r="31" spans="1:16" ht="16.5" customHeight="1">
      <c r="A31" s="58" t="s">
        <v>12</v>
      </c>
      <c r="B31" s="60" t="s">
        <v>307</v>
      </c>
      <c r="C31" s="65">
        <v>0.01652326388888889</v>
      </c>
      <c r="D31" s="50" t="s">
        <v>116</v>
      </c>
      <c r="E31" s="51">
        <v>15</v>
      </c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231</v>
      </c>
      <c r="C32" s="67">
        <v>1700</v>
      </c>
      <c r="D32" s="50" t="s">
        <v>127</v>
      </c>
      <c r="E32" s="51">
        <v>15</v>
      </c>
      <c r="F32" s="60"/>
      <c r="G32" s="67"/>
      <c r="H32" s="50"/>
      <c r="I32" s="51"/>
      <c r="J32" s="60" t="s">
        <v>231</v>
      </c>
      <c r="K32" s="67">
        <v>1550</v>
      </c>
      <c r="L32" s="50" t="s">
        <v>127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153</v>
      </c>
      <c r="C33" s="67">
        <v>2575</v>
      </c>
      <c r="D33" s="50" t="s">
        <v>116</v>
      </c>
      <c r="E33" s="51">
        <v>20</v>
      </c>
      <c r="F33" s="60"/>
      <c r="G33" s="67"/>
      <c r="H33" s="50"/>
      <c r="I33" s="51"/>
      <c r="J33" s="60" t="s">
        <v>161</v>
      </c>
      <c r="K33" s="67">
        <v>2250</v>
      </c>
      <c r="L33" s="50" t="s">
        <v>116</v>
      </c>
      <c r="M33" s="51">
        <v>20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132</v>
      </c>
      <c r="C34" s="67">
        <v>3350</v>
      </c>
      <c r="D34" s="50" t="s">
        <v>116</v>
      </c>
      <c r="E34" s="51">
        <v>30</v>
      </c>
      <c r="F34" s="60" t="s">
        <v>232</v>
      </c>
      <c r="G34" s="67">
        <v>2650</v>
      </c>
      <c r="H34" s="50" t="s">
        <v>127</v>
      </c>
      <c r="I34" s="51">
        <v>30</v>
      </c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9125</v>
      </c>
      <c r="D35" s="50"/>
      <c r="E35" s="51"/>
      <c r="F35" s="68"/>
      <c r="G35" s="68">
        <f>SUM(G34+G33+G32+(IF(COUNTBLANK(G31),0,1500)))</f>
        <v>2650</v>
      </c>
      <c r="H35" s="50"/>
      <c r="I35" s="68"/>
      <c r="J35" s="60"/>
      <c r="K35" s="68">
        <f>SUM(K34+K33+K32+(IF(COUNTBLANK(K31),0,1500)))</f>
        <v>3800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">
      <selection activeCell="C15" sqref="C15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/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/>
      <c r="C10" s="55"/>
      <c r="D10" s="39"/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0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workbookViewId="0" topLeftCell="A19">
      <selection activeCell="E33" sqref="E33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414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/>
      <c r="C10" s="55"/>
      <c r="D10" s="39"/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65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6.85</v>
      </c>
    </row>
    <row r="31" spans="1:16" ht="16.5" customHeight="1">
      <c r="A31" s="58" t="s">
        <v>12</v>
      </c>
      <c r="B31" s="60" t="s">
        <v>420</v>
      </c>
      <c r="C31" s="65">
        <v>0.020792013888888888</v>
      </c>
      <c r="D31" s="50" t="s">
        <v>116</v>
      </c>
      <c r="E31" s="51">
        <v>15</v>
      </c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 t="s">
        <v>430</v>
      </c>
      <c r="C33" s="67">
        <v>2350</v>
      </c>
      <c r="D33" s="50" t="s">
        <v>116</v>
      </c>
      <c r="E33" s="51">
        <v>20</v>
      </c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409</v>
      </c>
      <c r="C34" s="67">
        <v>3000</v>
      </c>
      <c r="D34" s="50" t="s">
        <v>116</v>
      </c>
      <c r="E34" s="51">
        <v>30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6850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mergeCells count="39"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F2:K3"/>
    <mergeCell ref="O2:P3"/>
    <mergeCell ref="O4:P4"/>
    <mergeCell ref="E6:G7"/>
    <mergeCell ref="H6:J7"/>
    <mergeCell ref="G8:G9"/>
    <mergeCell ref="H8:H9"/>
    <mergeCell ref="D8:D9"/>
    <mergeCell ref="E8:E9"/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4">
      <selection activeCell="D21" sqref="D21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156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/>
      <c r="C10" s="55"/>
      <c r="D10" s="39"/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146</v>
      </c>
      <c r="C19" s="56">
        <v>0.009030208333333333</v>
      </c>
      <c r="D19" s="46" t="s">
        <v>116</v>
      </c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 t="s">
        <v>194</v>
      </c>
      <c r="C20" s="56">
        <v>0.009092361111111112</v>
      </c>
      <c r="D20" s="39" t="s">
        <v>127</v>
      </c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 t="s">
        <v>231</v>
      </c>
      <c r="C21" s="56">
        <v>0.008868287037037037</v>
      </c>
      <c r="D21" s="39" t="s">
        <v>127</v>
      </c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0.008996952160493827</v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2400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5.7</v>
      </c>
    </row>
    <row r="31" spans="1:16" ht="16.5" customHeight="1">
      <c r="A31" s="58" t="s">
        <v>12</v>
      </c>
      <c r="B31" s="60" t="s">
        <v>165</v>
      </c>
      <c r="C31" s="65">
        <v>0.01728912037037037</v>
      </c>
      <c r="D31" s="50" t="s">
        <v>116</v>
      </c>
      <c r="E31" s="51">
        <v>15</v>
      </c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198</v>
      </c>
      <c r="C32" s="67">
        <v>1800</v>
      </c>
      <c r="D32" s="50" t="s">
        <v>116</v>
      </c>
      <c r="E32" s="51">
        <v>15</v>
      </c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3300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">
      <selection activeCell="D15" sqref="D15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88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174</v>
      </c>
      <c r="C10" s="55">
        <v>0.004858680555555556</v>
      </c>
      <c r="D10" s="39" t="s">
        <v>116</v>
      </c>
      <c r="E10" s="60" t="s">
        <v>141</v>
      </c>
      <c r="F10" s="56">
        <v>0.005444097222222223</v>
      </c>
      <c r="G10" s="39" t="s">
        <v>116</v>
      </c>
      <c r="H10" s="60" t="s">
        <v>132</v>
      </c>
      <c r="I10" s="65">
        <v>0.005486689814814815</v>
      </c>
      <c r="J10" s="39" t="s">
        <v>116</v>
      </c>
      <c r="K10" s="60" t="s">
        <v>132</v>
      </c>
      <c r="L10" s="65">
        <v>0.00545462962962963</v>
      </c>
      <c r="M10" s="39" t="s">
        <v>116</v>
      </c>
      <c r="N10" s="60" t="s">
        <v>122</v>
      </c>
      <c r="O10" s="65">
        <v>0.005425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200</v>
      </c>
      <c r="C11" s="55">
        <v>0.004929861111111111</v>
      </c>
      <c r="D11" s="39" t="s">
        <v>116</v>
      </c>
      <c r="E11" s="60" t="s">
        <v>171</v>
      </c>
      <c r="F11" s="56">
        <v>0.005407523148148147</v>
      </c>
      <c r="G11" s="39" t="s">
        <v>116</v>
      </c>
      <c r="H11" s="60" t="s">
        <v>194</v>
      </c>
      <c r="I11" s="65">
        <v>0.005736111111111111</v>
      </c>
      <c r="J11" s="39" t="s">
        <v>127</v>
      </c>
      <c r="K11" s="60" t="s">
        <v>218</v>
      </c>
      <c r="L11" s="65">
        <v>0.005356018518518518</v>
      </c>
      <c r="M11" s="39" t="s">
        <v>116</v>
      </c>
      <c r="N11" s="60" t="s">
        <v>171</v>
      </c>
      <c r="O11" s="65">
        <v>0.005301967592592592</v>
      </c>
      <c r="P11" s="39" t="s">
        <v>116</v>
      </c>
    </row>
    <row r="12" spans="1:16" ht="16.5" customHeight="1">
      <c r="A12" s="58" t="s">
        <v>7</v>
      </c>
      <c r="B12" s="60" t="s">
        <v>221</v>
      </c>
      <c r="C12" s="55">
        <v>0.0048694444444444445</v>
      </c>
      <c r="D12" s="39" t="s">
        <v>116</v>
      </c>
      <c r="E12" s="60" t="s">
        <v>194</v>
      </c>
      <c r="F12" s="56">
        <v>0.0054907407407407405</v>
      </c>
      <c r="G12" s="39" t="s">
        <v>127</v>
      </c>
      <c r="H12" s="60" t="s">
        <v>218</v>
      </c>
      <c r="I12" s="65">
        <v>0.005392592592592592</v>
      </c>
      <c r="J12" s="39" t="s">
        <v>116</v>
      </c>
      <c r="K12" s="60" t="s">
        <v>268</v>
      </c>
      <c r="L12" s="65">
        <v>0.005338773148148148</v>
      </c>
      <c r="M12" s="39" t="s">
        <v>116</v>
      </c>
      <c r="N12" s="60" t="s">
        <v>207</v>
      </c>
      <c r="O12" s="65">
        <v>0.0053004629629629626</v>
      </c>
      <c r="P12" s="39" t="s">
        <v>127</v>
      </c>
    </row>
    <row r="13" spans="1:16" ht="16.5" customHeight="1">
      <c r="A13" s="58" t="s">
        <v>7</v>
      </c>
      <c r="B13" s="60" t="s">
        <v>265</v>
      </c>
      <c r="C13" s="55">
        <v>0.0048694444444444445</v>
      </c>
      <c r="D13" s="39" t="s">
        <v>116</v>
      </c>
      <c r="E13" s="60" t="s">
        <v>221</v>
      </c>
      <c r="F13" s="56">
        <v>0.005332754629629629</v>
      </c>
      <c r="G13" s="39" t="s">
        <v>116</v>
      </c>
      <c r="H13" s="60" t="s">
        <v>264</v>
      </c>
      <c r="I13" s="65">
        <v>0.005473842592592593</v>
      </c>
      <c r="J13" s="39" t="s">
        <v>116</v>
      </c>
      <c r="K13" s="60" t="s">
        <v>306</v>
      </c>
      <c r="L13" s="65">
        <v>0.005446180555555556</v>
      </c>
      <c r="M13" s="39" t="s">
        <v>116</v>
      </c>
      <c r="N13" s="60" t="s">
        <v>221</v>
      </c>
      <c r="O13" s="65">
        <v>0.005305787037037037</v>
      </c>
      <c r="P13" s="39" t="s">
        <v>116</v>
      </c>
    </row>
    <row r="14" spans="1:16" ht="16.5" customHeight="1">
      <c r="A14" s="58" t="s">
        <v>7</v>
      </c>
      <c r="B14" s="60" t="s">
        <v>318</v>
      </c>
      <c r="C14" s="55">
        <v>0.004929513888888889</v>
      </c>
      <c r="D14" s="39" t="s">
        <v>116</v>
      </c>
      <c r="E14" s="60" t="s">
        <v>266</v>
      </c>
      <c r="F14" s="56">
        <v>0.005452893518518519</v>
      </c>
      <c r="G14" s="39" t="s">
        <v>116</v>
      </c>
      <c r="H14" s="60" t="s">
        <v>275</v>
      </c>
      <c r="I14" s="65">
        <v>0.005604861111111112</v>
      </c>
      <c r="J14" s="39" t="s">
        <v>116</v>
      </c>
      <c r="K14" s="60" t="s">
        <v>318</v>
      </c>
      <c r="L14" s="65">
        <v>0.005354629629629629</v>
      </c>
      <c r="M14" s="39" t="s">
        <v>116</v>
      </c>
      <c r="N14" s="60" t="s">
        <v>265</v>
      </c>
      <c r="O14" s="65">
        <v>0.005320949074074074</v>
      </c>
      <c r="P14" s="39" t="s">
        <v>116</v>
      </c>
    </row>
    <row r="15" spans="1:16" ht="16.5" customHeight="1">
      <c r="A15" s="58" t="s">
        <v>9</v>
      </c>
      <c r="B15" s="40"/>
      <c r="C15" s="55">
        <f>IF(C10="","",SUM(C10:C14)/COUNTA(C10:C14))</f>
        <v>0.004891388888888889</v>
      </c>
      <c r="D15" s="41"/>
      <c r="E15" s="42" t="s">
        <v>8</v>
      </c>
      <c r="F15" s="55">
        <f>IF(F10="","",SUM(F10:F14)/COUNTA(F10:F14))</f>
        <v>0.005425601851851852</v>
      </c>
      <c r="G15" s="42"/>
      <c r="H15" s="42" t="s">
        <v>8</v>
      </c>
      <c r="I15" s="55">
        <f>IF(I10="","",SUM(I10:I14)/COUNTA(I10:I14))</f>
        <v>0.005538819444444445</v>
      </c>
      <c r="J15" s="42"/>
      <c r="K15" s="42" t="s">
        <v>8</v>
      </c>
      <c r="L15" s="55">
        <f>IF(L10="","",SUM(L10:L14)/COUNTA(L10:L14))</f>
        <v>0.005390046296296296</v>
      </c>
      <c r="M15" s="42"/>
      <c r="N15" s="42" t="s">
        <v>8</v>
      </c>
      <c r="O15" s="55">
        <f>IF(O10="","",SUM(O10:O14)/COUNTA(O10:O14))</f>
        <v>0.005330833333333333</v>
      </c>
      <c r="P15" s="42"/>
    </row>
    <row r="16" spans="1:16" ht="16.5" customHeight="1">
      <c r="A16" s="57" t="s">
        <v>10</v>
      </c>
      <c r="B16" s="47"/>
      <c r="C16" s="51">
        <v>10</v>
      </c>
      <c r="D16" s="47"/>
      <c r="E16" s="47"/>
      <c r="F16" s="51">
        <v>10</v>
      </c>
      <c r="G16" s="47"/>
      <c r="H16" s="47"/>
      <c r="I16" s="51">
        <v>10</v>
      </c>
      <c r="J16" s="47"/>
      <c r="K16" s="47"/>
      <c r="L16" s="51">
        <v>10</v>
      </c>
      <c r="M16" s="47"/>
      <c r="N16" s="47"/>
      <c r="O16" s="51">
        <v>10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2000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141</v>
      </c>
      <c r="C19" s="56">
        <v>0.010352546296296297</v>
      </c>
      <c r="D19" s="46" t="s">
        <v>116</v>
      </c>
      <c r="E19" s="60" t="s">
        <v>163</v>
      </c>
      <c r="F19" s="56">
        <v>0.01082488425925926</v>
      </c>
      <c r="G19" s="46" t="s">
        <v>116</v>
      </c>
      <c r="H19" s="60" t="s">
        <v>146</v>
      </c>
      <c r="I19" s="56">
        <v>0.011263888888888888</v>
      </c>
      <c r="J19" s="46" t="s">
        <v>116</v>
      </c>
      <c r="K19" s="60" t="s">
        <v>163</v>
      </c>
      <c r="L19" s="56">
        <v>0.01116574074074074</v>
      </c>
      <c r="M19" s="46" t="s">
        <v>116</v>
      </c>
      <c r="N19" s="60" t="s">
        <v>146</v>
      </c>
      <c r="O19" s="56">
        <v>0.010901273148148148</v>
      </c>
      <c r="P19" s="46" t="s">
        <v>116</v>
      </c>
    </row>
    <row r="20" spans="1:16" ht="16.5" customHeight="1">
      <c r="A20" s="58" t="s">
        <v>11</v>
      </c>
      <c r="B20" s="60" t="s">
        <v>165</v>
      </c>
      <c r="C20" s="56">
        <v>0.010153472222222222</v>
      </c>
      <c r="D20" s="39" t="s">
        <v>116</v>
      </c>
      <c r="E20" s="60" t="s">
        <v>174</v>
      </c>
      <c r="F20" s="56">
        <v>0.010868055555555556</v>
      </c>
      <c r="G20" s="39" t="s">
        <v>116</v>
      </c>
      <c r="H20" s="60" t="s">
        <v>165</v>
      </c>
      <c r="I20" s="56">
        <v>0.01105462962962963</v>
      </c>
      <c r="J20" s="39" t="s">
        <v>116</v>
      </c>
      <c r="K20" s="60" t="s">
        <v>179</v>
      </c>
      <c r="L20" s="56">
        <v>0.011309027777777779</v>
      </c>
      <c r="M20" s="39" t="s">
        <v>116</v>
      </c>
      <c r="N20" s="60" t="s">
        <v>171</v>
      </c>
      <c r="O20" s="56">
        <v>0.010829861111111111</v>
      </c>
      <c r="P20" s="39" t="s">
        <v>116</v>
      </c>
    </row>
    <row r="21" spans="1:16" ht="16.5" customHeight="1">
      <c r="A21" s="58" t="s">
        <v>11</v>
      </c>
      <c r="B21" s="60" t="s">
        <v>220</v>
      </c>
      <c r="C21" s="56">
        <v>0.009913310185185186</v>
      </c>
      <c r="D21" s="39" t="s">
        <v>116</v>
      </c>
      <c r="E21" s="60" t="s">
        <v>212</v>
      </c>
      <c r="F21" s="56">
        <v>0.011137731481481483</v>
      </c>
      <c r="G21" s="39" t="s">
        <v>116</v>
      </c>
      <c r="H21" s="60" t="s">
        <v>222</v>
      </c>
      <c r="I21" s="56">
        <v>0.011118981481481481</v>
      </c>
      <c r="J21" s="39" t="s">
        <v>116</v>
      </c>
      <c r="K21" s="60" t="s">
        <v>222</v>
      </c>
      <c r="L21" s="56">
        <v>0.011087962962962964</v>
      </c>
      <c r="M21" s="39" t="s">
        <v>116</v>
      </c>
      <c r="N21" s="60" t="s">
        <v>220</v>
      </c>
      <c r="O21" s="56">
        <v>0.010928935185185186</v>
      </c>
      <c r="P21" s="39" t="s">
        <v>116</v>
      </c>
    </row>
    <row r="22" spans="1:16" ht="16.5" customHeight="1">
      <c r="A22" s="58" t="s">
        <v>11</v>
      </c>
      <c r="B22" s="60" t="s">
        <v>248</v>
      </c>
      <c r="C22" s="56">
        <v>0.01</v>
      </c>
      <c r="D22" s="39" t="s">
        <v>116</v>
      </c>
      <c r="E22" s="60" t="s">
        <v>255</v>
      </c>
      <c r="F22" s="56">
        <v>0.010966666666666666</v>
      </c>
      <c r="G22" s="39" t="s">
        <v>116</v>
      </c>
      <c r="H22" s="60" t="s">
        <v>248</v>
      </c>
      <c r="I22" s="56">
        <v>0.011398148148148149</v>
      </c>
      <c r="J22" s="39" t="s">
        <v>116</v>
      </c>
      <c r="K22" s="60" t="s">
        <v>266</v>
      </c>
      <c r="L22" s="56">
        <v>0.011115162037037036</v>
      </c>
      <c r="M22" s="39" t="s">
        <v>116</v>
      </c>
      <c r="N22" s="60" t="s">
        <v>255</v>
      </c>
      <c r="O22" s="56">
        <v>0.01107175925925926</v>
      </c>
      <c r="P22" s="39" t="s">
        <v>116</v>
      </c>
    </row>
    <row r="23" spans="1:16" ht="16.5" customHeight="1">
      <c r="A23" s="58" t="s">
        <v>11</v>
      </c>
      <c r="B23" s="60" t="s">
        <v>276</v>
      </c>
      <c r="C23" s="56">
        <v>0.01014675925925926</v>
      </c>
      <c r="D23" s="39" t="s">
        <v>116</v>
      </c>
      <c r="E23" s="60" t="s">
        <v>278</v>
      </c>
      <c r="F23" s="56">
        <v>0.010960879629629631</v>
      </c>
      <c r="G23" s="39" t="s">
        <v>116</v>
      </c>
      <c r="H23" s="60" t="s">
        <v>278</v>
      </c>
      <c r="I23" s="56">
        <v>0.011387037037037036</v>
      </c>
      <c r="J23" s="39" t="s">
        <v>116</v>
      </c>
      <c r="K23" s="60" t="s">
        <v>275</v>
      </c>
      <c r="L23" s="56">
        <v>0.011099421296296296</v>
      </c>
      <c r="M23" s="39" t="s">
        <v>116</v>
      </c>
      <c r="N23" s="60" t="s">
        <v>276</v>
      </c>
      <c r="O23" s="56">
        <v>0.011027314814814814</v>
      </c>
      <c r="P23" s="39" t="s">
        <v>116</v>
      </c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0.010113217592592594</v>
      </c>
      <c r="D24" s="42"/>
      <c r="E24" s="42" t="s">
        <v>8</v>
      </c>
      <c r="F24" s="55">
        <f>IF(F19="","",SUM(F19:F23)/COUNTA(F19:F23))</f>
        <v>0.01095164351851852</v>
      </c>
      <c r="G24" s="42"/>
      <c r="H24" s="42" t="s">
        <v>8</v>
      </c>
      <c r="I24" s="55">
        <f>IF(I19="","",SUM(I19:I23)/COUNTA(I19:I23))</f>
        <v>0.011244537037037036</v>
      </c>
      <c r="J24" s="42"/>
      <c r="K24" s="42" t="s">
        <v>8</v>
      </c>
      <c r="L24" s="55">
        <f>IF(L19="","",SUM(L19:L23)/COUNTA(L19:L23))</f>
        <v>0.011155462962962964</v>
      </c>
      <c r="M24" s="42"/>
      <c r="N24" s="42" t="s">
        <v>8</v>
      </c>
      <c r="O24" s="55">
        <f>IF(O19="","",SUM(O19:O23)/COUNTA(O19:O23))</f>
        <v>0.010951828703703705</v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>
        <v>20</v>
      </c>
      <c r="G25" s="47"/>
      <c r="H25" s="47" t="s">
        <v>8</v>
      </c>
      <c r="I25" s="51">
        <v>20</v>
      </c>
      <c r="J25" s="47"/>
      <c r="K25" s="47" t="s">
        <v>8</v>
      </c>
      <c r="L25" s="51">
        <v>20</v>
      </c>
      <c r="M25" s="47"/>
      <c r="N25" s="47" t="s">
        <v>8</v>
      </c>
      <c r="O25" s="51">
        <v>20</v>
      </c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4000</v>
      </c>
      <c r="M26" s="47"/>
      <c r="N26" s="47" t="s">
        <v>8</v>
      </c>
      <c r="O26" s="61">
        <f>800*(COUNTA(O19:O23))</f>
        <v>4000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390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54.35</v>
      </c>
    </row>
    <row r="31" spans="1:16" ht="16.5" customHeight="1">
      <c r="A31" s="58" t="s">
        <v>12</v>
      </c>
      <c r="B31" s="60" t="s">
        <v>122</v>
      </c>
      <c r="C31" s="65">
        <v>0.01977708333333333</v>
      </c>
      <c r="D31" s="50" t="s">
        <v>116</v>
      </c>
      <c r="E31" s="51">
        <v>15</v>
      </c>
      <c r="F31" s="60" t="s">
        <v>132</v>
      </c>
      <c r="G31" s="65">
        <v>0.021172916666666666</v>
      </c>
      <c r="H31" s="50" t="s">
        <v>116</v>
      </c>
      <c r="I31" s="51">
        <v>15</v>
      </c>
      <c r="J31" s="60" t="s">
        <v>191</v>
      </c>
      <c r="K31" s="65">
        <v>0.02236527777777778</v>
      </c>
      <c r="L31" s="50" t="s">
        <v>127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224</v>
      </c>
      <c r="C32" s="67">
        <v>1600</v>
      </c>
      <c r="D32" s="50" t="s">
        <v>116</v>
      </c>
      <c r="E32" s="51">
        <v>15</v>
      </c>
      <c r="F32" s="60" t="s">
        <v>180</v>
      </c>
      <c r="G32" s="67">
        <v>1475</v>
      </c>
      <c r="H32" s="50" t="s">
        <v>127</v>
      </c>
      <c r="I32" s="51">
        <v>15</v>
      </c>
      <c r="J32" s="60" t="s">
        <v>225</v>
      </c>
      <c r="K32" s="67">
        <v>1450</v>
      </c>
      <c r="L32" s="50" t="s">
        <v>116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230</v>
      </c>
      <c r="C33" s="67">
        <v>2475</v>
      </c>
      <c r="D33" s="50" t="s">
        <v>116</v>
      </c>
      <c r="E33" s="51">
        <v>20</v>
      </c>
      <c r="F33" s="60" t="s">
        <v>229</v>
      </c>
      <c r="G33" s="67">
        <v>2150</v>
      </c>
      <c r="H33" s="50" t="s">
        <v>116</v>
      </c>
      <c r="I33" s="51">
        <v>20</v>
      </c>
      <c r="J33" s="60" t="s">
        <v>312</v>
      </c>
      <c r="K33" s="67">
        <v>2050</v>
      </c>
      <c r="L33" s="50" t="s">
        <v>127</v>
      </c>
      <c r="M33" s="51">
        <v>20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231</v>
      </c>
      <c r="C34" s="67">
        <v>3025</v>
      </c>
      <c r="D34" s="50" t="s">
        <v>127</v>
      </c>
      <c r="E34" s="51">
        <v>30</v>
      </c>
      <c r="F34" s="60" t="s">
        <v>231</v>
      </c>
      <c r="G34" s="67">
        <v>2800</v>
      </c>
      <c r="H34" s="50" t="s">
        <v>127</v>
      </c>
      <c r="I34" s="51">
        <v>30</v>
      </c>
      <c r="J34" s="60" t="s">
        <v>267</v>
      </c>
      <c r="K34" s="67">
        <v>2825</v>
      </c>
      <c r="L34" s="50" t="s">
        <v>116</v>
      </c>
      <c r="M34" s="52">
        <v>30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8600</v>
      </c>
      <c r="D35" s="50"/>
      <c r="E35" s="51"/>
      <c r="F35" s="68"/>
      <c r="G35" s="68">
        <f>SUM(G34+G33+G32+(IF(COUNTBLANK(G31),0,1500)))</f>
        <v>7925</v>
      </c>
      <c r="H35" s="50"/>
      <c r="I35" s="68"/>
      <c r="J35" s="60"/>
      <c r="K35" s="68">
        <f>SUM(K34+K33+K32+(IF(COUNTBLANK(K31),0,1500)))</f>
        <v>7825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">
      <selection activeCell="E33" sqref="E33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151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/>
      <c r="C10" s="55"/>
      <c r="D10" s="39"/>
      <c r="E10" s="60"/>
      <c r="F10" s="56"/>
      <c r="G10" s="39"/>
      <c r="H10" s="60" t="s">
        <v>122</v>
      </c>
      <c r="I10" s="65">
        <v>0.005233333333333333</v>
      </c>
      <c r="J10" s="39" t="s">
        <v>116</v>
      </c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  <v>0.005233333333333333</v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400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122</v>
      </c>
      <c r="C19" s="56">
        <v>0.00960162037037037</v>
      </c>
      <c r="D19" s="46" t="s">
        <v>116</v>
      </c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0.00960162037037037</v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800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50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6.5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 t="s">
        <v>232</v>
      </c>
      <c r="C33" s="67">
        <v>2200</v>
      </c>
      <c r="D33" s="50" t="s">
        <v>127</v>
      </c>
      <c r="E33" s="51">
        <v>20</v>
      </c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232</v>
      </c>
      <c r="C34" s="67">
        <v>3100</v>
      </c>
      <c r="D34" s="50" t="s">
        <v>127</v>
      </c>
      <c r="E34" s="51">
        <v>30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5300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G10" sqref="G10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289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281</v>
      </c>
      <c r="C10" s="55">
        <v>0.006882986111111111</v>
      </c>
      <c r="D10" s="39" t="s">
        <v>116</v>
      </c>
      <c r="E10" s="60" t="s">
        <v>281</v>
      </c>
      <c r="F10" s="56">
        <v>0.008687847222222224</v>
      </c>
      <c r="G10" s="39" t="s">
        <v>116</v>
      </c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0.006882986111111111</v>
      </c>
      <c r="D15" s="41"/>
      <c r="E15" s="42" t="s">
        <v>8</v>
      </c>
      <c r="F15" s="55">
        <f>IF(F10="","",SUM(F10:F14)/COUNTA(F10:F14))</f>
        <v>0.008687847222222224</v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400</v>
      </c>
      <c r="D17" s="44"/>
      <c r="E17" s="45"/>
      <c r="F17" s="61">
        <f>400*(COUNTA(F10:F14))</f>
        <v>400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0.8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60" verticalDpi="360" orientation="landscape" paperSize="9" scale="8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A1" sqref="A1:D5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203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198</v>
      </c>
      <c r="C10" s="55">
        <v>0.003904050925925926</v>
      </c>
      <c r="D10" s="39" t="s">
        <v>127</v>
      </c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 t="s">
        <v>220</v>
      </c>
      <c r="C11" s="55">
        <v>0.0039157407407407405</v>
      </c>
      <c r="D11" s="39" t="s">
        <v>116</v>
      </c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0.003909895833333333</v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800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220</v>
      </c>
      <c r="C19" s="56">
        <v>0.007832754629629629</v>
      </c>
      <c r="D19" s="46" t="s">
        <v>116</v>
      </c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0.007832754629629629</v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800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45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6.9</v>
      </c>
    </row>
    <row r="31" spans="1:16" ht="16.5" customHeight="1">
      <c r="A31" s="58" t="s">
        <v>12</v>
      </c>
      <c r="B31" s="60" t="s">
        <v>222</v>
      </c>
      <c r="C31" s="65">
        <v>0.014988773148148149</v>
      </c>
      <c r="D31" s="50" t="s">
        <v>116</v>
      </c>
      <c r="E31" s="51">
        <v>15</v>
      </c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231</v>
      </c>
      <c r="C34" s="67">
        <v>3800</v>
      </c>
      <c r="D34" s="50" t="s">
        <v>127</v>
      </c>
      <c r="E34" s="51">
        <v>30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5300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G24" sqref="G24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67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130</v>
      </c>
      <c r="C10" s="55">
        <v>0.004463773148148148</v>
      </c>
      <c r="D10" s="39" t="s">
        <v>116</v>
      </c>
      <c r="E10" s="60" t="s">
        <v>211</v>
      </c>
      <c r="F10" s="56">
        <v>0.006457870370370371</v>
      </c>
      <c r="G10" s="39" t="s">
        <v>116</v>
      </c>
      <c r="H10" s="60" t="s">
        <v>130</v>
      </c>
      <c r="I10" s="65">
        <v>0.005282175925925926</v>
      </c>
      <c r="J10" s="39" t="s">
        <v>116</v>
      </c>
      <c r="K10" s="60" t="s">
        <v>117</v>
      </c>
      <c r="L10" s="65">
        <v>0.006299999999999999</v>
      </c>
      <c r="M10" s="39" t="s">
        <v>116</v>
      </c>
      <c r="N10" s="60" t="s">
        <v>115</v>
      </c>
      <c r="O10" s="65">
        <v>0.005650578703703704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218</v>
      </c>
      <c r="C11" s="55">
        <v>0.004459143518518518</v>
      </c>
      <c r="D11" s="39" t="s">
        <v>116</v>
      </c>
      <c r="E11" s="60" t="s">
        <v>224</v>
      </c>
      <c r="F11" s="56">
        <v>0.006536226851851851</v>
      </c>
      <c r="G11" s="39" t="s">
        <v>116</v>
      </c>
      <c r="H11" s="60" t="s">
        <v>171</v>
      </c>
      <c r="I11" s="65">
        <v>0.005331828703703703</v>
      </c>
      <c r="J11" s="39" t="s">
        <v>116</v>
      </c>
      <c r="K11" s="60" t="s">
        <v>211</v>
      </c>
      <c r="L11" s="65">
        <v>0.006268402777777778</v>
      </c>
      <c r="M11" s="39" t="s">
        <v>116</v>
      </c>
      <c r="N11" s="60" t="s">
        <v>215</v>
      </c>
      <c r="O11" s="65">
        <v>0.0058069444444444444</v>
      </c>
      <c r="P11" s="39" t="s">
        <v>116</v>
      </c>
    </row>
    <row r="12" spans="1:16" ht="16.5" customHeight="1">
      <c r="A12" s="58" t="s">
        <v>7</v>
      </c>
      <c r="B12" s="60" t="s">
        <v>269</v>
      </c>
      <c r="C12" s="55">
        <v>0.00434050925925926</v>
      </c>
      <c r="D12" s="39" t="s">
        <v>116</v>
      </c>
      <c r="E12" s="60" t="s">
        <v>286</v>
      </c>
      <c r="F12" s="56">
        <v>0.006601041666666666</v>
      </c>
      <c r="G12" s="39" t="s">
        <v>116</v>
      </c>
      <c r="H12" s="60" t="s">
        <v>206</v>
      </c>
      <c r="I12" s="65">
        <v>0.0053861111111111115</v>
      </c>
      <c r="J12" s="39" t="s">
        <v>116</v>
      </c>
      <c r="K12" s="60" t="s">
        <v>218</v>
      </c>
      <c r="L12" s="65">
        <v>0.006072453703703704</v>
      </c>
      <c r="M12" s="39" t="s">
        <v>116</v>
      </c>
      <c r="N12" s="60" t="s">
        <v>224</v>
      </c>
      <c r="O12" s="65">
        <v>0.005735300925925926</v>
      </c>
      <c r="P12" s="39" t="s">
        <v>116</v>
      </c>
    </row>
    <row r="13" spans="1:16" ht="16.5" customHeight="1">
      <c r="A13" s="58" t="s">
        <v>7</v>
      </c>
      <c r="B13" s="60" t="s">
        <v>279</v>
      </c>
      <c r="C13" s="55">
        <v>0.004378703703703703</v>
      </c>
      <c r="D13" s="39" t="s">
        <v>116</v>
      </c>
      <c r="E13" s="60" t="s">
        <v>320</v>
      </c>
      <c r="F13" s="56">
        <v>0.006585879629629629</v>
      </c>
      <c r="G13" s="39" t="s">
        <v>116</v>
      </c>
      <c r="H13" s="60" t="s">
        <v>218</v>
      </c>
      <c r="I13" s="65">
        <v>0.0054074074074074085</v>
      </c>
      <c r="J13" s="39" t="s">
        <v>116</v>
      </c>
      <c r="K13" s="60" t="s">
        <v>256</v>
      </c>
      <c r="L13" s="65">
        <v>0.006022569444444444</v>
      </c>
      <c r="M13" s="39" t="s">
        <v>116</v>
      </c>
      <c r="N13" s="60" t="s">
        <v>257</v>
      </c>
      <c r="O13" s="65">
        <v>0.00564224537037037</v>
      </c>
      <c r="P13" s="39" t="s">
        <v>116</v>
      </c>
    </row>
    <row r="14" spans="1:16" ht="16.5" customHeight="1">
      <c r="A14" s="58" t="s">
        <v>7</v>
      </c>
      <c r="B14" s="60" t="s">
        <v>308</v>
      </c>
      <c r="C14" s="55">
        <v>0.004408796296296296</v>
      </c>
      <c r="D14" s="39" t="s">
        <v>116</v>
      </c>
      <c r="E14" s="60" t="s">
        <v>407</v>
      </c>
      <c r="F14" s="56">
        <v>0.006544097222222223</v>
      </c>
      <c r="G14" s="39" t="s">
        <v>116</v>
      </c>
      <c r="H14" s="60" t="s">
        <v>257</v>
      </c>
      <c r="I14" s="65">
        <v>0.005210648148148148</v>
      </c>
      <c r="J14" s="39" t="s">
        <v>116</v>
      </c>
      <c r="K14" s="60" t="s">
        <v>318</v>
      </c>
      <c r="L14" s="65">
        <v>0.006282523148148148</v>
      </c>
      <c r="M14" s="39" t="s">
        <v>116</v>
      </c>
      <c r="N14" s="60" t="s">
        <v>390</v>
      </c>
      <c r="O14" s="65">
        <v>0.005516203703703704</v>
      </c>
      <c r="P14" s="39" t="s">
        <v>116</v>
      </c>
    </row>
    <row r="15" spans="1:16" ht="16.5" customHeight="1">
      <c r="A15" s="58" t="s">
        <v>9</v>
      </c>
      <c r="B15" s="40"/>
      <c r="C15" s="55">
        <f>IF(C10="","",SUM(C10:C14)/COUNTA(C10:C14))</f>
        <v>0.004410185185185185</v>
      </c>
      <c r="D15" s="41"/>
      <c r="E15" s="42" t="s">
        <v>8</v>
      </c>
      <c r="F15" s="55">
        <f>IF(F10="","",SUM(F10:F14)/COUNTA(F10:F14))</f>
        <v>0.006545023148148148</v>
      </c>
      <c r="G15" s="42"/>
      <c r="H15" s="42" t="s">
        <v>8</v>
      </c>
      <c r="I15" s="55">
        <f>IF(I10="","",SUM(I10:I14)/COUNTA(I10:I14))</f>
        <v>0.00532363425925926</v>
      </c>
      <c r="J15" s="42"/>
      <c r="K15" s="42" t="s">
        <v>8</v>
      </c>
      <c r="L15" s="55">
        <f>IF(L10="","",SUM(L10:L14)/COUNTA(L10:L14))</f>
        <v>0.006189189814814815</v>
      </c>
      <c r="M15" s="42"/>
      <c r="N15" s="42" t="s">
        <v>8</v>
      </c>
      <c r="O15" s="55">
        <f>IF(O10="","",SUM(O10:O14)/COUNTA(O10:O14))</f>
        <v>0.005670254629629629</v>
      </c>
      <c r="P15" s="42"/>
    </row>
    <row r="16" spans="1:16" ht="16.5" customHeight="1">
      <c r="A16" s="57" t="s">
        <v>10</v>
      </c>
      <c r="B16" s="47"/>
      <c r="C16" s="51">
        <v>10</v>
      </c>
      <c r="D16" s="47"/>
      <c r="E16" s="47"/>
      <c r="F16" s="51">
        <v>10</v>
      </c>
      <c r="G16" s="47"/>
      <c r="H16" s="47"/>
      <c r="I16" s="51">
        <v>10</v>
      </c>
      <c r="J16" s="47"/>
      <c r="K16" s="47"/>
      <c r="L16" s="51">
        <v>10</v>
      </c>
      <c r="M16" s="47"/>
      <c r="N16" s="47"/>
      <c r="O16" s="51">
        <v>10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2000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132</v>
      </c>
      <c r="C19" s="56">
        <v>0.009251851851851851</v>
      </c>
      <c r="D19" s="46" t="s">
        <v>116</v>
      </c>
      <c r="E19" s="60" t="s">
        <v>161</v>
      </c>
      <c r="F19" s="56">
        <v>0.013872800925925924</v>
      </c>
      <c r="G19" s="46" t="s">
        <v>116</v>
      </c>
      <c r="H19" s="60" t="s">
        <v>141</v>
      </c>
      <c r="I19" s="56">
        <v>0.010982638888888889</v>
      </c>
      <c r="J19" s="46" t="s">
        <v>116</v>
      </c>
      <c r="K19" s="60" t="s">
        <v>179</v>
      </c>
      <c r="L19" s="56">
        <v>0.013071064814814815</v>
      </c>
      <c r="M19" s="46" t="s">
        <v>116</v>
      </c>
      <c r="N19" s="60" t="s">
        <v>117</v>
      </c>
      <c r="O19" s="56">
        <v>0.011763888888888891</v>
      </c>
      <c r="P19" s="46" t="s">
        <v>116</v>
      </c>
    </row>
    <row r="20" spans="1:16" ht="16.5" customHeight="1">
      <c r="A20" s="58" t="s">
        <v>11</v>
      </c>
      <c r="B20" s="60" t="s">
        <v>171</v>
      </c>
      <c r="C20" s="56">
        <v>0.009234722222222222</v>
      </c>
      <c r="D20" s="39" t="s">
        <v>116</v>
      </c>
      <c r="E20" s="60" t="s">
        <v>368</v>
      </c>
      <c r="F20" s="56">
        <v>0.01353425925925926</v>
      </c>
      <c r="G20" s="39" t="s">
        <v>116</v>
      </c>
      <c r="H20" s="60" t="s">
        <v>224</v>
      </c>
      <c r="I20" s="56">
        <v>0.010841782407407408</v>
      </c>
      <c r="J20" s="39" t="s">
        <v>116</v>
      </c>
      <c r="K20" s="60" t="s">
        <v>211</v>
      </c>
      <c r="L20" s="56">
        <v>0.012952662037037037</v>
      </c>
      <c r="M20" s="39" t="s">
        <v>116</v>
      </c>
      <c r="N20" s="60" t="s">
        <v>214</v>
      </c>
      <c r="O20" s="56">
        <v>0.011776041666666667</v>
      </c>
      <c r="P20" s="39" t="s">
        <v>116</v>
      </c>
    </row>
    <row r="21" spans="1:16" ht="16.5" customHeight="1">
      <c r="A21" s="58" t="s">
        <v>11</v>
      </c>
      <c r="B21" s="60" t="s">
        <v>200</v>
      </c>
      <c r="C21" s="56">
        <v>0.009564930555555556</v>
      </c>
      <c r="D21" s="39" t="s">
        <v>116</v>
      </c>
      <c r="E21" s="60" t="s">
        <v>370</v>
      </c>
      <c r="F21" s="56">
        <v>0.013568171296296295</v>
      </c>
      <c r="G21" s="39" t="s">
        <v>116</v>
      </c>
      <c r="H21" s="60" t="s">
        <v>265</v>
      </c>
      <c r="I21" s="56">
        <v>0.010940625</v>
      </c>
      <c r="J21" s="39" t="s">
        <v>116</v>
      </c>
      <c r="K21" s="60" t="s">
        <v>278</v>
      </c>
      <c r="L21" s="56">
        <v>0.012985185185185185</v>
      </c>
      <c r="M21" s="39" t="s">
        <v>116</v>
      </c>
      <c r="N21" s="60" t="s">
        <v>265</v>
      </c>
      <c r="O21" s="56">
        <v>0.011414467592592592</v>
      </c>
      <c r="P21" s="39" t="s">
        <v>116</v>
      </c>
    </row>
    <row r="22" spans="1:16" ht="16.5" customHeight="1">
      <c r="A22" s="58" t="s">
        <v>11</v>
      </c>
      <c r="B22" s="60" t="s">
        <v>368</v>
      </c>
      <c r="C22" s="56">
        <v>0.009178935185185184</v>
      </c>
      <c r="D22" s="39" t="s">
        <v>116</v>
      </c>
      <c r="E22" s="60" t="s">
        <v>396</v>
      </c>
      <c r="F22" s="56">
        <v>0.013390277777777779</v>
      </c>
      <c r="G22" s="39" t="s">
        <v>116</v>
      </c>
      <c r="H22" s="60" t="s">
        <v>375</v>
      </c>
      <c r="I22" s="56">
        <v>0.010992013888888888</v>
      </c>
      <c r="J22" s="39" t="s">
        <v>116</v>
      </c>
      <c r="K22" s="60" t="s">
        <v>307</v>
      </c>
      <c r="L22" s="56">
        <v>0.013122337962962962</v>
      </c>
      <c r="M22" s="39" t="s">
        <v>116</v>
      </c>
      <c r="N22" s="60" t="s">
        <v>330</v>
      </c>
      <c r="O22" s="56">
        <v>0.011782060185185185</v>
      </c>
      <c r="P22" s="39" t="s">
        <v>116</v>
      </c>
    </row>
    <row r="23" spans="1:16" ht="16.5" customHeight="1">
      <c r="A23" s="58" t="s">
        <v>11</v>
      </c>
      <c r="B23" s="60" t="s">
        <v>379</v>
      </c>
      <c r="C23" s="56">
        <v>0.009079745370370372</v>
      </c>
      <c r="D23" s="39" t="s">
        <v>116</v>
      </c>
      <c r="E23" s="60" t="s">
        <v>430</v>
      </c>
      <c r="F23" s="56">
        <v>0.013317476851851853</v>
      </c>
      <c r="G23" s="39" t="s">
        <v>116</v>
      </c>
      <c r="H23" s="60" t="s">
        <v>379</v>
      </c>
      <c r="I23" s="56">
        <v>0.010743055555555556</v>
      </c>
      <c r="J23" s="39" t="s">
        <v>116</v>
      </c>
      <c r="K23" s="60" t="s">
        <v>366</v>
      </c>
      <c r="L23" s="56">
        <v>0.012550810185185184</v>
      </c>
      <c r="M23" s="39" t="s">
        <v>116</v>
      </c>
      <c r="N23" s="60" t="s">
        <v>370</v>
      </c>
      <c r="O23" s="56">
        <v>0.011320833333333334</v>
      </c>
      <c r="P23" s="39" t="s">
        <v>116</v>
      </c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0.009262037037037037</v>
      </c>
      <c r="D24" s="42"/>
      <c r="E24" s="42" t="s">
        <v>8</v>
      </c>
      <c r="F24" s="55">
        <f>IF(F19="","",SUM(F19:F23)/COUNTA(F19:F23))</f>
        <v>0.01353659722222222</v>
      </c>
      <c r="G24" s="42"/>
      <c r="H24" s="42" t="s">
        <v>8</v>
      </c>
      <c r="I24" s="55">
        <f>IF(I19="","",SUM(I19:I23)/COUNTA(I19:I23))</f>
        <v>0.010900023148148148</v>
      </c>
      <c r="J24" s="42"/>
      <c r="K24" s="42" t="s">
        <v>8</v>
      </c>
      <c r="L24" s="55">
        <f>IF(L19="","",SUM(L19:L23)/COUNTA(L19:L23))</f>
        <v>0.012936412037037038</v>
      </c>
      <c r="M24" s="42"/>
      <c r="N24" s="42" t="s">
        <v>8</v>
      </c>
      <c r="O24" s="55">
        <f>IF(O19="","",SUM(O19:O23)/COUNTA(O19:O23))</f>
        <v>0.011611458333333335</v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>
        <v>20</v>
      </c>
      <c r="G25" s="47"/>
      <c r="H25" s="47" t="s">
        <v>8</v>
      </c>
      <c r="I25" s="51">
        <v>20</v>
      </c>
      <c r="J25" s="47"/>
      <c r="K25" s="47" t="s">
        <v>8</v>
      </c>
      <c r="L25" s="51">
        <v>20</v>
      </c>
      <c r="M25" s="47"/>
      <c r="N25" s="47" t="s">
        <v>8</v>
      </c>
      <c r="O25" s="51">
        <v>20</v>
      </c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4000</v>
      </c>
      <c r="M26" s="47"/>
      <c r="N26" s="47" t="s">
        <v>8</v>
      </c>
      <c r="O26" s="61">
        <f>800*(COUNTA(O19:O23))</f>
        <v>4000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390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53.5</v>
      </c>
    </row>
    <row r="31" spans="1:16" ht="16.5" customHeight="1">
      <c r="A31" s="58" t="s">
        <v>12</v>
      </c>
      <c r="B31" s="60" t="s">
        <v>232</v>
      </c>
      <c r="C31" s="65">
        <v>0.019127662037037037</v>
      </c>
      <c r="D31" s="50" t="s">
        <v>127</v>
      </c>
      <c r="E31" s="51">
        <v>15</v>
      </c>
      <c r="F31" s="60" t="s">
        <v>336</v>
      </c>
      <c r="G31" s="65">
        <v>0.02543553240740741</v>
      </c>
      <c r="H31" s="50" t="s">
        <v>116</v>
      </c>
      <c r="I31" s="51">
        <v>15</v>
      </c>
      <c r="J31" s="60" t="s">
        <v>320</v>
      </c>
      <c r="K31" s="65">
        <v>0.021867824074074074</v>
      </c>
      <c r="L31" s="50" t="s">
        <v>116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232</v>
      </c>
      <c r="C32" s="67">
        <v>1725</v>
      </c>
      <c r="D32" s="50" t="s">
        <v>127</v>
      </c>
      <c r="E32" s="51">
        <v>15</v>
      </c>
      <c r="F32" s="60" t="s">
        <v>330</v>
      </c>
      <c r="G32" s="67">
        <v>1125</v>
      </c>
      <c r="H32" s="50" t="s">
        <v>116</v>
      </c>
      <c r="I32" s="51">
        <v>15</v>
      </c>
      <c r="J32" s="60" t="s">
        <v>231</v>
      </c>
      <c r="K32" s="67">
        <v>1375</v>
      </c>
      <c r="L32" s="50" t="s">
        <v>127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404</v>
      </c>
      <c r="C33" s="67">
        <v>2575</v>
      </c>
      <c r="D33" s="50" t="s">
        <v>116</v>
      </c>
      <c r="E33" s="51">
        <v>20</v>
      </c>
      <c r="F33" s="60" t="s">
        <v>388</v>
      </c>
      <c r="G33" s="67">
        <v>1800</v>
      </c>
      <c r="H33" s="50" t="s">
        <v>116</v>
      </c>
      <c r="I33" s="51">
        <v>20</v>
      </c>
      <c r="J33" s="60" t="s">
        <v>388</v>
      </c>
      <c r="K33" s="67">
        <v>2025</v>
      </c>
      <c r="L33" s="50" t="s">
        <v>116</v>
      </c>
      <c r="M33" s="51">
        <v>20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397</v>
      </c>
      <c r="C34" s="67">
        <v>3200</v>
      </c>
      <c r="D34" s="50" t="s">
        <v>116</v>
      </c>
      <c r="E34" s="51">
        <v>30</v>
      </c>
      <c r="F34" s="60" t="s">
        <v>387</v>
      </c>
      <c r="G34" s="67">
        <v>2400</v>
      </c>
      <c r="H34" s="50" t="s">
        <v>116</v>
      </c>
      <c r="I34" s="51">
        <v>30</v>
      </c>
      <c r="J34" s="60" t="s">
        <v>395</v>
      </c>
      <c r="K34" s="67">
        <v>2775</v>
      </c>
      <c r="L34" s="50" t="s">
        <v>116</v>
      </c>
      <c r="M34" s="52">
        <v>30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9000</v>
      </c>
      <c r="D35" s="50"/>
      <c r="E35" s="51"/>
      <c r="F35" s="68"/>
      <c r="G35" s="68">
        <f>SUM(G34+G33+G32+(IF(COUNTBLANK(G31),0,1500)))</f>
        <v>6825</v>
      </c>
      <c r="H35" s="50"/>
      <c r="I35" s="68"/>
      <c r="J35" s="60"/>
      <c r="K35" s="68">
        <f>SUM(K34+K33+K32+(IF(COUNTBLANK(K31),0,1500)))</f>
        <v>7675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0">
      <selection activeCell="J19" sqref="J19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246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257</v>
      </c>
      <c r="C10" s="55">
        <v>0.003637962962962963</v>
      </c>
      <c r="D10" s="39" t="s">
        <v>116</v>
      </c>
      <c r="E10" s="60"/>
      <c r="F10" s="56"/>
      <c r="G10" s="39"/>
      <c r="H10" s="60" t="s">
        <v>257</v>
      </c>
      <c r="I10" s="65">
        <v>0.0042114583333333335</v>
      </c>
      <c r="J10" s="39" t="s">
        <v>116</v>
      </c>
      <c r="K10" s="60" t="s">
        <v>265</v>
      </c>
      <c r="L10" s="65">
        <v>0.0043140046296296294</v>
      </c>
      <c r="M10" s="39" t="s">
        <v>116</v>
      </c>
      <c r="N10" s="60" t="s">
        <v>288</v>
      </c>
      <c r="O10" s="65">
        <v>0.004258912037037037</v>
      </c>
      <c r="P10" s="39" t="s">
        <v>116</v>
      </c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0.003637962962962963</v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  <v>0.0042114583333333335</v>
      </c>
      <c r="J15" s="42"/>
      <c r="K15" s="42" t="s">
        <v>8</v>
      </c>
      <c r="L15" s="55">
        <f>IF(L10="","",SUM(L10:L14)/COUNTA(L10:L14))</f>
        <v>0.0043140046296296294</v>
      </c>
      <c r="M15" s="42"/>
      <c r="N15" s="42" t="s">
        <v>8</v>
      </c>
      <c r="O15" s="55">
        <f>IF(O10="","",SUM(O10:O14)/COUNTA(O10:O14))</f>
        <v>0.004258912037037037</v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400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400</v>
      </c>
      <c r="J17" s="45"/>
      <c r="K17" s="45"/>
      <c r="L17" s="61">
        <f>400*(COUNTA(L10:L14))</f>
        <v>400</v>
      </c>
      <c r="M17" s="45"/>
      <c r="N17" s="45"/>
      <c r="O17" s="61">
        <f>400*(COUNTA(O10:O14))</f>
        <v>400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 t="s">
        <v>315</v>
      </c>
      <c r="I19" s="56">
        <v>0.008757523148148148</v>
      </c>
      <c r="J19" s="46" t="s">
        <v>116</v>
      </c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  <v>0.008757523148148148</v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800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60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9.875</v>
      </c>
    </row>
    <row r="31" spans="1:16" ht="16.5" customHeight="1">
      <c r="A31" s="58" t="s">
        <v>12</v>
      </c>
      <c r="B31" s="60" t="s">
        <v>307</v>
      </c>
      <c r="C31" s="65">
        <v>0.014835763888888888</v>
      </c>
      <c r="D31" s="50" t="s">
        <v>116</v>
      </c>
      <c r="E31" s="51">
        <v>15</v>
      </c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232</v>
      </c>
      <c r="C32" s="67">
        <v>2025</v>
      </c>
      <c r="D32" s="50" t="s">
        <v>127</v>
      </c>
      <c r="E32" s="51">
        <v>15</v>
      </c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232</v>
      </c>
      <c r="C34" s="67">
        <v>3950</v>
      </c>
      <c r="D34" s="50" t="s">
        <v>127</v>
      </c>
      <c r="E34" s="51">
        <v>30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7475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J16" sqref="J16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75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180</v>
      </c>
      <c r="C10" s="55">
        <v>0.006667592592592592</v>
      </c>
      <c r="D10" s="39" t="s">
        <v>127</v>
      </c>
      <c r="E10" s="60" t="s">
        <v>272</v>
      </c>
      <c r="F10" s="56">
        <v>0.008731250000000001</v>
      </c>
      <c r="G10" s="39" t="s">
        <v>116</v>
      </c>
      <c r="H10" s="60" t="s">
        <v>128</v>
      </c>
      <c r="I10" s="65">
        <v>0.007221527777777778</v>
      </c>
      <c r="J10" s="39" t="s">
        <v>127</v>
      </c>
      <c r="K10" s="60"/>
      <c r="L10" s="65"/>
      <c r="M10" s="39"/>
      <c r="N10" s="60" t="s">
        <v>185</v>
      </c>
      <c r="O10" s="65">
        <v>0.007471296296296296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207</v>
      </c>
      <c r="C11" s="55">
        <v>0.006652893518518519</v>
      </c>
      <c r="D11" s="39" t="s">
        <v>127</v>
      </c>
      <c r="E11" s="60"/>
      <c r="F11" s="56"/>
      <c r="G11" s="39"/>
      <c r="H11" s="60" t="s">
        <v>180</v>
      </c>
      <c r="I11" s="65">
        <v>0.007067592592592593</v>
      </c>
      <c r="J11" s="39" t="s">
        <v>127</v>
      </c>
      <c r="K11" s="60"/>
      <c r="L11" s="65"/>
      <c r="M11" s="39"/>
      <c r="N11" s="60" t="s">
        <v>248</v>
      </c>
      <c r="O11" s="65">
        <v>0.007374768518518519</v>
      </c>
      <c r="P11" s="39" t="s">
        <v>116</v>
      </c>
    </row>
    <row r="12" spans="1:16" ht="16.5" customHeight="1">
      <c r="A12" s="58" t="s">
        <v>7</v>
      </c>
      <c r="B12" s="60" t="s">
        <v>221</v>
      </c>
      <c r="C12" s="55">
        <v>0.00634525462962963</v>
      </c>
      <c r="D12" s="39" t="s">
        <v>116</v>
      </c>
      <c r="E12" s="60"/>
      <c r="F12" s="56"/>
      <c r="G12" s="39"/>
      <c r="H12" s="60" t="s">
        <v>205</v>
      </c>
      <c r="I12" s="65">
        <v>0.006971412037037036</v>
      </c>
      <c r="J12" s="39" t="s">
        <v>116</v>
      </c>
      <c r="K12" s="60"/>
      <c r="L12" s="65"/>
      <c r="M12" s="39"/>
      <c r="N12" s="60" t="s">
        <v>322</v>
      </c>
      <c r="O12" s="65">
        <v>0.007412847222222223</v>
      </c>
      <c r="P12" s="39" t="s">
        <v>116</v>
      </c>
    </row>
    <row r="13" spans="1:16" ht="16.5" customHeight="1">
      <c r="A13" s="58" t="s">
        <v>7</v>
      </c>
      <c r="B13" s="60" t="s">
        <v>256</v>
      </c>
      <c r="C13" s="55">
        <v>0.006515277777777777</v>
      </c>
      <c r="D13" s="39" t="s">
        <v>116</v>
      </c>
      <c r="E13" s="60"/>
      <c r="F13" s="56"/>
      <c r="G13" s="39"/>
      <c r="H13" s="60" t="s">
        <v>329</v>
      </c>
      <c r="I13" s="65">
        <v>0.007110648148148147</v>
      </c>
      <c r="J13" s="39" t="s">
        <v>116</v>
      </c>
      <c r="K13" s="60"/>
      <c r="L13" s="65"/>
      <c r="M13" s="39"/>
      <c r="N13" s="60" t="s">
        <v>391</v>
      </c>
      <c r="O13" s="65">
        <v>0.007822916666666667</v>
      </c>
      <c r="P13" s="39" t="s">
        <v>116</v>
      </c>
    </row>
    <row r="14" spans="1:16" ht="16.5" customHeight="1">
      <c r="A14" s="58" t="s">
        <v>7</v>
      </c>
      <c r="B14" s="60" t="s">
        <v>395</v>
      </c>
      <c r="C14" s="55">
        <v>0.006569675925925926</v>
      </c>
      <c r="D14" s="39" t="s">
        <v>116</v>
      </c>
      <c r="E14" s="60"/>
      <c r="F14" s="56"/>
      <c r="G14" s="39"/>
      <c r="H14" s="60" t="s">
        <v>388</v>
      </c>
      <c r="I14" s="65">
        <v>0.00701863425925926</v>
      </c>
      <c r="J14" s="39" t="s">
        <v>116</v>
      </c>
      <c r="K14" s="60"/>
      <c r="L14" s="65"/>
      <c r="M14" s="39"/>
      <c r="N14" s="60" t="s">
        <v>426</v>
      </c>
      <c r="O14" s="65">
        <v>0.007399305555555555</v>
      </c>
      <c r="P14" s="39" t="s">
        <v>116</v>
      </c>
    </row>
    <row r="15" spans="1:16" ht="16.5" customHeight="1">
      <c r="A15" s="58" t="s">
        <v>9</v>
      </c>
      <c r="B15" s="40"/>
      <c r="C15" s="55">
        <f>IF(C10="","",SUM(C10:C14)/COUNTA(C10:C14))</f>
        <v>0.006550138888888888</v>
      </c>
      <c r="D15" s="41"/>
      <c r="E15" s="42" t="s">
        <v>8</v>
      </c>
      <c r="F15" s="55">
        <f>IF(F10="","",SUM(F10:F14)/COUNTA(F10:F14))</f>
        <v>0.008731250000000001</v>
      </c>
      <c r="G15" s="42"/>
      <c r="H15" s="42" t="s">
        <v>8</v>
      </c>
      <c r="I15" s="55">
        <f>IF(I10="","",SUM(I10:I14)/COUNTA(I10:I14))</f>
        <v>0.007077962962962964</v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  <v>0.007496226851851852</v>
      </c>
      <c r="P15" s="42"/>
    </row>
    <row r="16" spans="1:16" ht="16.5" customHeight="1">
      <c r="A16" s="57" t="s">
        <v>10</v>
      </c>
      <c r="B16" s="47"/>
      <c r="C16" s="51">
        <v>6</v>
      </c>
      <c r="D16" s="47"/>
      <c r="E16" s="47"/>
      <c r="F16" s="51"/>
      <c r="G16" s="47"/>
      <c r="H16" s="47"/>
      <c r="I16" s="51">
        <v>10</v>
      </c>
      <c r="J16" s="47"/>
      <c r="K16" s="47"/>
      <c r="L16" s="51"/>
      <c r="M16" s="47"/>
      <c r="N16" s="47"/>
      <c r="O16" s="51">
        <v>8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400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205</v>
      </c>
      <c r="C19" s="56">
        <v>0.013827662037037038</v>
      </c>
      <c r="D19" s="46" t="s">
        <v>127</v>
      </c>
      <c r="E19" s="60"/>
      <c r="F19" s="56"/>
      <c r="G19" s="46"/>
      <c r="H19" s="60" t="s">
        <v>185</v>
      </c>
      <c r="I19" s="56">
        <v>0.013915277777777778</v>
      </c>
      <c r="J19" s="46" t="s">
        <v>116</v>
      </c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 t="s">
        <v>248</v>
      </c>
      <c r="C20" s="56">
        <v>0.01339050925925926</v>
      </c>
      <c r="D20" s="39" t="s">
        <v>116</v>
      </c>
      <c r="E20" s="60"/>
      <c r="F20" s="56"/>
      <c r="G20" s="39"/>
      <c r="H20" s="60" t="s">
        <v>221</v>
      </c>
      <c r="I20" s="56">
        <v>0.013691319444444445</v>
      </c>
      <c r="J20" s="39" t="s">
        <v>116</v>
      </c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 t="s">
        <v>311</v>
      </c>
      <c r="C21" s="56">
        <v>0.01359085648148148</v>
      </c>
      <c r="D21" s="39" t="s">
        <v>116</v>
      </c>
      <c r="E21" s="60"/>
      <c r="F21" s="56"/>
      <c r="G21" s="39"/>
      <c r="H21" s="60" t="s">
        <v>256</v>
      </c>
      <c r="I21" s="56">
        <v>0.013903240740740742</v>
      </c>
      <c r="J21" s="39" t="s">
        <v>116</v>
      </c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 t="s">
        <v>388</v>
      </c>
      <c r="C22" s="56">
        <v>0.013178819444444443</v>
      </c>
      <c r="D22" s="39" t="s">
        <v>116</v>
      </c>
      <c r="E22" s="60"/>
      <c r="F22" s="56"/>
      <c r="G22" s="39"/>
      <c r="H22" s="60" t="s">
        <v>322</v>
      </c>
      <c r="I22" s="56">
        <v>0.014194328703703704</v>
      </c>
      <c r="J22" s="39" t="s">
        <v>116</v>
      </c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 t="s">
        <v>433</v>
      </c>
      <c r="C23" s="56">
        <v>0.013252083333333333</v>
      </c>
      <c r="D23" s="39" t="s">
        <v>116</v>
      </c>
      <c r="E23" s="60"/>
      <c r="F23" s="56"/>
      <c r="G23" s="39"/>
      <c r="H23" s="60" t="s">
        <v>395</v>
      </c>
      <c r="I23" s="56">
        <v>0.014299074074074075</v>
      </c>
      <c r="J23" s="39" t="s">
        <v>116</v>
      </c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0.01344798611111111</v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  <v>0.014000648148148147</v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>
        <v>16</v>
      </c>
      <c r="D25" s="47"/>
      <c r="E25" s="47" t="s">
        <v>8</v>
      </c>
      <c r="F25" s="51"/>
      <c r="G25" s="47"/>
      <c r="H25" s="47" t="s">
        <v>8</v>
      </c>
      <c r="I25" s="51">
        <v>20</v>
      </c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60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14.4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4">
      <selection activeCell="A1" sqref="A1:D5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138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207</v>
      </c>
      <c r="C10" s="55">
        <v>0.008061342592592592</v>
      </c>
      <c r="D10" s="39" t="s">
        <v>116</v>
      </c>
      <c r="E10" s="60" t="s">
        <v>122</v>
      </c>
      <c r="F10" s="56">
        <v>0.008042824074074074</v>
      </c>
      <c r="G10" s="39" t="s">
        <v>116</v>
      </c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 t="s">
        <v>228</v>
      </c>
      <c r="C11" s="55">
        <v>0.008341666666666667</v>
      </c>
      <c r="D11" s="39" t="s">
        <v>116</v>
      </c>
      <c r="E11" s="60" t="s">
        <v>207</v>
      </c>
      <c r="F11" s="56">
        <v>0.00818738425925926</v>
      </c>
      <c r="G11" s="39" t="s">
        <v>116</v>
      </c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 t="s">
        <v>228</v>
      </c>
      <c r="F12" s="56">
        <v>0.008083912037037037</v>
      </c>
      <c r="G12" s="39" t="s">
        <v>116</v>
      </c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 t="s">
        <v>254</v>
      </c>
      <c r="F13" s="56">
        <v>0.008168287037037038</v>
      </c>
      <c r="G13" s="39" t="s">
        <v>116</v>
      </c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0.00820150462962963</v>
      </c>
      <c r="D15" s="41"/>
      <c r="E15" s="42" t="s">
        <v>8</v>
      </c>
      <c r="F15" s="55">
        <f>IF(F10="","",SUM(F10:F14)/COUNTA(F10:F14))</f>
        <v>0.008120601851851853</v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800</v>
      </c>
      <c r="D17" s="44"/>
      <c r="E17" s="45"/>
      <c r="F17" s="61">
        <f>400*(COUNTA(F10:F14))</f>
        <v>1600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2.4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0">
      <selection activeCell="O41" sqref="O41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80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128</v>
      </c>
      <c r="C10" s="55">
        <v>0.005616898148148148</v>
      </c>
      <c r="D10" s="39" t="s">
        <v>127</v>
      </c>
      <c r="E10" s="60" t="s">
        <v>115</v>
      </c>
      <c r="F10" s="56">
        <v>0.006106944444444445</v>
      </c>
      <c r="G10" s="39" t="s">
        <v>116</v>
      </c>
      <c r="H10" s="60" t="s">
        <v>128</v>
      </c>
      <c r="I10" s="65">
        <v>0.006332523148148147</v>
      </c>
      <c r="J10" s="39" t="s">
        <v>127</v>
      </c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 t="s">
        <v>174</v>
      </c>
      <c r="C11" s="55">
        <v>0.005445138888888889</v>
      </c>
      <c r="D11" s="39" t="s">
        <v>116</v>
      </c>
      <c r="E11" s="60" t="s">
        <v>176</v>
      </c>
      <c r="F11" s="56">
        <v>0.00627974537037037</v>
      </c>
      <c r="G11" s="39" t="s">
        <v>127</v>
      </c>
      <c r="H11" s="60" t="s">
        <v>126</v>
      </c>
      <c r="I11" s="65">
        <v>0.006240856481481482</v>
      </c>
      <c r="J11" s="39" t="s">
        <v>127</v>
      </c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 t="s">
        <v>207</v>
      </c>
      <c r="C12" s="55">
        <v>0.005388773148148149</v>
      </c>
      <c r="D12" s="39" t="s">
        <v>116</v>
      </c>
      <c r="E12" s="60" t="s">
        <v>207</v>
      </c>
      <c r="F12" s="56">
        <v>0.00600300925925926</v>
      </c>
      <c r="G12" s="39" t="s">
        <v>116</v>
      </c>
      <c r="H12" s="60" t="s">
        <v>165</v>
      </c>
      <c r="I12" s="65">
        <v>0.0058814814814814815</v>
      </c>
      <c r="J12" s="39" t="s">
        <v>116</v>
      </c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 t="s">
        <v>218</v>
      </c>
      <c r="C13" s="55">
        <v>0.005293287037037037</v>
      </c>
      <c r="D13" s="39" t="s">
        <v>116</v>
      </c>
      <c r="E13" s="60" t="s">
        <v>218</v>
      </c>
      <c r="F13" s="56">
        <v>0.006103009259259259</v>
      </c>
      <c r="G13" s="39" t="s">
        <v>116</v>
      </c>
      <c r="H13" s="60" t="s">
        <v>195</v>
      </c>
      <c r="I13" s="65">
        <v>0.005950462962962963</v>
      </c>
      <c r="J13" s="39" t="s">
        <v>127</v>
      </c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 t="s">
        <v>422</v>
      </c>
      <c r="C14" s="55">
        <v>0.0053569444444444446</v>
      </c>
      <c r="D14" s="39" t="s">
        <v>116</v>
      </c>
      <c r="E14" s="60" t="s">
        <v>422</v>
      </c>
      <c r="F14" s="56">
        <v>0.0061837962962962975</v>
      </c>
      <c r="G14" s="39" t="s">
        <v>116</v>
      </c>
      <c r="H14" s="60" t="s">
        <v>220</v>
      </c>
      <c r="I14" s="65">
        <v>0.005887268518518518</v>
      </c>
      <c r="J14" s="39" t="s">
        <v>116</v>
      </c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/>
      <c r="C15" s="55">
        <f>IF(C10="","",SUM(C10:C14)/COUNTA(C10:C14))</f>
        <v>0.005420208333333334</v>
      </c>
      <c r="D15" s="41"/>
      <c r="E15" s="42" t="s">
        <v>8</v>
      </c>
      <c r="F15" s="55">
        <f>IF(F10="","",SUM(F10:F14)/COUNTA(F10:F14))</f>
        <v>0.006135300925925927</v>
      </c>
      <c r="G15" s="42"/>
      <c r="H15" s="42" t="s">
        <v>8</v>
      </c>
      <c r="I15" s="55">
        <f>IF(I10="","",SUM(I10:I14)/COUNTA(I10:I14))</f>
        <v>0.006058518518518518</v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/>
      <c r="C16" s="51">
        <v>10</v>
      </c>
      <c r="D16" s="47"/>
      <c r="E16" s="47"/>
      <c r="F16" s="51">
        <v>10</v>
      </c>
      <c r="G16" s="47"/>
      <c r="H16" s="47"/>
      <c r="I16" s="51">
        <v>10</v>
      </c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129</v>
      </c>
      <c r="C19" s="56">
        <v>0.01125</v>
      </c>
      <c r="D19" s="46" t="s">
        <v>127</v>
      </c>
      <c r="E19" s="60" t="s">
        <v>129</v>
      </c>
      <c r="F19" s="56">
        <v>0.01291099537037037</v>
      </c>
      <c r="G19" s="46" t="s">
        <v>127</v>
      </c>
      <c r="H19" s="60" t="s">
        <v>115</v>
      </c>
      <c r="I19" s="56">
        <v>0.012193287037037037</v>
      </c>
      <c r="J19" s="39" t="s">
        <v>116</v>
      </c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 t="s">
        <v>154</v>
      </c>
      <c r="C20" s="56">
        <v>0.011020023148148149</v>
      </c>
      <c r="D20" s="39" t="s">
        <v>116</v>
      </c>
      <c r="E20" s="60" t="s">
        <v>146</v>
      </c>
      <c r="F20" s="56">
        <v>0.012643402777777778</v>
      </c>
      <c r="G20" s="39" t="s">
        <v>116</v>
      </c>
      <c r="H20" s="60" t="s">
        <v>154</v>
      </c>
      <c r="I20" s="56">
        <v>0.012123726851851853</v>
      </c>
      <c r="J20" s="39" t="s">
        <v>116</v>
      </c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 t="s">
        <v>165</v>
      </c>
      <c r="C21" s="56">
        <v>0.010638425925925926</v>
      </c>
      <c r="D21" s="39" t="s">
        <v>116</v>
      </c>
      <c r="E21" s="60" t="s">
        <v>174</v>
      </c>
      <c r="F21" s="56">
        <v>0.012528703703703703</v>
      </c>
      <c r="G21" s="39" t="s">
        <v>116</v>
      </c>
      <c r="H21" s="60" t="s">
        <v>176</v>
      </c>
      <c r="I21" s="56">
        <v>0.012262037037037037</v>
      </c>
      <c r="J21" s="39" t="s">
        <v>127</v>
      </c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 t="s">
        <v>195</v>
      </c>
      <c r="C22" s="56">
        <v>0.011170370370370372</v>
      </c>
      <c r="D22" s="39" t="s">
        <v>127</v>
      </c>
      <c r="E22" s="60" t="s">
        <v>194</v>
      </c>
      <c r="F22" s="56">
        <v>0.012663773148148148</v>
      </c>
      <c r="G22" s="39" t="s">
        <v>127</v>
      </c>
      <c r="H22" s="60" t="s">
        <v>194</v>
      </c>
      <c r="I22" s="56">
        <v>0.012011111111111111</v>
      </c>
      <c r="J22" s="39" t="s">
        <v>127</v>
      </c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 t="s">
        <v>220</v>
      </c>
      <c r="C23" s="56">
        <v>0.011035300925925926</v>
      </c>
      <c r="D23" s="39" t="s">
        <v>116</v>
      </c>
      <c r="E23" s="60" t="s">
        <v>222</v>
      </c>
      <c r="F23" s="56">
        <v>0.012367592592592595</v>
      </c>
      <c r="G23" s="39" t="s">
        <v>116</v>
      </c>
      <c r="H23" s="60" t="s">
        <v>222</v>
      </c>
      <c r="I23" s="56">
        <v>0.011801967592592591</v>
      </c>
      <c r="J23" s="39" t="s">
        <v>116</v>
      </c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0.011022824074074074</v>
      </c>
      <c r="D24" s="42"/>
      <c r="E24" s="42" t="s">
        <v>8</v>
      </c>
      <c r="F24" s="55">
        <f>IF(F19="","",SUM(F19:F23)/COUNTA(F19:F23))</f>
        <v>0.01262289351851852</v>
      </c>
      <c r="G24" s="42"/>
      <c r="H24" s="42" t="s">
        <v>8</v>
      </c>
      <c r="I24" s="55">
        <f>IF(I19="","",SUM(I19:I23)/COUNTA(I19:I23))</f>
        <v>0.012078425925925926</v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>
        <v>20</v>
      </c>
      <c r="G25" s="47"/>
      <c r="H25" s="47" t="s">
        <v>8</v>
      </c>
      <c r="I25" s="51">
        <v>20</v>
      </c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330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40.875</v>
      </c>
    </row>
    <row r="31" spans="1:16" ht="16.5" customHeight="1">
      <c r="A31" s="58" t="s">
        <v>12</v>
      </c>
      <c r="B31" s="60" t="s">
        <v>126</v>
      </c>
      <c r="C31" s="65">
        <v>0.021309027777777777</v>
      </c>
      <c r="D31" s="50" t="s">
        <v>127</v>
      </c>
      <c r="E31" s="51">
        <v>15</v>
      </c>
      <c r="F31" s="60" t="s">
        <v>175</v>
      </c>
      <c r="G31" s="65">
        <v>0.0242619212962963</v>
      </c>
      <c r="H31" s="50" t="s">
        <v>127</v>
      </c>
      <c r="I31" s="51">
        <v>15</v>
      </c>
      <c r="J31" s="60" t="s">
        <v>160</v>
      </c>
      <c r="K31" s="65">
        <v>0.02291793981481481</v>
      </c>
      <c r="L31" s="50" t="s">
        <v>127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177</v>
      </c>
      <c r="C32" s="67">
        <v>1450</v>
      </c>
      <c r="D32" s="50" t="s">
        <v>127</v>
      </c>
      <c r="E32" s="51">
        <v>15</v>
      </c>
      <c r="F32" s="60" t="s">
        <v>178</v>
      </c>
      <c r="G32" s="67">
        <v>1325</v>
      </c>
      <c r="H32" s="50" t="s">
        <v>116</v>
      </c>
      <c r="I32" s="51">
        <v>15</v>
      </c>
      <c r="J32" s="60" t="s">
        <v>179</v>
      </c>
      <c r="K32" s="67">
        <v>1375</v>
      </c>
      <c r="L32" s="50" t="s">
        <v>116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184</v>
      </c>
      <c r="C33" s="67">
        <v>2250</v>
      </c>
      <c r="D33" s="50" t="s">
        <v>116</v>
      </c>
      <c r="E33" s="51">
        <v>20</v>
      </c>
      <c r="F33" s="60" t="s">
        <v>180</v>
      </c>
      <c r="G33" s="67">
        <v>1900</v>
      </c>
      <c r="H33" s="50" t="s">
        <v>127</v>
      </c>
      <c r="I33" s="51">
        <v>20</v>
      </c>
      <c r="J33" s="60" t="s">
        <v>191</v>
      </c>
      <c r="K33" s="67">
        <v>2025</v>
      </c>
      <c r="L33" s="50" t="s">
        <v>116</v>
      </c>
      <c r="M33" s="51">
        <v>20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208</v>
      </c>
      <c r="C34" s="67">
        <v>2875</v>
      </c>
      <c r="D34" s="50" t="s">
        <v>116</v>
      </c>
      <c r="E34" s="51">
        <v>30</v>
      </c>
      <c r="F34" s="60" t="s">
        <v>205</v>
      </c>
      <c r="G34" s="67">
        <v>2525</v>
      </c>
      <c r="H34" s="50" t="s">
        <v>127</v>
      </c>
      <c r="I34" s="51">
        <v>30</v>
      </c>
      <c r="J34" s="60" t="s">
        <v>217</v>
      </c>
      <c r="K34" s="67">
        <v>2650</v>
      </c>
      <c r="L34" s="50" t="s">
        <v>127</v>
      </c>
      <c r="M34" s="52">
        <v>30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8075</v>
      </c>
      <c r="D35" s="50"/>
      <c r="E35" s="51"/>
      <c r="F35" s="68"/>
      <c r="G35" s="68">
        <f>SUM(G34+G33+G32+(IF(COUNTBLANK(G31),0,1500)))</f>
        <v>7250</v>
      </c>
      <c r="H35" s="50"/>
      <c r="I35" s="68"/>
      <c r="J35" s="60"/>
      <c r="K35" s="68">
        <f>SUM(K34+K33+K32+(IF(COUNTBLANK(K31),0,1500)))</f>
        <v>7550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S34" sqref="S34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111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171</v>
      </c>
      <c r="C10" s="55">
        <v>0.0041192129629629625</v>
      </c>
      <c r="D10" s="39" t="s">
        <v>116</v>
      </c>
      <c r="E10" s="60" t="s">
        <v>141</v>
      </c>
      <c r="F10" s="56">
        <v>0.0057194444444444445</v>
      </c>
      <c r="G10" s="39" t="s">
        <v>116</v>
      </c>
      <c r="H10" s="60" t="s">
        <v>122</v>
      </c>
      <c r="I10" s="65">
        <v>0.004936226851851852</v>
      </c>
      <c r="J10" s="39" t="s">
        <v>116</v>
      </c>
      <c r="K10" s="60" t="s">
        <v>132</v>
      </c>
      <c r="L10" s="65">
        <v>0.005597453703703703</v>
      </c>
      <c r="M10" s="39" t="s">
        <v>116</v>
      </c>
      <c r="N10" s="60" t="s">
        <v>132</v>
      </c>
      <c r="O10" s="65">
        <v>0.004818865740740741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208</v>
      </c>
      <c r="C11" s="55">
        <v>0.0037987268518518517</v>
      </c>
      <c r="D11" s="39" t="s">
        <v>127</v>
      </c>
      <c r="E11" s="60"/>
      <c r="F11" s="56"/>
      <c r="G11" s="39"/>
      <c r="H11" s="60" t="s">
        <v>196</v>
      </c>
      <c r="I11" s="65">
        <v>0.004995486111111111</v>
      </c>
      <c r="J11" s="39" t="s">
        <v>116</v>
      </c>
      <c r="K11" s="60" t="s">
        <v>256</v>
      </c>
      <c r="L11" s="65">
        <v>0.005164351851851851</v>
      </c>
      <c r="M11" s="39" t="s">
        <v>116</v>
      </c>
      <c r="N11" s="60" t="s">
        <v>179</v>
      </c>
      <c r="O11" s="65">
        <v>0.004801157407407408</v>
      </c>
      <c r="P11" s="39" t="s">
        <v>116</v>
      </c>
    </row>
    <row r="12" spans="1:16" ht="16.5" customHeight="1">
      <c r="A12" s="58" t="s">
        <v>7</v>
      </c>
      <c r="B12" s="60" t="s">
        <v>221</v>
      </c>
      <c r="C12" s="55">
        <v>0.004080555555555556</v>
      </c>
      <c r="D12" s="39" t="s">
        <v>116</v>
      </c>
      <c r="E12" s="60"/>
      <c r="F12" s="56"/>
      <c r="G12" s="39"/>
      <c r="H12" s="60" t="s">
        <v>230</v>
      </c>
      <c r="I12" s="65">
        <v>0.004884837962962963</v>
      </c>
      <c r="J12" s="39" t="s">
        <v>116</v>
      </c>
      <c r="K12" s="60" t="s">
        <v>330</v>
      </c>
      <c r="L12" s="65">
        <v>0.0051826388888888885</v>
      </c>
      <c r="M12" s="39" t="s">
        <v>116</v>
      </c>
      <c r="N12" s="60" t="s">
        <v>207</v>
      </c>
      <c r="O12" s="65">
        <v>0.004519907407407407</v>
      </c>
      <c r="P12" s="39" t="s">
        <v>127</v>
      </c>
    </row>
    <row r="13" spans="1:16" ht="16.5" customHeight="1">
      <c r="A13" s="58" t="s">
        <v>7</v>
      </c>
      <c r="B13" s="60" t="s">
        <v>256</v>
      </c>
      <c r="C13" s="55">
        <v>0.004119097222222222</v>
      </c>
      <c r="D13" s="39" t="s">
        <v>116</v>
      </c>
      <c r="E13" s="60"/>
      <c r="F13" s="56"/>
      <c r="G13" s="39"/>
      <c r="H13" s="60" t="s">
        <v>256</v>
      </c>
      <c r="I13" s="65">
        <v>0.004793171296296296</v>
      </c>
      <c r="J13" s="39" t="s">
        <v>116</v>
      </c>
      <c r="K13" s="60"/>
      <c r="L13" s="65"/>
      <c r="M13" s="39"/>
      <c r="N13" s="60" t="s">
        <v>221</v>
      </c>
      <c r="O13" s="65">
        <v>0.004849421296296296</v>
      </c>
      <c r="P13" s="39" t="s">
        <v>116</v>
      </c>
    </row>
    <row r="14" spans="1:16" ht="16.5" customHeight="1">
      <c r="A14" s="58" t="s">
        <v>7</v>
      </c>
      <c r="B14" s="60" t="s">
        <v>330</v>
      </c>
      <c r="C14" s="55">
        <v>0.0040813657407407404</v>
      </c>
      <c r="D14" s="39" t="s">
        <v>116</v>
      </c>
      <c r="E14" s="60"/>
      <c r="F14" s="56"/>
      <c r="G14" s="39"/>
      <c r="H14" s="60" t="s">
        <v>275</v>
      </c>
      <c r="I14" s="65">
        <v>0.004767013888888888</v>
      </c>
      <c r="J14" s="39" t="s">
        <v>116</v>
      </c>
      <c r="K14" s="60"/>
      <c r="L14" s="65"/>
      <c r="M14" s="39"/>
      <c r="N14" s="60" t="s">
        <v>285</v>
      </c>
      <c r="O14" s="65">
        <v>0.004747337962962963</v>
      </c>
      <c r="P14" s="39" t="s">
        <v>116</v>
      </c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0.004039791666666666</v>
      </c>
      <c r="D15" s="41"/>
      <c r="E15" s="42" t="s">
        <v>8</v>
      </c>
      <c r="F15" s="55">
        <f>IF(F10="","",SUM(F10:F14)/COUNTA(F10:F14))</f>
        <v>0.0057194444444444445</v>
      </c>
      <c r="G15" s="42"/>
      <c r="H15" s="42" t="s">
        <v>8</v>
      </c>
      <c r="I15" s="55">
        <f>IF(I10="","",SUM(I10:I14)/COUNTA(I10:I14))</f>
        <v>0.004875347222222222</v>
      </c>
      <c r="J15" s="42"/>
      <c r="K15" s="42" t="s">
        <v>8</v>
      </c>
      <c r="L15" s="55">
        <f>IF(L10="","",SUM(L10:L14)/COUNTA(L10:L14))</f>
        <v>0.005314814814814814</v>
      </c>
      <c r="M15" s="42"/>
      <c r="N15" s="42" t="s">
        <v>8</v>
      </c>
      <c r="O15" s="55">
        <f>IF(O10="","",SUM(O10:O14)/COUNTA(O10:O14))</f>
        <v>0.004747337962962963</v>
      </c>
      <c r="P15" s="42"/>
    </row>
    <row r="16" spans="1:16" ht="16.5" customHeight="1">
      <c r="A16" s="57" t="s">
        <v>10</v>
      </c>
      <c r="B16" s="47" t="s">
        <v>8</v>
      </c>
      <c r="C16" s="51">
        <v>10</v>
      </c>
      <c r="D16" s="47"/>
      <c r="E16" s="47" t="s">
        <v>8</v>
      </c>
      <c r="F16" s="51"/>
      <c r="G16" s="47"/>
      <c r="H16" s="47" t="s">
        <v>8</v>
      </c>
      <c r="I16" s="51">
        <v>10</v>
      </c>
      <c r="J16" s="47"/>
      <c r="K16" s="47" t="s">
        <v>8</v>
      </c>
      <c r="L16" s="51"/>
      <c r="M16" s="47"/>
      <c r="N16" s="47" t="s">
        <v>8</v>
      </c>
      <c r="O16" s="51">
        <v>10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400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1200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122</v>
      </c>
      <c r="C19" s="56">
        <v>0.008516435185185186</v>
      </c>
      <c r="D19" s="46" t="s">
        <v>116</v>
      </c>
      <c r="E19" s="60"/>
      <c r="F19" s="56"/>
      <c r="G19" s="46"/>
      <c r="H19" s="60" t="s">
        <v>132</v>
      </c>
      <c r="I19" s="56">
        <v>0.009810416666666667</v>
      </c>
      <c r="J19" s="46" t="s">
        <v>116</v>
      </c>
      <c r="K19" s="60" t="s">
        <v>171</v>
      </c>
      <c r="L19" s="56">
        <v>0.011049074074074074</v>
      </c>
      <c r="M19" s="46" t="s">
        <v>116</v>
      </c>
      <c r="N19" s="60" t="s">
        <v>141</v>
      </c>
      <c r="O19" s="56">
        <v>0.009946064814814816</v>
      </c>
      <c r="P19" s="46" t="s">
        <v>116</v>
      </c>
    </row>
    <row r="20" spans="1:16" ht="16.5" customHeight="1">
      <c r="A20" s="58" t="s">
        <v>11</v>
      </c>
      <c r="B20" s="60" t="s">
        <v>179</v>
      </c>
      <c r="C20" s="56">
        <v>0.008504745370370369</v>
      </c>
      <c r="D20" s="39" t="s">
        <v>116</v>
      </c>
      <c r="E20" s="60"/>
      <c r="F20" s="56"/>
      <c r="G20" s="39"/>
      <c r="H20" s="60" t="s">
        <v>200</v>
      </c>
      <c r="I20" s="56">
        <v>0.009856828703703704</v>
      </c>
      <c r="J20" s="39" t="s">
        <v>116</v>
      </c>
      <c r="K20" s="60" t="s">
        <v>221</v>
      </c>
      <c r="L20" s="56">
        <v>0.010792708333333333</v>
      </c>
      <c r="M20" s="39" t="s">
        <v>116</v>
      </c>
      <c r="N20" s="60" t="s">
        <v>275</v>
      </c>
      <c r="O20" s="56">
        <v>0.009873263888888888</v>
      </c>
      <c r="P20" s="46" t="s">
        <v>116</v>
      </c>
    </row>
    <row r="21" spans="1:16" ht="16.5" customHeight="1">
      <c r="A21" s="58" t="s">
        <v>11</v>
      </c>
      <c r="B21" s="60" t="s">
        <v>219</v>
      </c>
      <c r="C21" s="56">
        <v>0.007802893518518519</v>
      </c>
      <c r="D21" s="39" t="s">
        <v>127</v>
      </c>
      <c r="E21" s="60"/>
      <c r="F21" s="56"/>
      <c r="G21" s="39"/>
      <c r="H21" s="60" t="s">
        <v>265</v>
      </c>
      <c r="I21" s="56">
        <v>0.009939351851851852</v>
      </c>
      <c r="J21" s="39" t="s">
        <v>116</v>
      </c>
      <c r="K21" s="60" t="s">
        <v>373</v>
      </c>
      <c r="L21" s="56">
        <v>0.010959259259259259</v>
      </c>
      <c r="M21" s="39" t="s">
        <v>116</v>
      </c>
      <c r="N21" s="60" t="s">
        <v>336</v>
      </c>
      <c r="O21" s="56">
        <v>0.010039814814814814</v>
      </c>
      <c r="P21" s="46" t="s">
        <v>116</v>
      </c>
    </row>
    <row r="22" spans="1:16" ht="16.5" customHeight="1">
      <c r="A22" s="58" t="s">
        <v>11</v>
      </c>
      <c r="B22" s="60" t="s">
        <v>231</v>
      </c>
      <c r="C22" s="56">
        <v>0.00874074074074074</v>
      </c>
      <c r="D22" s="39" t="s">
        <v>127</v>
      </c>
      <c r="E22" s="60"/>
      <c r="F22" s="56"/>
      <c r="G22" s="39"/>
      <c r="H22" s="60" t="s">
        <v>367</v>
      </c>
      <c r="I22" s="56">
        <v>0.010067939814814814</v>
      </c>
      <c r="J22" s="39" t="s">
        <v>116</v>
      </c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 t="s">
        <v>339</v>
      </c>
      <c r="C23" s="56">
        <v>0.00839548611111111</v>
      </c>
      <c r="D23" s="39" t="s">
        <v>116</v>
      </c>
      <c r="E23" s="60"/>
      <c r="F23" s="56"/>
      <c r="G23" s="39"/>
      <c r="H23" s="60" t="s">
        <v>395</v>
      </c>
      <c r="I23" s="56">
        <v>0.010360069444444444</v>
      </c>
      <c r="J23" s="39" t="s">
        <v>116</v>
      </c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0.008392060185185185</v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  <v>0.010006921296296297</v>
      </c>
      <c r="J24" s="42"/>
      <c r="K24" s="42" t="s">
        <v>8</v>
      </c>
      <c r="L24" s="55">
        <f>IF(L19="","",SUM(L19:L23)/COUNTA(L19:L23))</f>
        <v>0.010933680555555556</v>
      </c>
      <c r="M24" s="42"/>
      <c r="N24" s="42" t="s">
        <v>8</v>
      </c>
      <c r="O24" s="55">
        <f>IF(O19="","",SUM(O19:O23)/COUNTA(O19:O23))</f>
        <v>0.009953047839506173</v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/>
      <c r="G25" s="47"/>
      <c r="H25" s="47" t="s">
        <v>8</v>
      </c>
      <c r="I25" s="51">
        <v>20</v>
      </c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2400</v>
      </c>
      <c r="M26" s="47"/>
      <c r="N26" s="47" t="s">
        <v>8</v>
      </c>
      <c r="O26" s="61">
        <f>800*(COUNTA(O19:O23))</f>
        <v>2400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180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32.975</v>
      </c>
    </row>
    <row r="31" spans="1:16" ht="16.5" customHeight="1">
      <c r="A31" s="58" t="s">
        <v>12</v>
      </c>
      <c r="B31" s="60" t="s">
        <v>231</v>
      </c>
      <c r="C31" s="65">
        <v>0.016686689814814814</v>
      </c>
      <c r="D31" s="50" t="s">
        <v>127</v>
      </c>
      <c r="E31" s="51">
        <v>15</v>
      </c>
      <c r="F31" s="60"/>
      <c r="G31" s="65"/>
      <c r="H31" s="50"/>
      <c r="I31" s="51"/>
      <c r="J31" s="60" t="s">
        <v>163</v>
      </c>
      <c r="K31" s="65">
        <v>0.018769212962962963</v>
      </c>
      <c r="L31" s="50" t="s">
        <v>116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131</v>
      </c>
      <c r="C32" s="67">
        <v>1850</v>
      </c>
      <c r="D32" s="50" t="s">
        <v>127</v>
      </c>
      <c r="E32" s="51">
        <v>15</v>
      </c>
      <c r="F32" s="60"/>
      <c r="G32" s="67"/>
      <c r="H32" s="50"/>
      <c r="I32" s="51"/>
      <c r="J32" s="60" t="s">
        <v>403</v>
      </c>
      <c r="K32" s="67">
        <v>1475</v>
      </c>
      <c r="L32" s="50" t="s">
        <v>116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231</v>
      </c>
      <c r="C33" s="67">
        <v>2700</v>
      </c>
      <c r="D33" s="50" t="s">
        <v>127</v>
      </c>
      <c r="E33" s="51">
        <v>20</v>
      </c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231</v>
      </c>
      <c r="C34" s="67">
        <v>3550</v>
      </c>
      <c r="D34" s="50" t="s">
        <v>127</v>
      </c>
      <c r="E34" s="51">
        <v>30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9600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2975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M32" sqref="M32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85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184</v>
      </c>
      <c r="C10" s="55">
        <v>0.006232291666666667</v>
      </c>
      <c r="D10" s="39" t="s">
        <v>116</v>
      </c>
      <c r="E10" s="60" t="s">
        <v>180</v>
      </c>
      <c r="F10" s="56">
        <v>0.007197337962962962</v>
      </c>
      <c r="G10" s="39" t="s">
        <v>127</v>
      </c>
      <c r="H10" s="60" t="s">
        <v>198</v>
      </c>
      <c r="I10" s="65">
        <v>0.008303356481481483</v>
      </c>
      <c r="J10" s="39" t="s">
        <v>127</v>
      </c>
      <c r="K10" s="60" t="s">
        <v>198</v>
      </c>
      <c r="L10" s="65">
        <v>0.008187731481481482</v>
      </c>
      <c r="M10" s="39" t="s">
        <v>127</v>
      </c>
      <c r="N10" s="60" t="s">
        <v>191</v>
      </c>
      <c r="O10" s="65">
        <v>0.007408796296296296</v>
      </c>
      <c r="P10" s="39" t="s">
        <v>127</v>
      </c>
      <c r="Q10" t="s">
        <v>8</v>
      </c>
    </row>
    <row r="11" spans="1:16" ht="16.5" customHeight="1">
      <c r="A11" s="58" t="s">
        <v>7</v>
      </c>
      <c r="B11" s="60" t="s">
        <v>274</v>
      </c>
      <c r="C11" s="55">
        <v>0.006528587962962963</v>
      </c>
      <c r="D11" s="39" t="s">
        <v>116</v>
      </c>
      <c r="E11" s="60" t="s">
        <v>248</v>
      </c>
      <c r="F11" s="65">
        <v>0.006913773148148148</v>
      </c>
      <c r="G11" s="39" t="s">
        <v>116</v>
      </c>
      <c r="H11" s="60" t="s">
        <v>267</v>
      </c>
      <c r="I11" s="65">
        <v>0.007591087962962963</v>
      </c>
      <c r="J11" s="39" t="s">
        <v>116</v>
      </c>
      <c r="K11" s="60" t="s">
        <v>276</v>
      </c>
      <c r="L11" s="65">
        <v>0.008028935185185186</v>
      </c>
      <c r="M11" s="39" t="s">
        <v>116</v>
      </c>
      <c r="N11" s="60" t="s">
        <v>267</v>
      </c>
      <c r="O11" s="65">
        <v>0.0071252314814814815</v>
      </c>
      <c r="P11" s="39" t="s">
        <v>116</v>
      </c>
    </row>
    <row r="12" spans="1:16" ht="16.5" customHeight="1">
      <c r="A12" s="58" t="s">
        <v>7</v>
      </c>
      <c r="B12" s="60" t="s">
        <v>313</v>
      </c>
      <c r="C12" s="55">
        <v>0.0065304398148148144</v>
      </c>
      <c r="D12" s="39" t="s">
        <v>116</v>
      </c>
      <c r="E12" s="60" t="s">
        <v>324</v>
      </c>
      <c r="F12" s="56">
        <v>0.007187152777777778</v>
      </c>
      <c r="G12" s="39" t="s">
        <v>116</v>
      </c>
      <c r="H12" s="60" t="s">
        <v>279</v>
      </c>
      <c r="I12" s="65">
        <v>0.007659722222222221</v>
      </c>
      <c r="J12" s="39" t="s">
        <v>116</v>
      </c>
      <c r="K12" s="60" t="s">
        <v>323</v>
      </c>
      <c r="L12" s="65">
        <v>0.007715972222222222</v>
      </c>
      <c r="M12" s="39" t="s">
        <v>116</v>
      </c>
      <c r="N12" s="60" t="s">
        <v>278</v>
      </c>
      <c r="O12" s="65">
        <v>0.007039467592592593</v>
      </c>
      <c r="P12" s="39" t="s">
        <v>116</v>
      </c>
    </row>
    <row r="13" spans="1:16" ht="16.5" customHeight="1">
      <c r="A13" s="58" t="s">
        <v>7</v>
      </c>
      <c r="B13" s="60" t="s">
        <v>340</v>
      </c>
      <c r="C13" s="55">
        <v>0.0062142361111111105</v>
      </c>
      <c r="D13" s="39" t="s">
        <v>116</v>
      </c>
      <c r="E13" s="60" t="s">
        <v>373</v>
      </c>
      <c r="F13" s="56">
        <v>0.006869675925925926</v>
      </c>
      <c r="G13" s="39" t="s">
        <v>116</v>
      </c>
      <c r="H13" s="60" t="s">
        <v>327</v>
      </c>
      <c r="I13" s="65">
        <v>0.0077711805555555555</v>
      </c>
      <c r="J13" s="39" t="s">
        <v>116</v>
      </c>
      <c r="K13" s="60" t="s">
        <v>340</v>
      </c>
      <c r="L13" s="65">
        <v>0.0074880787037037025</v>
      </c>
      <c r="M13" s="39" t="s">
        <v>116</v>
      </c>
      <c r="N13" s="60" t="s">
        <v>322</v>
      </c>
      <c r="O13" s="65">
        <v>0.007208680555555555</v>
      </c>
      <c r="P13" s="39" t="s">
        <v>116</v>
      </c>
    </row>
    <row r="14" spans="1:16" ht="16.5" customHeight="1">
      <c r="A14" s="58" t="s">
        <v>7</v>
      </c>
      <c r="B14" s="60" t="s">
        <v>366</v>
      </c>
      <c r="C14" s="55">
        <v>0.0061459490740740745</v>
      </c>
      <c r="D14" s="39" t="s">
        <v>116</v>
      </c>
      <c r="E14" s="60" t="s">
        <v>389</v>
      </c>
      <c r="F14" s="56">
        <v>0.006775462962962962</v>
      </c>
      <c r="G14" s="39" t="s">
        <v>116</v>
      </c>
      <c r="H14" s="60" t="s">
        <v>393</v>
      </c>
      <c r="I14" s="65">
        <v>0.0073079861111111115</v>
      </c>
      <c r="J14" s="39" t="s">
        <v>116</v>
      </c>
      <c r="K14" s="60" t="s">
        <v>390</v>
      </c>
      <c r="L14" s="65">
        <v>0.007604861111111112</v>
      </c>
      <c r="M14" s="39" t="s">
        <v>116</v>
      </c>
      <c r="N14" s="60" t="s">
        <v>393</v>
      </c>
      <c r="O14" s="65">
        <v>0.006639583333333333</v>
      </c>
      <c r="P14" s="39" t="s">
        <v>116</v>
      </c>
    </row>
    <row r="15" spans="1:16" ht="16.5" customHeight="1">
      <c r="A15" s="58" t="s">
        <v>9</v>
      </c>
      <c r="B15" s="40"/>
      <c r="C15" s="55">
        <f>IF(C10="","",SUM(C10:C14)/COUNTA(C10:C14))</f>
        <v>0.006330300925925926</v>
      </c>
      <c r="D15" s="41"/>
      <c r="E15" s="42" t="s">
        <v>8</v>
      </c>
      <c r="F15" s="55">
        <f>IF(F10="","",SUM(F10:F14)/COUNTA(F10:F14))</f>
        <v>0.006988680555555554</v>
      </c>
      <c r="G15" s="42"/>
      <c r="H15" s="42" t="s">
        <v>8</v>
      </c>
      <c r="I15" s="55">
        <f>IF(I10="","",SUM(I10:I14)/COUNTA(I10:I14))</f>
        <v>0.007726666666666666</v>
      </c>
      <c r="J15" s="42"/>
      <c r="K15" s="42" t="s">
        <v>8</v>
      </c>
      <c r="L15" s="55">
        <f>IF(L10="","",SUM(L10:L14)/COUNTA(L10:L14))</f>
        <v>0.007805115740740741</v>
      </c>
      <c r="M15" s="42"/>
      <c r="N15" s="42" t="s">
        <v>8</v>
      </c>
      <c r="O15" s="55">
        <f>IF(O10="","",SUM(O10:O14)/COUNTA(O10:O14))</f>
        <v>0.007084351851851851</v>
      </c>
      <c r="P15" s="42"/>
    </row>
    <row r="16" spans="1:16" ht="16.5" customHeight="1">
      <c r="A16" s="57" t="s">
        <v>10</v>
      </c>
      <c r="B16" s="47"/>
      <c r="C16" s="51">
        <v>6</v>
      </c>
      <c r="D16" s="47"/>
      <c r="E16" s="47"/>
      <c r="F16" s="51">
        <v>8</v>
      </c>
      <c r="G16" s="47"/>
      <c r="H16" s="47"/>
      <c r="I16" s="51">
        <v>6</v>
      </c>
      <c r="J16" s="47"/>
      <c r="K16" s="47"/>
      <c r="L16" s="51">
        <v>8</v>
      </c>
      <c r="M16" s="47"/>
      <c r="N16" s="47"/>
      <c r="O16" s="51">
        <v>8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2000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180</v>
      </c>
      <c r="C19" s="56">
        <v>0.013692361111111112</v>
      </c>
      <c r="D19" s="46" t="s">
        <v>127</v>
      </c>
      <c r="E19" s="60" t="s">
        <v>191</v>
      </c>
      <c r="F19" s="56">
        <v>0.014990162037037036</v>
      </c>
      <c r="G19" s="46" t="s">
        <v>127</v>
      </c>
      <c r="H19" s="60" t="s">
        <v>256</v>
      </c>
      <c r="I19" s="56">
        <v>0.017388888888888888</v>
      </c>
      <c r="J19" s="39" t="s">
        <v>116</v>
      </c>
      <c r="K19" s="60" t="s">
        <v>274</v>
      </c>
      <c r="L19" s="56">
        <v>0.0166625</v>
      </c>
      <c r="M19" s="46" t="s">
        <v>116</v>
      </c>
      <c r="N19" s="60" t="s">
        <v>248</v>
      </c>
      <c r="O19" s="56">
        <v>0.01518449074074074</v>
      </c>
      <c r="P19" s="46" t="s">
        <v>116</v>
      </c>
    </row>
    <row r="20" spans="1:16" ht="16.5" customHeight="1">
      <c r="A20" s="58" t="s">
        <v>11</v>
      </c>
      <c r="B20" s="60" t="s">
        <v>256</v>
      </c>
      <c r="C20" s="56">
        <v>0.01351863425925926</v>
      </c>
      <c r="D20" s="39" t="s">
        <v>116</v>
      </c>
      <c r="E20" s="60" t="s">
        <v>193</v>
      </c>
      <c r="F20" s="56">
        <v>0.014876041666666668</v>
      </c>
      <c r="G20" s="39" t="s">
        <v>116</v>
      </c>
      <c r="H20" s="60" t="s">
        <v>284</v>
      </c>
      <c r="I20" s="56">
        <v>0.016506249999999997</v>
      </c>
      <c r="J20" s="39" t="s">
        <v>116</v>
      </c>
      <c r="K20" s="60" t="s">
        <v>313</v>
      </c>
      <c r="L20" s="56">
        <v>0.016199305555555557</v>
      </c>
      <c r="M20" s="46" t="s">
        <v>116</v>
      </c>
      <c r="N20" s="60" t="s">
        <v>276</v>
      </c>
      <c r="O20" s="56">
        <v>0.014831828703703703</v>
      </c>
      <c r="P20" s="46" t="s">
        <v>116</v>
      </c>
    </row>
    <row r="21" spans="1:16" ht="16.5" customHeight="1">
      <c r="A21" s="58" t="s">
        <v>11</v>
      </c>
      <c r="B21" s="60" t="s">
        <v>279</v>
      </c>
      <c r="C21" s="56">
        <v>0.013252777777777778</v>
      </c>
      <c r="D21" s="39" t="s">
        <v>116</v>
      </c>
      <c r="E21" s="60" t="s">
        <v>271</v>
      </c>
      <c r="F21" s="56">
        <v>0.01469826388888889</v>
      </c>
      <c r="G21" s="39" t="s">
        <v>116</v>
      </c>
      <c r="H21" s="60" t="s">
        <v>324</v>
      </c>
      <c r="I21" s="56">
        <v>0.01681701388888889</v>
      </c>
      <c r="J21" s="39" t="s">
        <v>116</v>
      </c>
      <c r="K21" s="60" t="s">
        <v>327</v>
      </c>
      <c r="L21" s="56">
        <v>0.015112268518518518</v>
      </c>
      <c r="M21" s="46" t="s">
        <v>116</v>
      </c>
      <c r="N21" s="60" t="s">
        <v>314</v>
      </c>
      <c r="O21" s="56">
        <v>0.01522210648148148</v>
      </c>
      <c r="P21" s="46" t="s">
        <v>116</v>
      </c>
    </row>
    <row r="22" spans="1:16" ht="16.5" customHeight="1">
      <c r="A22" s="58" t="s">
        <v>11</v>
      </c>
      <c r="B22" s="60" t="s">
        <v>323</v>
      </c>
      <c r="C22" s="56">
        <v>0.013102430555555556</v>
      </c>
      <c r="D22" s="39" t="s">
        <v>116</v>
      </c>
      <c r="E22" s="60" t="s">
        <v>278</v>
      </c>
      <c r="F22" s="56">
        <v>0.014326967592592594</v>
      </c>
      <c r="G22" s="39" t="s">
        <v>116</v>
      </c>
      <c r="H22" s="60" t="s">
        <v>326</v>
      </c>
      <c r="I22" s="56">
        <v>0.015463541666666665</v>
      </c>
      <c r="J22" s="39" t="s">
        <v>116</v>
      </c>
      <c r="K22" s="60" t="s">
        <v>366</v>
      </c>
      <c r="L22" s="56">
        <v>0.015125000000000001</v>
      </c>
      <c r="M22" s="46" t="s">
        <v>116</v>
      </c>
      <c r="N22" s="60" t="s">
        <v>326</v>
      </c>
      <c r="O22" s="56">
        <v>0.014341435185185186</v>
      </c>
      <c r="P22" s="46" t="s">
        <v>116</v>
      </c>
    </row>
    <row r="23" spans="1:16" ht="16.5" customHeight="1">
      <c r="A23" s="58" t="s">
        <v>11</v>
      </c>
      <c r="B23" s="60" t="s">
        <v>377</v>
      </c>
      <c r="C23" s="56">
        <v>0.012703472222222222</v>
      </c>
      <c r="D23" s="39" t="s">
        <v>116</v>
      </c>
      <c r="E23" s="60" t="s">
        <v>322</v>
      </c>
      <c r="F23" s="56">
        <v>0.014349768518518519</v>
      </c>
      <c r="G23" s="39" t="s">
        <v>116</v>
      </c>
      <c r="H23" s="60" t="s">
        <v>390</v>
      </c>
      <c r="I23" s="56">
        <v>0.015567013888888889</v>
      </c>
      <c r="J23" s="39" t="s">
        <v>116</v>
      </c>
      <c r="K23" s="60" t="s">
        <v>389</v>
      </c>
      <c r="L23" s="56">
        <v>0.015173263888888887</v>
      </c>
      <c r="M23" s="46" t="s">
        <v>116</v>
      </c>
      <c r="N23" s="60" t="s">
        <v>373</v>
      </c>
      <c r="O23" s="56">
        <v>0.014554050925925925</v>
      </c>
      <c r="P23" s="46" t="s">
        <v>116</v>
      </c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0.013253935185185186</v>
      </c>
      <c r="D24" s="42"/>
      <c r="E24" s="42" t="s">
        <v>8</v>
      </c>
      <c r="F24" s="55">
        <f>IF(F19="","",SUM(F19:F23)/COUNTA(F19:F23))</f>
        <v>0.014648240740740743</v>
      </c>
      <c r="G24" s="42"/>
      <c r="H24" s="42" t="s">
        <v>8</v>
      </c>
      <c r="I24" s="55">
        <f>IF(I19="","",SUM(I19:I23)/COUNTA(I19:I23))</f>
        <v>0.016348541666666664</v>
      </c>
      <c r="J24" s="42"/>
      <c r="K24" s="42" t="s">
        <v>8</v>
      </c>
      <c r="L24" s="55">
        <f>IF(L19="","",SUM(L19:L23)/COUNTA(L19:L23))</f>
        <v>0.01565446759259259</v>
      </c>
      <c r="M24" s="42"/>
      <c r="N24" s="42" t="s">
        <v>8</v>
      </c>
      <c r="O24" s="55">
        <f>IF(O19="","",SUM(O19:O23)/COUNTA(O19:O23))</f>
        <v>0.014826782407407407</v>
      </c>
      <c r="P24" s="42"/>
    </row>
    <row r="25" spans="1:16" ht="16.5" customHeight="1">
      <c r="A25" s="58" t="s">
        <v>10</v>
      </c>
      <c r="B25" s="47" t="s">
        <v>8</v>
      </c>
      <c r="C25" s="51">
        <v>12</v>
      </c>
      <c r="D25" s="47"/>
      <c r="E25" s="47" t="s">
        <v>8</v>
      </c>
      <c r="F25" s="51">
        <v>20</v>
      </c>
      <c r="G25" s="47"/>
      <c r="H25" s="47" t="s">
        <v>8</v>
      </c>
      <c r="I25" s="51">
        <v>12</v>
      </c>
      <c r="J25" s="47"/>
      <c r="K25" s="47" t="s">
        <v>8</v>
      </c>
      <c r="L25" s="51">
        <v>16</v>
      </c>
      <c r="M25" s="47"/>
      <c r="N25" s="47" t="s">
        <v>8</v>
      </c>
      <c r="O25" s="51">
        <v>16</v>
      </c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4000</v>
      </c>
      <c r="M26" s="47"/>
      <c r="N26" s="47" t="s">
        <v>8</v>
      </c>
      <c r="O26" s="61">
        <f>800*(COUNTA(O19:O23))</f>
        <v>4000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300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49.725</v>
      </c>
    </row>
    <row r="31" spans="1:16" ht="16.5" customHeight="1">
      <c r="A31" s="58" t="s">
        <v>12</v>
      </c>
      <c r="B31" s="60" t="s">
        <v>381</v>
      </c>
      <c r="C31" s="65">
        <v>0.02387824074074074</v>
      </c>
      <c r="D31" s="50" t="s">
        <v>116</v>
      </c>
      <c r="E31" s="51">
        <v>12</v>
      </c>
      <c r="F31" s="60" t="s">
        <v>340</v>
      </c>
      <c r="G31" s="65">
        <v>0.02723298611111111</v>
      </c>
      <c r="H31" s="50" t="s">
        <v>116</v>
      </c>
      <c r="I31" s="51">
        <v>15</v>
      </c>
      <c r="J31" s="60" t="s">
        <v>286</v>
      </c>
      <c r="K31" s="65">
        <v>0.030734027777777773</v>
      </c>
      <c r="L31" s="50" t="s">
        <v>116</v>
      </c>
      <c r="M31" s="52">
        <v>9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275</v>
      </c>
      <c r="C32" s="67">
        <v>1325</v>
      </c>
      <c r="D32" s="50" t="s">
        <v>116</v>
      </c>
      <c r="E32" s="51">
        <v>12</v>
      </c>
      <c r="F32" s="60" t="s">
        <v>341</v>
      </c>
      <c r="G32" s="67">
        <v>1150</v>
      </c>
      <c r="H32" s="50" t="s">
        <v>116</v>
      </c>
      <c r="I32" s="51">
        <v>15</v>
      </c>
      <c r="J32" s="60" t="s">
        <v>394</v>
      </c>
      <c r="K32" s="67">
        <v>1075</v>
      </c>
      <c r="L32" s="50" t="s">
        <v>116</v>
      </c>
      <c r="M32" s="52">
        <v>9</v>
      </c>
      <c r="N32" s="152"/>
      <c r="O32" s="153"/>
      <c r="P32" s="53"/>
    </row>
    <row r="33" spans="1:16" ht="16.5" customHeight="1">
      <c r="A33" s="58" t="s">
        <v>37</v>
      </c>
      <c r="B33" s="60" t="s">
        <v>282</v>
      </c>
      <c r="C33" s="67">
        <v>1750</v>
      </c>
      <c r="D33" s="50" t="s">
        <v>116</v>
      </c>
      <c r="E33" s="51">
        <v>12</v>
      </c>
      <c r="F33" s="60" t="s">
        <v>378</v>
      </c>
      <c r="G33" s="67">
        <v>1575</v>
      </c>
      <c r="H33" s="50" t="s">
        <v>116</v>
      </c>
      <c r="I33" s="51">
        <v>20</v>
      </c>
      <c r="J33" s="60" t="s">
        <v>269</v>
      </c>
      <c r="K33" s="67">
        <v>1475</v>
      </c>
      <c r="L33" s="50" t="s">
        <v>116</v>
      </c>
      <c r="M33" s="52">
        <v>12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392</v>
      </c>
      <c r="C34" s="67">
        <v>2600</v>
      </c>
      <c r="D34" s="50" t="s">
        <v>116</v>
      </c>
      <c r="E34" s="51">
        <v>24</v>
      </c>
      <c r="F34" s="60" t="s">
        <v>372</v>
      </c>
      <c r="G34" s="67">
        <v>2325</v>
      </c>
      <c r="H34" s="50" t="s">
        <v>116</v>
      </c>
      <c r="I34" s="51">
        <v>30</v>
      </c>
      <c r="J34" s="60" t="s">
        <v>273</v>
      </c>
      <c r="K34" s="67">
        <v>1950</v>
      </c>
      <c r="L34" s="50" t="s">
        <v>116</v>
      </c>
      <c r="M34" s="52">
        <v>18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7175</v>
      </c>
      <c r="D35" s="50"/>
      <c r="E35" s="51"/>
      <c r="F35" s="68"/>
      <c r="G35" s="68">
        <f>SUM(G34+G33+G32+(IF(COUNTBLANK(G31),0,1500)))</f>
        <v>6550</v>
      </c>
      <c r="H35" s="50"/>
      <c r="I35" s="68"/>
      <c r="J35" s="60"/>
      <c r="K35" s="68">
        <f>SUM(K34+K33+K32+(IF(COUNTBLANK(K31),0,1500)))</f>
        <v>6000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0.57421875" style="0" customWidth="1"/>
    <col min="2" max="2" width="32.140625" style="0" customWidth="1"/>
    <col min="8" max="8" width="11.7109375" style="0" customWidth="1"/>
  </cols>
  <sheetData>
    <row r="1" spans="1:6" ht="12.75">
      <c r="A1" s="165" t="s">
        <v>98</v>
      </c>
      <c r="B1" s="137"/>
      <c r="C1" s="137"/>
      <c r="D1" s="137"/>
      <c r="E1" s="166"/>
      <c r="F1" s="166"/>
    </row>
    <row r="2" spans="1:6" ht="12.75">
      <c r="A2" s="137"/>
      <c r="B2" s="137"/>
      <c r="C2" s="137"/>
      <c r="D2" s="137"/>
      <c r="E2" s="166"/>
      <c r="F2" s="166"/>
    </row>
    <row r="3" spans="1:5" ht="12.75">
      <c r="A3" s="1"/>
      <c r="C3" s="1"/>
      <c r="D3" s="1"/>
      <c r="E3" s="1"/>
    </row>
    <row r="4" spans="1:8" ht="15">
      <c r="A4" s="25" t="s">
        <v>64</v>
      </c>
      <c r="B4" s="26" t="s">
        <v>13</v>
      </c>
      <c r="C4" s="27" t="s">
        <v>0</v>
      </c>
      <c r="D4" s="27" t="s">
        <v>1</v>
      </c>
      <c r="E4" s="27" t="s">
        <v>27</v>
      </c>
      <c r="F4" s="28" t="s">
        <v>29</v>
      </c>
      <c r="G4" s="27" t="s">
        <v>30</v>
      </c>
      <c r="H4" s="27" t="s">
        <v>8</v>
      </c>
    </row>
    <row r="5" spans="1:6" ht="12.75">
      <c r="A5" s="1">
        <v>406795</v>
      </c>
      <c r="B5" t="s">
        <v>80</v>
      </c>
      <c r="C5" s="2" t="s">
        <v>208</v>
      </c>
      <c r="D5" s="2" t="s">
        <v>209</v>
      </c>
      <c r="E5" s="2" t="s">
        <v>210</v>
      </c>
      <c r="F5" s="29" t="s">
        <v>116</v>
      </c>
    </row>
    <row r="6" spans="1:8" ht="12.75">
      <c r="A6" s="7" t="s">
        <v>83</v>
      </c>
      <c r="B6" t="s">
        <v>81</v>
      </c>
      <c r="C6" s="2" t="s">
        <v>232</v>
      </c>
      <c r="D6" s="2" t="s">
        <v>343</v>
      </c>
      <c r="E6" s="2" t="s">
        <v>210</v>
      </c>
      <c r="F6" s="29" t="s">
        <v>116</v>
      </c>
      <c r="G6" s="2"/>
      <c r="H6" s="2"/>
    </row>
    <row r="7" spans="1:8" ht="12.75">
      <c r="A7" s="7" t="s">
        <v>167</v>
      </c>
      <c r="B7" t="s">
        <v>260</v>
      </c>
      <c r="C7" s="2" t="s">
        <v>282</v>
      </c>
      <c r="D7" s="2" t="s">
        <v>283</v>
      </c>
      <c r="E7" s="2" t="s">
        <v>258</v>
      </c>
      <c r="F7" s="29" t="s">
        <v>116</v>
      </c>
      <c r="G7" s="2"/>
      <c r="H7" s="2"/>
    </row>
    <row r="8" spans="1:8" ht="12.75">
      <c r="A8" s="7" t="s">
        <v>412</v>
      </c>
      <c r="B8" t="s">
        <v>260</v>
      </c>
      <c r="C8" s="2" t="s">
        <v>340</v>
      </c>
      <c r="D8" s="2" t="s">
        <v>342</v>
      </c>
      <c r="E8" s="2" t="s">
        <v>210</v>
      </c>
      <c r="F8" s="29" t="s">
        <v>116</v>
      </c>
      <c r="G8" s="2"/>
      <c r="H8" s="2"/>
    </row>
    <row r="9" spans="1:8" ht="12.75">
      <c r="A9" s="7" t="s">
        <v>16</v>
      </c>
      <c r="B9" t="s">
        <v>260</v>
      </c>
      <c r="C9" s="2" t="s">
        <v>229</v>
      </c>
      <c r="D9" s="2" t="s">
        <v>344</v>
      </c>
      <c r="E9" s="2" t="s">
        <v>345</v>
      </c>
      <c r="F9" s="29" t="s">
        <v>116</v>
      </c>
      <c r="G9" s="2"/>
      <c r="H9" s="2"/>
    </row>
    <row r="10" spans="1:8" ht="12.75">
      <c r="A10" s="7" t="s">
        <v>14</v>
      </c>
      <c r="B10" t="s">
        <v>45</v>
      </c>
      <c r="C10" s="2" t="s">
        <v>160</v>
      </c>
      <c r="D10" s="2" t="s">
        <v>346</v>
      </c>
      <c r="E10" s="2" t="s">
        <v>210</v>
      </c>
      <c r="F10" s="29" t="s">
        <v>116</v>
      </c>
      <c r="G10" s="2"/>
      <c r="H10" s="2"/>
    </row>
    <row r="11" spans="1:8" ht="12.75">
      <c r="A11" s="7" t="s">
        <v>105</v>
      </c>
      <c r="B11" t="s">
        <v>104</v>
      </c>
      <c r="C11" s="2" t="s">
        <v>232</v>
      </c>
      <c r="D11" s="2" t="s">
        <v>347</v>
      </c>
      <c r="E11" s="2" t="s">
        <v>210</v>
      </c>
      <c r="F11" s="29" t="s">
        <v>127</v>
      </c>
      <c r="G11" s="2"/>
      <c r="H11" s="2"/>
    </row>
    <row r="12" spans="1:8" ht="12.75">
      <c r="A12" s="7" t="s">
        <v>411</v>
      </c>
      <c r="B12" t="s">
        <v>104</v>
      </c>
      <c r="C12" s="2" t="s">
        <v>232</v>
      </c>
      <c r="D12" s="2" t="s">
        <v>348</v>
      </c>
      <c r="E12" s="2" t="s">
        <v>345</v>
      </c>
      <c r="F12" s="29" t="s">
        <v>127</v>
      </c>
      <c r="G12" s="2"/>
      <c r="H12" s="2"/>
    </row>
    <row r="13" spans="1:8" ht="12.75">
      <c r="A13" s="7" t="s">
        <v>107</v>
      </c>
      <c r="B13" t="s">
        <v>349</v>
      </c>
      <c r="C13" s="2" t="s">
        <v>232</v>
      </c>
      <c r="D13" s="2" t="s">
        <v>350</v>
      </c>
      <c r="E13" s="2" t="s">
        <v>210</v>
      </c>
      <c r="F13" s="29" t="s">
        <v>127</v>
      </c>
      <c r="G13" s="2"/>
      <c r="H13" s="2"/>
    </row>
    <row r="14" spans="1:8" ht="12.75">
      <c r="A14" s="7" t="s">
        <v>242</v>
      </c>
      <c r="B14" t="s">
        <v>351</v>
      </c>
      <c r="C14" s="2" t="s">
        <v>232</v>
      </c>
      <c r="D14" s="2" t="s">
        <v>352</v>
      </c>
      <c r="E14" s="2" t="s">
        <v>210</v>
      </c>
      <c r="F14" s="29" t="s">
        <v>127</v>
      </c>
      <c r="G14" s="2"/>
      <c r="H14" s="2"/>
    </row>
    <row r="15" spans="1:8" ht="12.75">
      <c r="A15" s="7" t="s">
        <v>109</v>
      </c>
      <c r="B15" t="s">
        <v>108</v>
      </c>
      <c r="C15" s="2" t="s">
        <v>232</v>
      </c>
      <c r="D15" s="2" t="s">
        <v>353</v>
      </c>
      <c r="E15" s="2" t="s">
        <v>210</v>
      </c>
      <c r="F15" s="29" t="s">
        <v>127</v>
      </c>
      <c r="G15" s="2"/>
      <c r="H15" s="2"/>
    </row>
    <row r="16" spans="1:8" ht="12.75">
      <c r="A16" s="7" t="s">
        <v>291</v>
      </c>
      <c r="B16" t="s">
        <v>354</v>
      </c>
      <c r="C16" s="2" t="s">
        <v>232</v>
      </c>
      <c r="D16" s="2" t="s">
        <v>355</v>
      </c>
      <c r="E16" s="2" t="s">
        <v>210</v>
      </c>
      <c r="F16" s="29" t="s">
        <v>127</v>
      </c>
      <c r="G16" s="2"/>
      <c r="H16" s="2"/>
    </row>
    <row r="17" spans="1:8" ht="12.75">
      <c r="A17" s="7" t="s">
        <v>91</v>
      </c>
      <c r="B17" t="s">
        <v>89</v>
      </c>
      <c r="C17" s="2" t="s">
        <v>132</v>
      </c>
      <c r="D17" s="2" t="s">
        <v>356</v>
      </c>
      <c r="E17" s="2" t="s">
        <v>210</v>
      </c>
      <c r="F17" s="29" t="s">
        <v>116</v>
      </c>
      <c r="G17" s="2"/>
      <c r="H17" s="2"/>
    </row>
    <row r="18" spans="1:8" ht="12.75">
      <c r="A18" s="7"/>
      <c r="B18" t="s">
        <v>408</v>
      </c>
      <c r="C18" s="2" t="s">
        <v>409</v>
      </c>
      <c r="D18" s="2" t="s">
        <v>410</v>
      </c>
      <c r="E18" s="2" t="s">
        <v>210</v>
      </c>
      <c r="F18" s="29" t="s">
        <v>116</v>
      </c>
      <c r="G18" s="2"/>
      <c r="H18" s="2"/>
    </row>
    <row r="19" spans="1:8" ht="12.75">
      <c r="A19" s="7" t="s">
        <v>86</v>
      </c>
      <c r="B19" t="s">
        <v>88</v>
      </c>
      <c r="C19" s="2" t="s">
        <v>267</v>
      </c>
      <c r="D19" s="2" t="s">
        <v>357</v>
      </c>
      <c r="E19" s="2" t="s">
        <v>345</v>
      </c>
      <c r="F19" s="29" t="s">
        <v>116</v>
      </c>
      <c r="G19" s="2"/>
      <c r="H19" s="2"/>
    </row>
    <row r="20" spans="1:8" ht="12.75">
      <c r="A20" s="7" t="s">
        <v>413</v>
      </c>
      <c r="B20" t="s">
        <v>88</v>
      </c>
      <c r="C20" s="2" t="s">
        <v>231</v>
      </c>
      <c r="D20" s="2" t="s">
        <v>358</v>
      </c>
      <c r="E20" s="2" t="s">
        <v>210</v>
      </c>
      <c r="F20" s="29" t="s">
        <v>127</v>
      </c>
      <c r="G20" s="2"/>
      <c r="H20" s="2"/>
    </row>
    <row r="21" spans="1:8" ht="12.75">
      <c r="A21" s="7" t="s">
        <v>170</v>
      </c>
      <c r="B21" t="s">
        <v>359</v>
      </c>
      <c r="C21" s="2" t="s">
        <v>232</v>
      </c>
      <c r="D21" s="2" t="s">
        <v>360</v>
      </c>
      <c r="E21" s="2" t="s">
        <v>210</v>
      </c>
      <c r="F21" s="29" t="s">
        <v>127</v>
      </c>
      <c r="G21" s="2"/>
      <c r="H21" s="2"/>
    </row>
    <row r="22" spans="1:8" ht="12.75">
      <c r="A22" s="7" t="s">
        <v>204</v>
      </c>
      <c r="B22" t="s">
        <v>361</v>
      </c>
      <c r="C22" s="2" t="s">
        <v>231</v>
      </c>
      <c r="D22" s="2" t="s">
        <v>362</v>
      </c>
      <c r="E22" s="2" t="s">
        <v>210</v>
      </c>
      <c r="F22" s="29" t="s">
        <v>127</v>
      </c>
      <c r="G22" s="2"/>
      <c r="H22" s="2"/>
    </row>
    <row r="23" spans="1:8" ht="12.75">
      <c r="A23" s="7" t="s">
        <v>68</v>
      </c>
      <c r="B23" t="s">
        <v>67</v>
      </c>
      <c r="C23" s="2" t="s">
        <v>397</v>
      </c>
      <c r="D23" s="2" t="s">
        <v>428</v>
      </c>
      <c r="E23" s="2" t="s">
        <v>210</v>
      </c>
      <c r="F23" s="29" t="s">
        <v>116</v>
      </c>
      <c r="G23" s="2"/>
      <c r="H23" s="2"/>
    </row>
    <row r="24" spans="1:8" ht="12.75">
      <c r="A24" s="7" t="s">
        <v>68</v>
      </c>
      <c r="B24" t="s">
        <v>67</v>
      </c>
      <c r="C24" s="2" t="s">
        <v>395</v>
      </c>
      <c r="D24" s="2" t="s">
        <v>398</v>
      </c>
      <c r="E24" s="2" t="s">
        <v>345</v>
      </c>
      <c r="F24" s="29" t="s">
        <v>116</v>
      </c>
      <c r="G24" s="2"/>
      <c r="H24" s="2"/>
    </row>
    <row r="25" spans="1:8" ht="12.75">
      <c r="A25" s="7" t="s">
        <v>293</v>
      </c>
      <c r="B25" t="s">
        <v>364</v>
      </c>
      <c r="C25" s="2" t="s">
        <v>232</v>
      </c>
      <c r="D25" s="2" t="s">
        <v>363</v>
      </c>
      <c r="E25" s="2" t="s">
        <v>210</v>
      </c>
      <c r="F25" s="29" t="s">
        <v>127</v>
      </c>
      <c r="G25" s="2"/>
      <c r="H25" s="2"/>
    </row>
    <row r="26" spans="1:8" ht="12.75">
      <c r="A26" s="7" t="s">
        <v>112</v>
      </c>
      <c r="B26" t="s">
        <v>111</v>
      </c>
      <c r="C26" s="2" t="s">
        <v>231</v>
      </c>
      <c r="D26" s="2" t="s">
        <v>365</v>
      </c>
      <c r="E26" s="2" t="s">
        <v>210</v>
      </c>
      <c r="F26" s="29" t="s">
        <v>127</v>
      </c>
      <c r="G26" s="2"/>
      <c r="H26" s="2"/>
    </row>
    <row r="27" spans="1:8" ht="12.75">
      <c r="A27" s="7"/>
      <c r="C27" s="2"/>
      <c r="D27" s="2"/>
      <c r="E27" s="2"/>
      <c r="F27" s="29"/>
      <c r="G27" s="2"/>
      <c r="H27" s="2"/>
    </row>
    <row r="28" spans="1:8" ht="12.75">
      <c r="A28" s="7"/>
      <c r="C28" s="2"/>
      <c r="D28" s="2"/>
      <c r="E28" s="2"/>
      <c r="F28" s="29"/>
      <c r="G28" s="2"/>
      <c r="H28" s="2"/>
    </row>
    <row r="29" spans="1:8" ht="12.75">
      <c r="A29" s="1"/>
      <c r="C29" s="2"/>
      <c r="D29" s="2"/>
      <c r="E29" s="2"/>
      <c r="F29" s="29"/>
      <c r="G29" s="2"/>
      <c r="H29" s="2"/>
    </row>
    <row r="30" spans="1:7" ht="12.75">
      <c r="A30" s="7"/>
      <c r="C30" s="2"/>
      <c r="D30" s="2"/>
      <c r="E30" s="2"/>
      <c r="F30" s="29"/>
      <c r="G30" s="2"/>
    </row>
    <row r="31" spans="1:8" ht="12.75">
      <c r="A31" s="1"/>
      <c r="C31" s="2"/>
      <c r="D31" s="2"/>
      <c r="E31" s="2"/>
      <c r="F31" s="29"/>
      <c r="H31" s="2"/>
    </row>
    <row r="32" spans="1:7" ht="12.75">
      <c r="A32" s="7"/>
      <c r="C32" s="2"/>
      <c r="D32" s="2"/>
      <c r="E32" s="2"/>
      <c r="F32" s="29"/>
      <c r="G32" s="2"/>
    </row>
    <row r="33" spans="1:8" ht="12.75">
      <c r="A33" s="1"/>
      <c r="C33" s="2"/>
      <c r="D33" s="2"/>
      <c r="E33" s="2"/>
      <c r="F33" s="29"/>
      <c r="H33" s="2"/>
    </row>
    <row r="34" spans="1:8" ht="12.75">
      <c r="A34" s="78"/>
      <c r="C34" s="2"/>
      <c r="D34" s="2"/>
      <c r="E34" s="2"/>
      <c r="F34" s="29"/>
      <c r="G34" s="2"/>
      <c r="H34" s="2"/>
    </row>
    <row r="35" spans="1:8" ht="12.75">
      <c r="A35" s="78"/>
      <c r="C35" s="2"/>
      <c r="D35" s="2"/>
      <c r="E35" s="2"/>
      <c r="F35" s="29"/>
      <c r="G35" s="2"/>
      <c r="H35" s="2"/>
    </row>
    <row r="36" spans="1:8" ht="12.75">
      <c r="A36" s="78"/>
      <c r="C36" s="2"/>
      <c r="D36" s="2"/>
      <c r="E36" s="2"/>
      <c r="F36" s="29"/>
      <c r="G36" s="2"/>
      <c r="H36" s="2"/>
    </row>
    <row r="37" spans="1:8" ht="12.75">
      <c r="A37" s="78"/>
      <c r="C37" s="2"/>
      <c r="D37" s="2"/>
      <c r="E37" s="2"/>
      <c r="F37" s="29"/>
      <c r="G37" s="2"/>
      <c r="H37" s="2"/>
    </row>
    <row r="38" spans="1:6" ht="12.75">
      <c r="A38" s="1"/>
      <c r="C38" s="2"/>
      <c r="D38" s="2"/>
      <c r="E38" s="2"/>
      <c r="F38" s="29"/>
    </row>
    <row r="39" spans="1:6" ht="12.75">
      <c r="A39" s="1"/>
      <c r="C39" s="2"/>
      <c r="D39" s="2"/>
      <c r="E39" s="2"/>
      <c r="F39" s="29"/>
    </row>
    <row r="40" spans="1:6" ht="12.75">
      <c r="A40" s="1"/>
      <c r="C40" s="2"/>
      <c r="D40" s="2"/>
      <c r="E40" s="2"/>
      <c r="F40" s="29"/>
    </row>
    <row r="41" spans="1:6" ht="12.75">
      <c r="A41" s="1"/>
      <c r="C41" s="2"/>
      <c r="D41" s="2"/>
      <c r="E41" s="2"/>
      <c r="F41" s="29"/>
    </row>
    <row r="42" spans="1:6" ht="12.75">
      <c r="A42" s="1"/>
      <c r="C42" s="2"/>
      <c r="D42" s="2"/>
      <c r="E42" s="2"/>
      <c r="F42" s="29"/>
    </row>
    <row r="43" spans="1:6" ht="12.75">
      <c r="A43" s="1"/>
      <c r="C43" s="2"/>
      <c r="D43" s="2"/>
      <c r="E43" s="2"/>
      <c r="F43" s="29"/>
    </row>
    <row r="44" spans="1:6" ht="12.75">
      <c r="A44" s="1"/>
      <c r="C44" s="2"/>
      <c r="D44" s="2"/>
      <c r="E44" s="2"/>
      <c r="F44" s="29"/>
    </row>
    <row r="45" spans="1:6" ht="12.75">
      <c r="A45" s="1"/>
      <c r="C45" s="2"/>
      <c r="D45" s="2"/>
      <c r="E45" s="2"/>
      <c r="F45" s="29"/>
    </row>
    <row r="46" spans="1:6" ht="12.75">
      <c r="A46" s="1"/>
      <c r="C46" s="2"/>
      <c r="D46" s="2"/>
      <c r="E46" s="2"/>
      <c r="F46" s="29"/>
    </row>
    <row r="47" spans="1:6" ht="12.75">
      <c r="A47" s="1"/>
      <c r="C47" s="2"/>
      <c r="D47" s="2"/>
      <c r="E47" s="2"/>
      <c r="F47" s="29"/>
    </row>
    <row r="48" spans="1:6" ht="12.75">
      <c r="A48" s="1"/>
      <c r="C48" s="2"/>
      <c r="D48" s="2"/>
      <c r="E48" s="2"/>
      <c r="F48" s="29"/>
    </row>
    <row r="49" spans="1:6" ht="12.75">
      <c r="A49" s="1"/>
      <c r="C49" s="2"/>
      <c r="D49" s="2"/>
      <c r="E49" s="2"/>
      <c r="F49" s="29"/>
    </row>
    <row r="50" spans="1:6" ht="12.75">
      <c r="A50" s="1"/>
      <c r="C50" s="2"/>
      <c r="D50" s="2"/>
      <c r="E50" s="2"/>
      <c r="F50" s="29"/>
    </row>
    <row r="51" spans="1:6" ht="12.75">
      <c r="A51" s="1"/>
      <c r="C51" s="2"/>
      <c r="D51" s="2"/>
      <c r="E51" s="2"/>
      <c r="F51" s="29"/>
    </row>
    <row r="52" spans="1:6" ht="12.75">
      <c r="A52" s="1"/>
      <c r="C52" s="2"/>
      <c r="D52" s="2"/>
      <c r="E52" s="2"/>
      <c r="F52" s="29"/>
    </row>
    <row r="53" spans="1:6" ht="12.75">
      <c r="A53" s="1"/>
      <c r="C53" s="2"/>
      <c r="D53" s="2"/>
      <c r="E53" s="2"/>
      <c r="F53" s="29"/>
    </row>
    <row r="54" spans="1:6" ht="12.75">
      <c r="A54" s="1"/>
      <c r="C54" s="2"/>
      <c r="D54" s="2"/>
      <c r="E54" s="2"/>
      <c r="F54" s="29"/>
    </row>
    <row r="55" spans="1:6" ht="12.75">
      <c r="A55" s="1"/>
      <c r="C55" s="2"/>
      <c r="D55" s="2"/>
      <c r="E55" s="2"/>
      <c r="F55" s="29"/>
    </row>
    <row r="56" spans="1:6" ht="12.75">
      <c r="A56" s="1"/>
      <c r="C56" s="2"/>
      <c r="D56" s="2"/>
      <c r="E56" s="2"/>
      <c r="F56" s="29"/>
    </row>
    <row r="57" spans="1:6" ht="12.75">
      <c r="A57" s="1"/>
      <c r="C57" s="2"/>
      <c r="D57" s="2"/>
      <c r="E57" s="2"/>
      <c r="F57" s="29"/>
    </row>
    <row r="58" spans="1:6" ht="12.75">
      <c r="A58" s="1"/>
      <c r="C58" s="2"/>
      <c r="D58" s="2"/>
      <c r="E58" s="2"/>
      <c r="F58" s="29"/>
    </row>
    <row r="59" spans="1:6" ht="12.75">
      <c r="A59" s="1"/>
      <c r="C59" s="2"/>
      <c r="D59" s="2"/>
      <c r="E59" s="2"/>
      <c r="F59" s="29"/>
    </row>
    <row r="60" spans="1:6" ht="12.75">
      <c r="A60" s="1"/>
      <c r="C60" s="2"/>
      <c r="D60" s="2"/>
      <c r="E60" s="2"/>
      <c r="F60" s="29"/>
    </row>
    <row r="61" spans="1:6" ht="12.75">
      <c r="A61" s="1"/>
      <c r="C61" s="2"/>
      <c r="D61" s="2"/>
      <c r="E61" s="2"/>
      <c r="F61" s="29"/>
    </row>
    <row r="62" spans="1:6" ht="12.75">
      <c r="A62" s="1"/>
      <c r="C62" s="2"/>
      <c r="D62" s="2"/>
      <c r="E62" s="2"/>
      <c r="F62" s="29"/>
    </row>
    <row r="63" spans="1:6" ht="12.75">
      <c r="A63" s="1"/>
      <c r="C63" s="2"/>
      <c r="D63" s="2"/>
      <c r="E63" s="2"/>
      <c r="F63" s="29"/>
    </row>
    <row r="64" spans="1:6" ht="12.75">
      <c r="A64" s="1"/>
      <c r="C64" s="2"/>
      <c r="D64" s="2"/>
      <c r="E64" s="2"/>
      <c r="F64" s="29"/>
    </row>
  </sheetData>
  <sheetProtection/>
  <mergeCells count="1">
    <mergeCell ref="A1:F2"/>
  </mergeCells>
  <printOptions/>
  <pageMargins left="0.75" right="0.75" top="1" bottom="1" header="0.5" footer="0.5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zoomScalePageLayoutView="0" workbookViewId="0" topLeftCell="A1">
      <selection activeCell="A1" sqref="A1:J2"/>
    </sheetView>
  </sheetViews>
  <sheetFormatPr defaultColWidth="9.140625" defaultRowHeight="12.75"/>
  <cols>
    <col min="1" max="1" width="10.57421875" style="0" customWidth="1"/>
    <col min="2" max="2" width="32.140625" style="0" customWidth="1"/>
    <col min="8" max="8" width="11.7109375" style="0" customWidth="1"/>
  </cols>
  <sheetData>
    <row r="1" spans="1:6" ht="12.75">
      <c r="A1" s="165" t="s">
        <v>97</v>
      </c>
      <c r="B1" s="137"/>
      <c r="C1" s="137"/>
      <c r="D1" s="137"/>
      <c r="E1" s="166"/>
      <c r="F1" s="166"/>
    </row>
    <row r="2" spans="1:6" ht="12.75">
      <c r="A2" s="137"/>
      <c r="B2" s="137"/>
      <c r="C2" s="137"/>
      <c r="D2" s="137"/>
      <c r="E2" s="166"/>
      <c r="F2" s="166"/>
    </row>
    <row r="3" spans="1:5" ht="12.75">
      <c r="A3" s="1"/>
      <c r="C3" s="1"/>
      <c r="D3" s="1"/>
      <c r="E3" s="1"/>
    </row>
    <row r="4" spans="1:8" ht="15">
      <c r="A4" s="25" t="s">
        <v>64</v>
      </c>
      <c r="B4" s="26" t="s">
        <v>13</v>
      </c>
      <c r="C4" s="27" t="s">
        <v>0</v>
      </c>
      <c r="D4" s="27" t="s">
        <v>1</v>
      </c>
      <c r="E4" s="27" t="s">
        <v>27</v>
      </c>
      <c r="F4" s="28" t="s">
        <v>29</v>
      </c>
      <c r="G4" s="27" t="s">
        <v>30</v>
      </c>
      <c r="H4" s="27" t="s">
        <v>8</v>
      </c>
    </row>
    <row r="5" spans="1:6" ht="12.75">
      <c r="A5" s="1"/>
      <c r="C5" s="2"/>
      <c r="D5" s="2"/>
      <c r="E5" s="2"/>
      <c r="F5" s="29"/>
    </row>
    <row r="6" spans="1:8" ht="12.75">
      <c r="A6" s="1"/>
      <c r="C6" s="2"/>
      <c r="D6" s="2"/>
      <c r="E6" s="2"/>
      <c r="F6" s="29"/>
      <c r="H6" s="2"/>
    </row>
    <row r="7" spans="1:7" ht="12.75">
      <c r="A7" s="1"/>
      <c r="C7" s="2"/>
      <c r="D7" s="2"/>
      <c r="E7" s="2"/>
      <c r="F7" s="29"/>
      <c r="G7" s="2"/>
    </row>
    <row r="8" spans="1:8" ht="12.75">
      <c r="A8" s="1"/>
      <c r="C8" s="2"/>
      <c r="D8" s="2"/>
      <c r="E8" s="2"/>
      <c r="F8" s="29"/>
      <c r="H8" s="2"/>
    </row>
    <row r="9" spans="1:8" ht="12.75">
      <c r="A9" s="1"/>
      <c r="C9" s="2"/>
      <c r="D9" s="2"/>
      <c r="E9" s="2"/>
      <c r="F9" s="29"/>
      <c r="G9" s="2"/>
      <c r="H9" s="2"/>
    </row>
    <row r="10" spans="1:8" ht="12.75">
      <c r="A10" s="1"/>
      <c r="C10" s="2"/>
      <c r="D10" s="2"/>
      <c r="E10" s="2"/>
      <c r="F10" s="29"/>
      <c r="G10" s="2"/>
      <c r="H10" s="2"/>
    </row>
    <row r="11" spans="1:8" ht="12.75">
      <c r="A11" s="1"/>
      <c r="C11" s="2"/>
      <c r="D11" s="2"/>
      <c r="E11" s="2"/>
      <c r="F11" s="29"/>
      <c r="G11" s="2"/>
      <c r="H11" s="2"/>
    </row>
    <row r="12" spans="1:8" ht="12.75">
      <c r="A12" s="1"/>
      <c r="C12" s="2"/>
      <c r="D12" s="2"/>
      <c r="E12" s="2"/>
      <c r="F12" s="29"/>
      <c r="G12" s="2"/>
      <c r="H12" s="2"/>
    </row>
    <row r="13" spans="1:8" ht="12.75">
      <c r="A13" s="1"/>
      <c r="C13" s="2"/>
      <c r="D13" s="2"/>
      <c r="E13" s="2"/>
      <c r="F13" s="29"/>
      <c r="G13" s="2"/>
      <c r="H13" s="2"/>
    </row>
    <row r="14" spans="1:8" ht="12.75">
      <c r="A14" s="1"/>
      <c r="C14" s="2"/>
      <c r="D14" s="2"/>
      <c r="E14" s="2"/>
      <c r="F14" s="29"/>
      <c r="G14" s="2"/>
      <c r="H14" s="2"/>
    </row>
    <row r="15" spans="1:8" ht="12.75">
      <c r="A15" s="1"/>
      <c r="C15" s="2"/>
      <c r="D15" s="2"/>
      <c r="E15" s="2"/>
      <c r="F15" s="29"/>
      <c r="G15" s="2"/>
      <c r="H15" s="2"/>
    </row>
    <row r="16" spans="1:8" ht="12.75">
      <c r="A16" s="1"/>
      <c r="C16" s="2"/>
      <c r="D16" s="2"/>
      <c r="E16" s="2"/>
      <c r="F16" s="29"/>
      <c r="G16" s="2"/>
      <c r="H16" s="2"/>
    </row>
    <row r="17" spans="1:6" ht="12.75">
      <c r="A17" s="1"/>
      <c r="C17" s="2"/>
      <c r="D17" s="2"/>
      <c r="E17" s="2"/>
      <c r="F17" s="29"/>
    </row>
    <row r="18" spans="1:6" ht="12.75">
      <c r="A18" s="1"/>
      <c r="C18" s="2"/>
      <c r="D18" s="2"/>
      <c r="E18" s="2"/>
      <c r="F18" s="29"/>
    </row>
    <row r="19" spans="1:7" ht="12.75">
      <c r="A19" s="1"/>
      <c r="C19" s="2"/>
      <c r="D19" s="2"/>
      <c r="E19" s="2"/>
      <c r="F19" s="29"/>
      <c r="G19" s="2"/>
    </row>
    <row r="20" spans="1:6" ht="12.75">
      <c r="A20" s="1"/>
      <c r="C20" s="2"/>
      <c r="D20" s="2"/>
      <c r="E20" s="2"/>
      <c r="F20" s="29"/>
    </row>
    <row r="21" spans="1:7" ht="12.75">
      <c r="A21" s="1"/>
      <c r="C21" s="2"/>
      <c r="D21" s="2"/>
      <c r="E21" s="2"/>
      <c r="F21" s="29"/>
      <c r="G21" s="2"/>
    </row>
    <row r="22" spans="1:6" ht="12.75">
      <c r="A22" s="1"/>
      <c r="C22" s="2"/>
      <c r="D22" s="2"/>
      <c r="E22" s="2"/>
      <c r="F22" s="29"/>
    </row>
    <row r="23" spans="1:6" ht="12.75">
      <c r="A23" s="1"/>
      <c r="C23" s="2"/>
      <c r="D23" s="2"/>
      <c r="E23" s="2"/>
      <c r="F23" s="29"/>
    </row>
    <row r="24" spans="1:6" ht="12.75">
      <c r="A24" s="1"/>
      <c r="C24" s="2"/>
      <c r="D24" s="2"/>
      <c r="E24" s="2"/>
      <c r="F24" s="29"/>
    </row>
    <row r="25" spans="1:6" ht="12.75">
      <c r="A25" s="1"/>
      <c r="C25" s="2"/>
      <c r="D25" s="2"/>
      <c r="E25" s="2"/>
      <c r="F25" s="29"/>
    </row>
    <row r="26" spans="1:6" ht="12.75">
      <c r="A26" s="1"/>
      <c r="C26" s="2"/>
      <c r="D26" s="2"/>
      <c r="E26" s="2"/>
      <c r="F26" s="29"/>
    </row>
    <row r="27" spans="1:6" ht="12.75">
      <c r="A27" s="1"/>
      <c r="C27" s="2"/>
      <c r="D27" s="2"/>
      <c r="E27" s="2"/>
      <c r="F27" s="29"/>
    </row>
    <row r="28" spans="1:6" ht="12.75">
      <c r="A28" s="1"/>
      <c r="C28" s="2"/>
      <c r="D28" s="2"/>
      <c r="E28" s="2"/>
      <c r="F28" s="29"/>
    </row>
    <row r="29" spans="1:6" ht="12.75">
      <c r="A29" s="1"/>
      <c r="C29" s="2"/>
      <c r="D29" s="2"/>
      <c r="E29" s="2"/>
      <c r="F29" s="29"/>
    </row>
    <row r="30" spans="1:6" ht="12.75">
      <c r="A30" s="1"/>
      <c r="C30" s="2"/>
      <c r="D30" s="2"/>
      <c r="E30" s="2"/>
      <c r="F30" s="29"/>
    </row>
    <row r="31" spans="1:6" ht="12.75">
      <c r="A31" s="1"/>
      <c r="C31" s="2"/>
      <c r="D31" s="2"/>
      <c r="E31" s="2"/>
      <c r="F31" s="29"/>
    </row>
    <row r="32" spans="1:6" ht="12.75">
      <c r="A32" s="1"/>
      <c r="C32" s="2"/>
      <c r="D32" s="2"/>
      <c r="E32" s="2"/>
      <c r="F32" s="29"/>
    </row>
    <row r="33" spans="1:6" ht="12.75">
      <c r="A33" s="1"/>
      <c r="C33" s="2"/>
      <c r="D33" s="2"/>
      <c r="E33" s="2"/>
      <c r="F33" s="29"/>
    </row>
    <row r="34" spans="1:6" ht="12.75">
      <c r="A34" s="1"/>
      <c r="C34" s="2"/>
      <c r="D34" s="2"/>
      <c r="E34" s="2"/>
      <c r="F34" s="29"/>
    </row>
    <row r="35" spans="1:6" ht="12.75">
      <c r="A35" s="1"/>
      <c r="C35" s="2"/>
      <c r="D35" s="2"/>
      <c r="E35" s="2"/>
      <c r="F35" s="29"/>
    </row>
    <row r="36" spans="1:6" ht="12.75">
      <c r="A36" s="1"/>
      <c r="C36" s="2"/>
      <c r="D36" s="2"/>
      <c r="E36" s="2"/>
      <c r="F36" s="29"/>
    </row>
    <row r="37" spans="1:6" ht="12.75">
      <c r="A37" s="1"/>
      <c r="C37" s="2"/>
      <c r="D37" s="2"/>
      <c r="E37" s="2"/>
      <c r="F37" s="29"/>
    </row>
    <row r="38" spans="1:6" ht="12.75">
      <c r="A38" s="1"/>
      <c r="C38" s="2"/>
      <c r="D38" s="2"/>
      <c r="E38" s="2"/>
      <c r="F38" s="29"/>
    </row>
    <row r="39" spans="1:6" ht="12.75">
      <c r="A39" s="1"/>
      <c r="C39" s="2"/>
      <c r="D39" s="2"/>
      <c r="E39" s="2"/>
      <c r="F39" s="29"/>
    </row>
    <row r="40" spans="1:6" ht="12.75">
      <c r="A40" s="1"/>
      <c r="C40" s="2"/>
      <c r="D40" s="2"/>
      <c r="E40" s="2"/>
      <c r="F40" s="29"/>
    </row>
    <row r="41" spans="1:6" ht="12.75">
      <c r="A41" s="1"/>
      <c r="C41" s="2"/>
      <c r="D41" s="2"/>
      <c r="E41" s="2"/>
      <c r="F41" s="29"/>
    </row>
    <row r="42" spans="1:6" ht="12.75">
      <c r="A42" s="1"/>
      <c r="C42" s="2"/>
      <c r="D42" s="2"/>
      <c r="E42" s="2"/>
      <c r="F42" s="29"/>
    </row>
    <row r="43" spans="1:6" ht="12.75">
      <c r="A43" s="1"/>
      <c r="C43" s="2"/>
      <c r="D43" s="2"/>
      <c r="E43" s="2"/>
      <c r="F43" s="29"/>
    </row>
    <row r="44" spans="1:6" ht="12.75">
      <c r="A44" s="1"/>
      <c r="C44" s="2"/>
      <c r="D44" s="2"/>
      <c r="E44" s="2"/>
      <c r="F44" s="29"/>
    </row>
    <row r="45" spans="1:6" ht="12.75">
      <c r="A45" s="1"/>
      <c r="C45" s="2"/>
      <c r="D45" s="2"/>
      <c r="E45" s="2"/>
      <c r="F45" s="29"/>
    </row>
    <row r="46" spans="1:6" ht="12.75">
      <c r="A46" s="1"/>
      <c r="C46" s="2"/>
      <c r="D46" s="2"/>
      <c r="E46" s="2"/>
      <c r="F46" s="29"/>
    </row>
    <row r="47" spans="1:6" ht="12.75">
      <c r="A47" s="1"/>
      <c r="C47" s="2"/>
      <c r="D47" s="2"/>
      <c r="E47" s="2"/>
      <c r="F47" s="29"/>
    </row>
    <row r="48" spans="1:6" ht="12.75">
      <c r="A48" s="1"/>
      <c r="C48" s="2"/>
      <c r="D48" s="2"/>
      <c r="E48" s="2"/>
      <c r="F48" s="29"/>
    </row>
  </sheetData>
  <sheetProtection/>
  <mergeCells count="1">
    <mergeCell ref="A1:F2"/>
  </mergeCells>
  <printOptions/>
  <pageMargins left="0.75" right="0.75" top="1" bottom="1" header="0.5" footer="0.5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8.140625" style="0" bestFit="1" customWidth="1"/>
    <col min="2" max="2" width="17.8515625" style="0" customWidth="1"/>
    <col min="3" max="3" width="9.140625" style="120" customWidth="1"/>
    <col min="4" max="4" width="11.00390625" style="120" customWidth="1"/>
    <col min="5" max="5" width="12.00390625" style="120" customWidth="1"/>
    <col min="6" max="6" width="10.7109375" style="0" bestFit="1" customWidth="1"/>
    <col min="11" max="11" width="9.140625" style="120" customWidth="1"/>
  </cols>
  <sheetData>
    <row r="1" spans="1:11" ht="12.75">
      <c r="A1" s="121" t="s">
        <v>305</v>
      </c>
      <c r="B1" s="121" t="s">
        <v>13</v>
      </c>
      <c r="C1" s="122" t="s">
        <v>3</v>
      </c>
      <c r="D1" s="122" t="s">
        <v>5</v>
      </c>
      <c r="E1" s="122" t="s">
        <v>4</v>
      </c>
      <c r="F1" s="122" t="s">
        <v>304</v>
      </c>
      <c r="G1" s="122" t="s">
        <v>27</v>
      </c>
      <c r="H1" s="122" t="s">
        <v>303</v>
      </c>
      <c r="I1" s="122" t="s">
        <v>101</v>
      </c>
      <c r="J1" s="122" t="s">
        <v>302</v>
      </c>
      <c r="K1" s="122" t="s">
        <v>301</v>
      </c>
    </row>
    <row r="2" spans="1:10" ht="12.75">
      <c r="A2">
        <v>406795</v>
      </c>
      <c r="B2" t="s">
        <v>80</v>
      </c>
      <c r="C2" s="120">
        <v>0.005293287037037037</v>
      </c>
      <c r="D2" s="120">
        <v>0.005887268518518518</v>
      </c>
      <c r="E2" s="120">
        <v>0.006103009259259259</v>
      </c>
      <c r="F2" s="120">
        <f>SUM(C2:E2)</f>
        <v>0.017283564814814814</v>
      </c>
      <c r="H2" t="s">
        <v>295</v>
      </c>
      <c r="I2">
        <v>57</v>
      </c>
      <c r="J2" t="s">
        <v>294</v>
      </c>
    </row>
    <row r="3" spans="1:11" ht="12.75">
      <c r="A3">
        <v>783385</v>
      </c>
      <c r="B3" t="s">
        <v>81</v>
      </c>
      <c r="C3" s="120">
        <v>0.003976157407407408</v>
      </c>
      <c r="D3" s="120">
        <v>0.004678240740740741</v>
      </c>
      <c r="E3" s="120">
        <v>0.005338773148148148</v>
      </c>
      <c r="F3" s="120">
        <f>SUM(C3:E3)</f>
        <v>0.013993171296296297</v>
      </c>
      <c r="H3" t="s">
        <v>299</v>
      </c>
      <c r="I3">
        <v>38</v>
      </c>
      <c r="J3" t="s">
        <v>294</v>
      </c>
      <c r="K3" s="120">
        <v>0.014731018518518518</v>
      </c>
    </row>
    <row r="4" spans="1:11" ht="12.75">
      <c r="A4">
        <v>406927</v>
      </c>
      <c r="B4" t="s">
        <v>103</v>
      </c>
      <c r="C4" s="120">
        <v>0.004894212962962962</v>
      </c>
      <c r="D4" s="120">
        <v>0.005664930555555556</v>
      </c>
      <c r="E4" s="120">
        <v>0.006060416666666666</v>
      </c>
      <c r="F4" s="120">
        <f>SUM(C4,D4,E4)</f>
        <v>0.016619560185185185</v>
      </c>
      <c r="H4" t="s">
        <v>295</v>
      </c>
      <c r="I4">
        <v>41</v>
      </c>
      <c r="J4" t="s">
        <v>294</v>
      </c>
      <c r="K4" s="120">
        <v>0.014908912037037036</v>
      </c>
    </row>
    <row r="5" spans="1:10" ht="12.75">
      <c r="A5">
        <v>406820</v>
      </c>
      <c r="B5" t="s">
        <v>261</v>
      </c>
      <c r="C5" s="120">
        <v>0.0045321759259259265</v>
      </c>
      <c r="D5" s="120">
        <v>0.005327662037037037</v>
      </c>
      <c r="E5" s="120">
        <v>0.005965393518518518</v>
      </c>
      <c r="F5" s="120">
        <f>SUM(C5,D5,E5)</f>
        <v>0.015825231481481482</v>
      </c>
      <c r="H5" t="s">
        <v>295</v>
      </c>
      <c r="I5">
        <v>50</v>
      </c>
      <c r="J5" t="s">
        <v>294</v>
      </c>
    </row>
    <row r="6" spans="1:10" ht="12.75">
      <c r="A6">
        <v>406801</v>
      </c>
      <c r="B6" t="s">
        <v>270</v>
      </c>
      <c r="C6" s="120">
        <v>0.005280555555555556</v>
      </c>
      <c r="D6" s="120">
        <v>0.006070601851851852</v>
      </c>
      <c r="E6" s="120">
        <v>0.007200231481481482</v>
      </c>
      <c r="F6" s="120">
        <f>SUM(C6,D6,E6)</f>
        <v>0.018551388888888888</v>
      </c>
      <c r="H6" t="s">
        <v>295</v>
      </c>
      <c r="I6">
        <v>54</v>
      </c>
      <c r="J6" t="s">
        <v>300</v>
      </c>
    </row>
    <row r="7" spans="1:10" ht="12.75">
      <c r="A7">
        <v>785729</v>
      </c>
      <c r="B7" t="s">
        <v>259</v>
      </c>
      <c r="C7" s="120">
        <v>0.0037912037037037033</v>
      </c>
      <c r="D7" s="120">
        <v>0.0043957175925925926</v>
      </c>
      <c r="E7" s="120">
        <v>0.004715625</v>
      </c>
      <c r="F7" s="120">
        <f>SUM(C7:E7)</f>
        <v>0.012902546296296297</v>
      </c>
      <c r="H7" t="s">
        <v>299</v>
      </c>
      <c r="I7">
        <v>30</v>
      </c>
      <c r="J7" t="s">
        <v>294</v>
      </c>
    </row>
    <row r="8" spans="1:11" ht="12.75">
      <c r="A8">
        <v>406796</v>
      </c>
      <c r="B8" t="s">
        <v>45</v>
      </c>
      <c r="C8" s="120">
        <v>0.005086458333333333</v>
      </c>
      <c r="D8" s="120">
        <v>0.005772685185185185</v>
      </c>
      <c r="E8" s="120">
        <v>0.006528935185185185</v>
      </c>
      <c r="F8" s="120">
        <f>SUM(C8,D8,E8)</f>
        <v>0.017388078703703704</v>
      </c>
      <c r="G8" t="s">
        <v>296</v>
      </c>
      <c r="H8" t="s">
        <v>295</v>
      </c>
      <c r="I8">
        <v>62</v>
      </c>
      <c r="J8" t="s">
        <v>297</v>
      </c>
      <c r="K8" s="120">
        <v>0.01681412037037037</v>
      </c>
    </row>
    <row r="9" spans="1:11" ht="12.75">
      <c r="A9">
        <v>406713</v>
      </c>
      <c r="B9" t="s">
        <v>104</v>
      </c>
      <c r="C9" s="120">
        <v>0.004316319444444445</v>
      </c>
      <c r="D9" s="120">
        <v>0.004917939814814815</v>
      </c>
      <c r="E9" s="120">
        <v>0.0064741898148148146</v>
      </c>
      <c r="F9" s="120">
        <f>SUM(C9,D9,E9)</f>
        <v>0.015708449074074073</v>
      </c>
      <c r="H9" t="s">
        <v>295</v>
      </c>
      <c r="I9">
        <v>50</v>
      </c>
      <c r="J9" t="s">
        <v>297</v>
      </c>
      <c r="K9" s="120">
        <v>0.015065393518518518</v>
      </c>
    </row>
    <row r="10" spans="1:11" ht="12.75">
      <c r="A10">
        <v>781851</v>
      </c>
      <c r="B10" t="s">
        <v>110</v>
      </c>
      <c r="C10" s="120">
        <v>0.00547650462962963</v>
      </c>
      <c r="D10" s="120">
        <v>0.005638194444444445</v>
      </c>
      <c r="E10" s="120">
        <v>0.00591261574074074</v>
      </c>
      <c r="F10" s="120">
        <f>SUM(C10:E10)</f>
        <v>0.017027314814814815</v>
      </c>
      <c r="H10" t="s">
        <v>295</v>
      </c>
      <c r="I10">
        <v>59</v>
      </c>
      <c r="J10" t="s">
        <v>294</v>
      </c>
      <c r="K10" s="120">
        <v>0.01754525462962963</v>
      </c>
    </row>
    <row r="11" spans="1:10" ht="12.75">
      <c r="A11">
        <v>785429</v>
      </c>
      <c r="B11" t="s">
        <v>262</v>
      </c>
      <c r="C11" s="120">
        <v>0.005228472222222222</v>
      </c>
      <c r="D11" s="120">
        <v>0.0060160879629629635</v>
      </c>
      <c r="E11" s="120">
        <v>0.007111111111111111</v>
      </c>
      <c r="F11" s="120">
        <f>SUM(C11,D11,E11)</f>
        <v>0.018355671296296297</v>
      </c>
      <c r="G11" t="s">
        <v>296</v>
      </c>
      <c r="H11" t="s">
        <v>295</v>
      </c>
      <c r="I11">
        <v>41</v>
      </c>
      <c r="J11" t="s">
        <v>294</v>
      </c>
    </row>
    <row r="12" spans="1:11" ht="12.75">
      <c r="A12">
        <v>406903</v>
      </c>
      <c r="B12" t="s">
        <v>54</v>
      </c>
      <c r="C12" s="120">
        <v>0.00787986111111111</v>
      </c>
      <c r="D12" s="120">
        <v>0.010384722222222222</v>
      </c>
      <c r="E12" s="120">
        <v>0.010185069444444443</v>
      </c>
      <c r="F12" s="120">
        <f>SUM(C12,D12,E12)</f>
        <v>0.02844965277777778</v>
      </c>
      <c r="H12" t="s">
        <v>295</v>
      </c>
      <c r="I12">
        <v>71</v>
      </c>
      <c r="J12" t="s">
        <v>294</v>
      </c>
      <c r="K12" s="120">
        <v>0.027760416666666666</v>
      </c>
    </row>
    <row r="13" spans="1:11" ht="12.75">
      <c r="A13">
        <v>783586</v>
      </c>
      <c r="B13" t="s">
        <v>89</v>
      </c>
      <c r="C13" s="120">
        <v>0.004106828703703704</v>
      </c>
      <c r="D13" s="120">
        <v>0.004583101851851852</v>
      </c>
      <c r="E13" s="120">
        <v>0.005340277777777777</v>
      </c>
      <c r="F13" s="120">
        <f aca="true" t="shared" si="0" ref="F13:F18">SUM(C13:E13)</f>
        <v>0.014030208333333332</v>
      </c>
      <c r="H13" t="s">
        <v>295</v>
      </c>
      <c r="I13">
        <v>43</v>
      </c>
      <c r="J13" t="s">
        <v>294</v>
      </c>
      <c r="K13" s="120">
        <v>0.014719675925925926</v>
      </c>
    </row>
    <row r="14" spans="1:11" ht="12.75">
      <c r="A14">
        <v>781852</v>
      </c>
      <c r="B14" t="s">
        <v>88</v>
      </c>
      <c r="C14" s="120">
        <v>0.004818865740740741</v>
      </c>
      <c r="D14" s="120">
        <v>0.005392592592592592</v>
      </c>
      <c r="E14" s="120">
        <v>0.005332754629629629</v>
      </c>
      <c r="F14" s="120">
        <f t="shared" si="0"/>
        <v>0.015544212962962961</v>
      </c>
      <c r="H14" t="s">
        <v>295</v>
      </c>
      <c r="I14">
        <v>60</v>
      </c>
      <c r="J14" t="s">
        <v>297</v>
      </c>
      <c r="K14" s="120">
        <v>0.015836342592592593</v>
      </c>
    </row>
    <row r="15" spans="1:11" ht="12.75">
      <c r="A15">
        <v>406792</v>
      </c>
      <c r="B15" t="s">
        <v>67</v>
      </c>
      <c r="C15" s="120">
        <v>0.00434050925925926</v>
      </c>
      <c r="D15" s="120">
        <v>0.005210648148148148</v>
      </c>
      <c r="E15" s="120">
        <v>0.006022569444444444</v>
      </c>
      <c r="F15" s="120">
        <f t="shared" si="0"/>
        <v>0.015573726851851852</v>
      </c>
      <c r="G15" t="s">
        <v>296</v>
      </c>
      <c r="H15" t="s">
        <v>295</v>
      </c>
      <c r="I15">
        <v>49</v>
      </c>
      <c r="J15" t="s">
        <v>294</v>
      </c>
      <c r="K15" s="120">
        <v>0.015719791666666667</v>
      </c>
    </row>
    <row r="16" spans="1:10" ht="12.75">
      <c r="A16">
        <v>785871</v>
      </c>
      <c r="B16" t="s">
        <v>298</v>
      </c>
      <c r="C16" s="120">
        <v>0.003637962962962963</v>
      </c>
      <c r="D16" s="120">
        <v>0.0042114583333333335</v>
      </c>
      <c r="E16" s="120">
        <v>0.0043140046296296294</v>
      </c>
      <c r="F16" s="120">
        <f t="shared" si="0"/>
        <v>0.012163425925925926</v>
      </c>
      <c r="G16" t="s">
        <v>296</v>
      </c>
      <c r="H16" t="s">
        <v>295</v>
      </c>
      <c r="I16">
        <v>40</v>
      </c>
      <c r="J16" t="s">
        <v>294</v>
      </c>
    </row>
    <row r="17" spans="1:10" ht="12.75">
      <c r="A17">
        <v>406703</v>
      </c>
      <c r="B17" t="s">
        <v>75</v>
      </c>
      <c r="C17" s="120">
        <v>0.006515277777777777</v>
      </c>
      <c r="D17" s="120">
        <v>0.006938541666666667</v>
      </c>
      <c r="E17" s="120">
        <v>0.008731250000000001</v>
      </c>
      <c r="F17" s="120">
        <f t="shared" si="0"/>
        <v>0.022185069444444445</v>
      </c>
      <c r="H17" t="s">
        <v>295</v>
      </c>
      <c r="I17">
        <v>63</v>
      </c>
      <c r="J17" t="s">
        <v>297</v>
      </c>
    </row>
    <row r="18" spans="1:11" ht="12.75">
      <c r="A18">
        <v>782463</v>
      </c>
      <c r="B18" t="s">
        <v>111</v>
      </c>
      <c r="C18" s="120">
        <v>0.004080555555555556</v>
      </c>
      <c r="D18" s="120">
        <v>0.004793171296296296</v>
      </c>
      <c r="E18" s="120">
        <v>0.005164351851851851</v>
      </c>
      <c r="F18" s="120">
        <f t="shared" si="0"/>
        <v>0.014038078703703702</v>
      </c>
      <c r="G18" t="s">
        <v>296</v>
      </c>
      <c r="H18" t="s">
        <v>295</v>
      </c>
      <c r="I18">
        <v>51</v>
      </c>
      <c r="J18" t="s">
        <v>294</v>
      </c>
      <c r="K18" s="120">
        <v>0.014055439814814816</v>
      </c>
    </row>
    <row r="19" ht="12.75">
      <c r="F19" s="120"/>
    </row>
    <row r="21" ht="12.75">
      <c r="F21" s="120"/>
    </row>
    <row r="22" ht="12.75">
      <c r="F22" s="120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13">
      <selection activeCell="U38" sqref="U38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81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132</v>
      </c>
      <c r="C10" s="55">
        <v>0.004149652777777778</v>
      </c>
      <c r="D10" s="39" t="s">
        <v>116</v>
      </c>
      <c r="E10" s="60" t="s">
        <v>171</v>
      </c>
      <c r="F10" s="56">
        <v>0.005496759259259259</v>
      </c>
      <c r="G10" s="39" t="s">
        <v>116</v>
      </c>
      <c r="H10" s="60" t="s">
        <v>117</v>
      </c>
      <c r="I10" s="65">
        <v>0.005507407407407408</v>
      </c>
      <c r="J10" s="39" t="s">
        <v>116</v>
      </c>
      <c r="K10" s="60" t="s">
        <v>155</v>
      </c>
      <c r="L10" s="65">
        <v>0.005894328703703704</v>
      </c>
      <c r="M10" s="39" t="s">
        <v>116</v>
      </c>
      <c r="N10" s="60" t="s">
        <v>141</v>
      </c>
      <c r="O10" s="65">
        <v>0.005088888888888889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200</v>
      </c>
      <c r="C11" s="55">
        <v>0.004091782407407408</v>
      </c>
      <c r="D11" s="39" t="s">
        <v>116</v>
      </c>
      <c r="E11" s="60" t="s">
        <v>211</v>
      </c>
      <c r="F11" s="56">
        <v>0.005544907407407407</v>
      </c>
      <c r="G11" s="39" t="s">
        <v>116</v>
      </c>
      <c r="H11" s="60" t="s">
        <v>185</v>
      </c>
      <c r="I11" s="65">
        <v>0.004827083333333333</v>
      </c>
      <c r="J11" s="39" t="s">
        <v>116</v>
      </c>
      <c r="K11" s="60" t="s">
        <v>185</v>
      </c>
      <c r="L11" s="65">
        <v>0.00562673611111111</v>
      </c>
      <c r="M11" s="39" t="s">
        <v>116</v>
      </c>
      <c r="N11" s="60" t="s">
        <v>206</v>
      </c>
      <c r="O11" s="65">
        <v>0.004780324074074074</v>
      </c>
      <c r="P11" s="39" t="s">
        <v>116</v>
      </c>
    </row>
    <row r="12" spans="1:16" ht="16.5" customHeight="1">
      <c r="A12" s="58" t="s">
        <v>7</v>
      </c>
      <c r="B12" s="60" t="s">
        <v>221</v>
      </c>
      <c r="C12" s="55">
        <v>0.004094097222222222</v>
      </c>
      <c r="D12" s="39" t="s">
        <v>116</v>
      </c>
      <c r="E12" s="60" t="s">
        <v>221</v>
      </c>
      <c r="F12" s="56">
        <v>0.0055421296296296295</v>
      </c>
      <c r="G12" s="39" t="s">
        <v>116</v>
      </c>
      <c r="H12" s="60" t="s">
        <v>221</v>
      </c>
      <c r="I12" s="65">
        <v>0.004755555555555555</v>
      </c>
      <c r="J12" s="39" t="s">
        <v>116</v>
      </c>
      <c r="K12" s="60" t="s">
        <v>286</v>
      </c>
      <c r="L12" s="65">
        <v>0.0052974537037037035</v>
      </c>
      <c r="M12" s="39" t="s">
        <v>116</v>
      </c>
      <c r="N12" s="60" t="s">
        <v>318</v>
      </c>
      <c r="O12" s="65">
        <v>0.004557060185185185</v>
      </c>
      <c r="P12" s="39" t="s">
        <v>116</v>
      </c>
    </row>
    <row r="13" spans="1:16" ht="16.5" customHeight="1">
      <c r="A13" s="58" t="s">
        <v>7</v>
      </c>
      <c r="B13" s="60" t="s">
        <v>257</v>
      </c>
      <c r="C13" s="55">
        <v>0.003976157407407408</v>
      </c>
      <c r="D13" s="39" t="s">
        <v>116</v>
      </c>
      <c r="E13" s="60" t="s">
        <v>257</v>
      </c>
      <c r="F13" s="56">
        <v>0.005338773148148148</v>
      </c>
      <c r="G13" s="39" t="s">
        <v>116</v>
      </c>
      <c r="H13" s="60" t="s">
        <v>257</v>
      </c>
      <c r="I13" s="65">
        <v>0.004678240740740741</v>
      </c>
      <c r="J13" s="39" t="s">
        <v>116</v>
      </c>
      <c r="K13" s="60" t="s">
        <v>307</v>
      </c>
      <c r="L13" s="65">
        <v>0.005568402777777777</v>
      </c>
      <c r="M13" s="39" t="s">
        <v>116</v>
      </c>
      <c r="N13" s="60" t="s">
        <v>368</v>
      </c>
      <c r="O13" s="65">
        <v>0.004785648148148148</v>
      </c>
      <c r="P13" s="39" t="s">
        <v>116</v>
      </c>
    </row>
    <row r="14" spans="1:16" ht="16.5" customHeight="1">
      <c r="A14" s="58" t="s">
        <v>7</v>
      </c>
      <c r="B14" s="60" t="s">
        <v>308</v>
      </c>
      <c r="C14" s="55">
        <v>0.003983449074074074</v>
      </c>
      <c r="D14" s="39" t="s">
        <v>116</v>
      </c>
      <c r="E14" s="60" t="s">
        <v>309</v>
      </c>
      <c r="F14" s="56">
        <v>0.005423611111111112</v>
      </c>
      <c r="G14" s="39" t="s">
        <v>116</v>
      </c>
      <c r="H14" s="60" t="s">
        <v>309</v>
      </c>
      <c r="I14" s="65">
        <v>0.0047194444444444445</v>
      </c>
      <c r="J14" s="39" t="s">
        <v>116</v>
      </c>
      <c r="K14" s="60" t="s">
        <v>379</v>
      </c>
      <c r="L14" s="65">
        <v>0.005432291666666666</v>
      </c>
      <c r="M14" s="39" t="s">
        <v>116</v>
      </c>
      <c r="N14" s="60" t="s">
        <v>370</v>
      </c>
      <c r="O14" s="65">
        <v>0.0047395833333333335</v>
      </c>
      <c r="P14" s="39" t="s">
        <v>116</v>
      </c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0.004059027777777778</v>
      </c>
      <c r="D15" s="41"/>
      <c r="E15" s="42" t="s">
        <v>8</v>
      </c>
      <c r="F15" s="55">
        <f>IF(F10="","",SUM(F10:F14)/COUNTA(F10:F14))</f>
        <v>0.005469236111111111</v>
      </c>
      <c r="G15" s="42"/>
      <c r="H15" s="42" t="s">
        <v>8</v>
      </c>
      <c r="I15" s="55">
        <f>IF(I10="","",SUM(I10:I14)/COUNTA(I10:I14))</f>
        <v>0.004897546296296296</v>
      </c>
      <c r="J15" s="42"/>
      <c r="K15" s="42" t="s">
        <v>8</v>
      </c>
      <c r="L15" s="55">
        <f>IF(L10="","",SUM(L10:L14)/COUNTA(L10:L14))</f>
        <v>0.005563842592592592</v>
      </c>
      <c r="M15" s="42"/>
      <c r="N15" s="42" t="s">
        <v>8</v>
      </c>
      <c r="O15" s="55">
        <f>IF(O10="","",SUM(O10:O14)/COUNTA(O10:O14))</f>
        <v>0.004790300925925926</v>
      </c>
      <c r="P15" s="42"/>
    </row>
    <row r="16" spans="1:16" ht="16.5" customHeight="1">
      <c r="A16" s="57" t="s">
        <v>10</v>
      </c>
      <c r="B16" s="47"/>
      <c r="C16" s="51">
        <v>10</v>
      </c>
      <c r="D16" s="47"/>
      <c r="E16" s="47"/>
      <c r="F16" s="51">
        <v>10</v>
      </c>
      <c r="G16" s="47"/>
      <c r="H16" s="47"/>
      <c r="I16" s="51">
        <v>10</v>
      </c>
      <c r="J16" s="47"/>
      <c r="K16" s="47"/>
      <c r="L16" s="51">
        <v>10</v>
      </c>
      <c r="M16" s="47"/>
      <c r="N16" s="47"/>
      <c r="O16" s="51">
        <v>10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2000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163</v>
      </c>
      <c r="C19" s="56">
        <v>0.008808796296296295</v>
      </c>
      <c r="D19" s="46" t="s">
        <v>116</v>
      </c>
      <c r="E19" s="60" t="s">
        <v>132</v>
      </c>
      <c r="F19" s="56">
        <v>0.01178761574074074</v>
      </c>
      <c r="G19" s="46" t="s">
        <v>116</v>
      </c>
      <c r="H19" s="60" t="s">
        <v>141</v>
      </c>
      <c r="I19" s="56">
        <v>0.010619791666666668</v>
      </c>
      <c r="J19" s="46" t="s">
        <v>116</v>
      </c>
      <c r="K19" s="60" t="s">
        <v>171</v>
      </c>
      <c r="L19" s="56">
        <v>0.01236747685185185</v>
      </c>
      <c r="M19" s="46" t="s">
        <v>116</v>
      </c>
      <c r="N19" s="60" t="s">
        <v>163</v>
      </c>
      <c r="O19" s="56">
        <v>0.010653703703703705</v>
      </c>
      <c r="P19" s="46" t="s">
        <v>116</v>
      </c>
    </row>
    <row r="20" spans="1:16" ht="16.5" customHeight="1">
      <c r="A20" s="58" t="s">
        <v>11</v>
      </c>
      <c r="B20" s="60" t="s">
        <v>199</v>
      </c>
      <c r="C20" s="56">
        <v>0.008536458333333333</v>
      </c>
      <c r="D20" s="39" t="s">
        <v>116</v>
      </c>
      <c r="E20" s="60" t="s">
        <v>306</v>
      </c>
      <c r="F20" s="56">
        <v>0.01138275462962963</v>
      </c>
      <c r="G20" s="46" t="s">
        <v>116</v>
      </c>
      <c r="H20" s="60" t="s">
        <v>211</v>
      </c>
      <c r="I20" s="56">
        <v>0.010211342592592593</v>
      </c>
      <c r="J20" s="39" t="s">
        <v>116</v>
      </c>
      <c r="K20" s="60" t="s">
        <v>268</v>
      </c>
      <c r="L20" s="56">
        <v>0.011880902777777778</v>
      </c>
      <c r="M20" s="46" t="s">
        <v>116</v>
      </c>
      <c r="N20" s="60" t="s">
        <v>211</v>
      </c>
      <c r="O20" s="56">
        <v>0.010299768518518519</v>
      </c>
      <c r="P20" s="39" t="s">
        <v>116</v>
      </c>
    </row>
    <row r="21" spans="1:16" ht="16.5" customHeight="1">
      <c r="A21" s="58" t="s">
        <v>11</v>
      </c>
      <c r="B21" s="60" t="s">
        <v>268</v>
      </c>
      <c r="C21" s="56">
        <v>0.008289930555555556</v>
      </c>
      <c r="D21" s="39" t="s">
        <v>116</v>
      </c>
      <c r="E21" s="60" t="s">
        <v>320</v>
      </c>
      <c r="F21" s="56">
        <v>0.011378240740740743</v>
      </c>
      <c r="G21" s="46" t="s">
        <v>116</v>
      </c>
      <c r="H21" s="60" t="s">
        <v>309</v>
      </c>
      <c r="I21" s="56">
        <v>0.00988761574074074</v>
      </c>
      <c r="J21" s="39" t="s">
        <v>116</v>
      </c>
      <c r="K21" s="60" t="s">
        <v>306</v>
      </c>
      <c r="L21" s="56">
        <v>0.011155787037037039</v>
      </c>
      <c r="M21" s="46" t="s">
        <v>116</v>
      </c>
      <c r="N21" s="60" t="s">
        <v>286</v>
      </c>
      <c r="O21" s="56">
        <v>0.010030439814814815</v>
      </c>
      <c r="P21" s="39" t="s">
        <v>116</v>
      </c>
    </row>
    <row r="22" spans="1:16" ht="16.5" customHeight="1">
      <c r="A22" s="58" t="s">
        <v>11</v>
      </c>
      <c r="B22" s="60" t="s">
        <v>318</v>
      </c>
      <c r="C22" s="56">
        <v>0.008099305555555556</v>
      </c>
      <c r="D22" s="39" t="s">
        <v>116</v>
      </c>
      <c r="E22" s="60" t="s">
        <v>369</v>
      </c>
      <c r="F22" s="56">
        <v>0.011295949074074075</v>
      </c>
      <c r="G22" s="46" t="s">
        <v>116</v>
      </c>
      <c r="H22" s="60" t="s">
        <v>367</v>
      </c>
      <c r="I22" s="56">
        <v>0.009964351851851851</v>
      </c>
      <c r="J22" s="39" t="s">
        <v>116</v>
      </c>
      <c r="K22" s="60" t="s">
        <v>368</v>
      </c>
      <c r="L22" s="56">
        <v>0.011848032407407406</v>
      </c>
      <c r="M22" s="46" t="s">
        <v>116</v>
      </c>
      <c r="N22" s="60" t="s">
        <v>307</v>
      </c>
      <c r="O22" s="56">
        <v>0.009822685185185184</v>
      </c>
      <c r="P22" s="39" t="s">
        <v>116</v>
      </c>
    </row>
    <row r="23" spans="1:16" ht="16.5" customHeight="1">
      <c r="A23" s="58" t="s">
        <v>11</v>
      </c>
      <c r="B23" s="60" t="s">
        <v>369</v>
      </c>
      <c r="C23" s="56">
        <v>0.00830173611111111</v>
      </c>
      <c r="D23" s="39" t="s">
        <v>116</v>
      </c>
      <c r="E23" s="60" t="s">
        <v>422</v>
      </c>
      <c r="F23" s="56">
        <v>0.011865277777777778</v>
      </c>
      <c r="G23" s="46" t="s">
        <v>116</v>
      </c>
      <c r="H23" s="60" t="s">
        <v>395</v>
      </c>
      <c r="I23" s="56">
        <v>0.010180787037037039</v>
      </c>
      <c r="J23" s="39" t="s">
        <v>116</v>
      </c>
      <c r="K23" s="60" t="s">
        <v>370</v>
      </c>
      <c r="L23" s="56">
        <v>0.011776504629629632</v>
      </c>
      <c r="M23" s="46" t="s">
        <v>116</v>
      </c>
      <c r="N23" s="60" t="s">
        <v>369</v>
      </c>
      <c r="O23" s="56">
        <v>0.0100625</v>
      </c>
      <c r="P23" s="39" t="s">
        <v>116</v>
      </c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0.00840724537037037</v>
      </c>
      <c r="D24" s="42"/>
      <c r="E24" s="42" t="s">
        <v>8</v>
      </c>
      <c r="F24" s="55">
        <f>IF(F19="","",SUM(F19:F23)/COUNTA(F19:F23))</f>
        <v>0.011541967592592593</v>
      </c>
      <c r="G24" s="42"/>
      <c r="H24" s="42" t="s">
        <v>8</v>
      </c>
      <c r="I24" s="55">
        <f>IF(I19="","",SUM(I19:I23)/COUNTA(I19:I23))</f>
        <v>0.010172777777777777</v>
      </c>
      <c r="J24" s="42"/>
      <c r="K24" s="42" t="s">
        <v>8</v>
      </c>
      <c r="L24" s="55">
        <f>IF(L19="","",SUM(L19:L23)/COUNTA(L19:L23))</f>
        <v>0.011805740740740742</v>
      </c>
      <c r="M24" s="42"/>
      <c r="N24" s="42" t="s">
        <v>8</v>
      </c>
      <c r="O24" s="55">
        <f>IF(O19="","",SUM(O19:O23)/COUNTA(O19:O23))</f>
        <v>0.010173819444444445</v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>
        <v>20</v>
      </c>
      <c r="G25" s="47"/>
      <c r="H25" s="47" t="s">
        <v>8</v>
      </c>
      <c r="I25" s="51">
        <v>20</v>
      </c>
      <c r="J25" s="47"/>
      <c r="K25" s="47" t="s">
        <v>8</v>
      </c>
      <c r="L25" s="51">
        <v>20</v>
      </c>
      <c r="M25" s="47"/>
      <c r="N25" s="47" t="s">
        <v>8</v>
      </c>
      <c r="O25" s="51">
        <v>20</v>
      </c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4000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4000</v>
      </c>
      <c r="M26" s="47"/>
      <c r="N26" s="47" t="s">
        <v>8</v>
      </c>
      <c r="O26" s="61">
        <f>800*(COUNTA(O19:O23))</f>
        <v>4000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390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55.55</v>
      </c>
    </row>
    <row r="31" spans="1:16" ht="16.5" customHeight="1">
      <c r="A31" s="58" t="s">
        <v>12</v>
      </c>
      <c r="B31" s="60" t="s">
        <v>117</v>
      </c>
      <c r="C31" s="65">
        <v>0.017026157407407407</v>
      </c>
      <c r="D31" s="50" t="s">
        <v>116</v>
      </c>
      <c r="E31" s="51">
        <v>15</v>
      </c>
      <c r="F31" s="60" t="s">
        <v>366</v>
      </c>
      <c r="G31" s="65">
        <v>0.02206064814814815</v>
      </c>
      <c r="H31" s="50" t="s">
        <v>116</v>
      </c>
      <c r="I31" s="51">
        <v>15</v>
      </c>
      <c r="J31" s="60" t="s">
        <v>288</v>
      </c>
      <c r="K31" s="65">
        <v>0.019246296296296296</v>
      </c>
      <c r="L31" s="50" t="s">
        <v>116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232</v>
      </c>
      <c r="C32" s="67">
        <v>1800</v>
      </c>
      <c r="D32" s="50" t="s">
        <v>127</v>
      </c>
      <c r="E32" s="51">
        <v>15</v>
      </c>
      <c r="F32" s="60" t="s">
        <v>208</v>
      </c>
      <c r="G32" s="67">
        <v>1400</v>
      </c>
      <c r="H32" s="50" t="s">
        <v>116</v>
      </c>
      <c r="I32" s="51">
        <v>15</v>
      </c>
      <c r="J32" s="60" t="s">
        <v>320</v>
      </c>
      <c r="K32" s="67">
        <v>1600</v>
      </c>
      <c r="L32" s="50" t="s">
        <v>116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387</v>
      </c>
      <c r="C33" s="67">
        <v>2725</v>
      </c>
      <c r="D33" s="50" t="s">
        <v>127</v>
      </c>
      <c r="E33" s="51">
        <v>20</v>
      </c>
      <c r="F33" s="60" t="s">
        <v>422</v>
      </c>
      <c r="G33" s="67">
        <v>2050</v>
      </c>
      <c r="H33" s="50" t="s">
        <v>116</v>
      </c>
      <c r="I33" s="51">
        <v>20</v>
      </c>
      <c r="J33" s="60" t="s">
        <v>367</v>
      </c>
      <c r="K33" s="67">
        <v>2325</v>
      </c>
      <c r="L33" s="50" t="s">
        <v>116</v>
      </c>
      <c r="M33" s="51">
        <v>20</v>
      </c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232</v>
      </c>
      <c r="C34" s="67">
        <v>3475</v>
      </c>
      <c r="D34" s="50" t="s">
        <v>127</v>
      </c>
      <c r="E34" s="51">
        <v>30</v>
      </c>
      <c r="F34" s="60" t="s">
        <v>395</v>
      </c>
      <c r="G34" s="67">
        <v>2650</v>
      </c>
      <c r="H34" s="50" t="s">
        <v>116</v>
      </c>
      <c r="I34" s="51">
        <v>30</v>
      </c>
      <c r="J34" s="60" t="s">
        <v>403</v>
      </c>
      <c r="K34" s="67">
        <v>3025</v>
      </c>
      <c r="L34" s="50" t="s">
        <v>116</v>
      </c>
      <c r="M34" s="52">
        <v>30</v>
      </c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9500</v>
      </c>
      <c r="D35" s="50"/>
      <c r="E35" s="51"/>
      <c r="F35" s="68"/>
      <c r="G35" s="68">
        <f>SUM(G34+G33+G32+(IF(COUNTBLANK(G31),0,1500)))</f>
        <v>7600</v>
      </c>
      <c r="H35" s="50"/>
      <c r="I35" s="68"/>
      <c r="J35" s="60"/>
      <c r="K35" s="68">
        <f>SUM(K34+K33+K32+(IF(COUNTBLANK(K31),0,1500)))</f>
        <v>8450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  <mergeCell ref="G8:G9"/>
    <mergeCell ref="H8:H9"/>
    <mergeCell ref="D8:D9"/>
    <mergeCell ref="E8:E9"/>
    <mergeCell ref="F2:K3"/>
    <mergeCell ref="O2:P3"/>
    <mergeCell ref="O4:P4"/>
    <mergeCell ref="E6:G7"/>
    <mergeCell ref="H6:J7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4">
      <selection activeCell="A1" sqref="A1:D5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201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307</v>
      </c>
      <c r="C10" s="55">
        <v>0.005034375</v>
      </c>
      <c r="D10" s="39" t="s">
        <v>116</v>
      </c>
      <c r="E10" s="60" t="s">
        <v>198</v>
      </c>
      <c r="F10" s="56">
        <v>0.005460532407407407</v>
      </c>
      <c r="G10" s="39" t="s">
        <v>127</v>
      </c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 t="s">
        <v>307</v>
      </c>
      <c r="F11" s="56">
        <v>0.005450231481481482</v>
      </c>
      <c r="G11" s="39" t="s">
        <v>116</v>
      </c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0.005034375</v>
      </c>
      <c r="D15" s="41"/>
      <c r="E15" s="42" t="s">
        <v>8</v>
      </c>
      <c r="F15" s="55">
        <f>IF(F10="","",SUM(F10:F14)/COUNTA(F10:F14))</f>
        <v>0.005455381944444445</v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400</v>
      </c>
      <c r="D17" s="44"/>
      <c r="E17" s="45"/>
      <c r="F17" s="61">
        <f>400*(COUNTA(F10:F14))</f>
        <v>800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54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8.35</v>
      </c>
    </row>
    <row r="31" spans="1:16" ht="16.5" customHeight="1">
      <c r="A31" s="58" t="s">
        <v>12</v>
      </c>
      <c r="B31" s="60" t="s">
        <v>212</v>
      </c>
      <c r="C31" s="65">
        <v>0.020205902777777777</v>
      </c>
      <c r="D31" s="50" t="s">
        <v>116</v>
      </c>
      <c r="E31" s="51">
        <v>12</v>
      </c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198</v>
      </c>
      <c r="C32" s="67">
        <v>1500</v>
      </c>
      <c r="D32" s="50" t="s">
        <v>127</v>
      </c>
      <c r="E32" s="51">
        <v>9</v>
      </c>
      <c r="F32" s="60" t="s">
        <v>231</v>
      </c>
      <c r="G32" s="67">
        <v>1450</v>
      </c>
      <c r="H32" s="50" t="s">
        <v>127</v>
      </c>
      <c r="I32" s="51">
        <v>15</v>
      </c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231</v>
      </c>
      <c r="C34" s="67">
        <v>2700</v>
      </c>
      <c r="D34" s="50" t="s">
        <v>127</v>
      </c>
      <c r="E34" s="51">
        <v>18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5700</v>
      </c>
      <c r="D35" s="50"/>
      <c r="E35" s="51"/>
      <c r="F35" s="68"/>
      <c r="G35" s="68">
        <f>SUM(G34+G33+G32+(IF(COUNTBLANK(G31),0,1500)))</f>
        <v>1450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S33" sqref="S33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243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232</v>
      </c>
      <c r="C10" s="55">
        <v>0.004894212962962962</v>
      </c>
      <c r="D10" s="39" t="s">
        <v>127</v>
      </c>
      <c r="E10" s="60" t="s">
        <v>232</v>
      </c>
      <c r="F10" s="56">
        <v>0.006060416666666666</v>
      </c>
      <c r="G10" s="39" t="s">
        <v>127</v>
      </c>
      <c r="H10" s="60" t="s">
        <v>232</v>
      </c>
      <c r="I10" s="65">
        <v>0.005664930555555556</v>
      </c>
      <c r="J10" s="39" t="s">
        <v>127</v>
      </c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0.004894212962962962</v>
      </c>
      <c r="D15" s="41"/>
      <c r="E15" s="42" t="s">
        <v>8</v>
      </c>
      <c r="F15" s="55">
        <f>IF(F10="","",SUM(F10:F14)/COUNTA(F10:F14))</f>
        <v>0.006060416666666666</v>
      </c>
      <c r="G15" s="42"/>
      <c r="H15" s="42" t="s">
        <v>8</v>
      </c>
      <c r="I15" s="55">
        <f>IF(I10="","",SUM(I10:I14)/COUNTA(I10:I14))</f>
        <v>0.005664930555555556</v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400</v>
      </c>
      <c r="D17" s="44"/>
      <c r="E17" s="45"/>
      <c r="F17" s="61">
        <f>400*(COUNTA(F10:F14))</f>
        <v>400</v>
      </c>
      <c r="G17" s="45"/>
      <c r="H17" s="45"/>
      <c r="I17" s="61">
        <f>400*(COUNTA(I10:I14))</f>
        <v>400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15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2.7</v>
      </c>
    </row>
    <row r="31" spans="1:16" ht="16.5" customHeight="1">
      <c r="A31" s="58" t="s">
        <v>12</v>
      </c>
      <c r="B31" s="60" t="s">
        <v>406</v>
      </c>
      <c r="C31" s="65">
        <v>0.018305208333333333</v>
      </c>
      <c r="D31" s="50" t="s">
        <v>116</v>
      </c>
      <c r="E31" s="51">
        <v>15</v>
      </c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1500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workbookViewId="0" topLeftCell="A16">
      <selection activeCell="V39" sqref="V39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416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/>
      <c r="C10" s="55"/>
      <c r="D10" s="39"/>
      <c r="E10" s="60"/>
      <c r="F10" s="56"/>
      <c r="G10" s="39"/>
      <c r="H10" s="60"/>
      <c r="I10" s="65"/>
      <c r="J10" s="39"/>
      <c r="K10" s="60"/>
      <c r="L10" s="65"/>
      <c r="M10" s="39"/>
      <c r="N10" s="60"/>
      <c r="O10" s="65"/>
      <c r="P10" s="39"/>
      <c r="Q10" t="s">
        <v>8</v>
      </c>
    </row>
    <row r="11" spans="1:16" ht="16.5" customHeight="1">
      <c r="A11" s="58" t="s">
        <v>7</v>
      </c>
      <c r="B11" s="60"/>
      <c r="C11" s="55"/>
      <c r="D11" s="39"/>
      <c r="E11" s="60"/>
      <c r="F11" s="56"/>
      <c r="G11" s="39"/>
      <c r="H11" s="60"/>
      <c r="I11" s="65"/>
      <c r="J11" s="39"/>
      <c r="K11" s="60"/>
      <c r="L11" s="65"/>
      <c r="M11" s="39"/>
      <c r="N11" s="60"/>
      <c r="O11" s="65"/>
      <c r="P11" s="39"/>
    </row>
    <row r="12" spans="1:16" ht="16.5" customHeight="1">
      <c r="A12" s="58" t="s">
        <v>7</v>
      </c>
      <c r="B12" s="60"/>
      <c r="C12" s="55"/>
      <c r="D12" s="39"/>
      <c r="E12" s="60"/>
      <c r="F12" s="56"/>
      <c r="G12" s="39"/>
      <c r="H12" s="60"/>
      <c r="I12" s="65"/>
      <c r="J12" s="39"/>
      <c r="K12" s="60"/>
      <c r="L12" s="65"/>
      <c r="M12" s="39"/>
      <c r="N12" s="60"/>
      <c r="O12" s="65"/>
      <c r="P12" s="39"/>
    </row>
    <row r="13" spans="1:16" ht="16.5" customHeight="1">
      <c r="A13" s="58" t="s">
        <v>7</v>
      </c>
      <c r="B13" s="60"/>
      <c r="C13" s="55"/>
      <c r="D13" s="39"/>
      <c r="E13" s="60"/>
      <c r="F13" s="56"/>
      <c r="G13" s="39"/>
      <c r="H13" s="60"/>
      <c r="I13" s="65"/>
      <c r="J13" s="39"/>
      <c r="K13" s="60"/>
      <c r="L13" s="65"/>
      <c r="M13" s="39"/>
      <c r="N13" s="60"/>
      <c r="O13" s="65"/>
      <c r="P13" s="39"/>
    </row>
    <row r="14" spans="1:16" ht="16.5" customHeight="1">
      <c r="A14" s="58" t="s">
        <v>7</v>
      </c>
      <c r="B14" s="60"/>
      <c r="C14" s="55"/>
      <c r="D14" s="39"/>
      <c r="E14" s="60"/>
      <c r="F14" s="56"/>
      <c r="G14" s="39"/>
      <c r="H14" s="60"/>
      <c r="I14" s="65"/>
      <c r="J14" s="39"/>
      <c r="K14" s="60"/>
      <c r="L14" s="65"/>
      <c r="M14" s="39"/>
      <c r="N14" s="60"/>
      <c r="O14" s="65"/>
      <c r="P14" s="39"/>
    </row>
    <row r="15" spans="1:16" ht="16.5" customHeight="1">
      <c r="A15" s="58" t="s">
        <v>9</v>
      </c>
      <c r="B15" s="40" t="s">
        <v>8</v>
      </c>
      <c r="C15" s="55">
        <f>IF(C10="","",SUM(C10:C14)/COUNTA(C10:C14))</f>
      </c>
      <c r="D15" s="41"/>
      <c r="E15" s="42" t="s">
        <v>8</v>
      </c>
      <c r="F15" s="55">
        <f>IF(F10="","",SUM(F10:F14)/COUNTA(F10:F14))</f>
      </c>
      <c r="G15" s="42"/>
      <c r="H15" s="42" t="s">
        <v>8</v>
      </c>
      <c r="I15" s="55">
        <f>IF(I10="","",SUM(I10:I14)/COUNTA(I10:I14))</f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</c>
      <c r="P15" s="42"/>
    </row>
    <row r="16" spans="1:16" ht="16.5" customHeight="1">
      <c r="A16" s="57" t="s">
        <v>10</v>
      </c>
      <c r="B16" s="47" t="s">
        <v>8</v>
      </c>
      <c r="C16" s="51"/>
      <c r="D16" s="47"/>
      <c r="E16" s="47" t="s">
        <v>8</v>
      </c>
      <c r="F16" s="51"/>
      <c r="G16" s="47"/>
      <c r="H16" s="47" t="s">
        <v>8</v>
      </c>
      <c r="I16" s="51"/>
      <c r="J16" s="47"/>
      <c r="K16" s="47" t="s">
        <v>8</v>
      </c>
      <c r="L16" s="51"/>
      <c r="M16" s="47"/>
      <c r="N16" s="47" t="s">
        <v>8</v>
      </c>
      <c r="O16" s="51"/>
      <c r="P16" s="47"/>
    </row>
    <row r="17" spans="1:16" ht="16.5" customHeight="1">
      <c r="A17" s="57" t="s">
        <v>2</v>
      </c>
      <c r="B17" s="43"/>
      <c r="C17" s="61">
        <f>400*(COUNTA(C10:C14))</f>
        <v>0</v>
      </c>
      <c r="D17" s="44"/>
      <c r="E17" s="45"/>
      <c r="F17" s="61">
        <f>400*(COUNTA(F10:F14))</f>
        <v>0</v>
      </c>
      <c r="G17" s="45"/>
      <c r="H17" s="45"/>
      <c r="I17" s="61">
        <f>400*(COUNTA(I10:I14))</f>
        <v>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/>
      <c r="C19" s="56"/>
      <c r="D19" s="46"/>
      <c r="E19" s="60"/>
      <c r="F19" s="56"/>
      <c r="G19" s="46"/>
      <c r="H19" s="60"/>
      <c r="I19" s="56"/>
      <c r="J19" s="46"/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/>
      <c r="C20" s="56"/>
      <c r="D20" s="39"/>
      <c r="E20" s="60"/>
      <c r="F20" s="56"/>
      <c r="G20" s="39"/>
      <c r="H20" s="60"/>
      <c r="I20" s="56"/>
      <c r="J20" s="39"/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/>
      <c r="C21" s="56"/>
      <c r="D21" s="39"/>
      <c r="E21" s="60"/>
      <c r="F21" s="56"/>
      <c r="G21" s="39"/>
      <c r="H21" s="60"/>
      <c r="I21" s="56"/>
      <c r="J21" s="39"/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/>
      <c r="C22" s="56"/>
      <c r="D22" s="39"/>
      <c r="E22" s="60"/>
      <c r="F22" s="56"/>
      <c r="G22" s="39"/>
      <c r="H22" s="60"/>
      <c r="I22" s="56"/>
      <c r="J22" s="39"/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/>
      <c r="C23" s="56"/>
      <c r="D23" s="39"/>
      <c r="E23" s="60"/>
      <c r="F23" s="56"/>
      <c r="G23" s="39"/>
      <c r="H23" s="60"/>
      <c r="I23" s="56"/>
      <c r="J23" s="39"/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</c>
      <c r="D24" s="42"/>
      <c r="E24" s="42" t="s">
        <v>8</v>
      </c>
      <c r="F24" s="55">
        <f>IF(F19="","",SUM(F19:F23)/COUNTA(F19:F23))</f>
      </c>
      <c r="G24" s="42"/>
      <c r="H24" s="42" t="s">
        <v>8</v>
      </c>
      <c r="I24" s="55">
        <f>IF(I19="","",SUM(I19:I23)/COUNTA(I19:I23))</f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/>
      <c r="D25" s="47"/>
      <c r="E25" s="47" t="s">
        <v>8</v>
      </c>
      <c r="F25" s="51"/>
      <c r="G25" s="47"/>
      <c r="H25" s="47" t="s">
        <v>8</v>
      </c>
      <c r="I25" s="51"/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0</v>
      </c>
      <c r="D26" s="47"/>
      <c r="E26" s="47" t="s">
        <v>8</v>
      </c>
      <c r="F26" s="61">
        <f>800*(COUNTA(F19:F23))</f>
        <v>0</v>
      </c>
      <c r="G26" s="47"/>
      <c r="H26" s="47" t="s">
        <v>8</v>
      </c>
      <c r="I26" s="61">
        <f>800*(COUNTA(I19:I23))</f>
        <v>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30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2.9</v>
      </c>
    </row>
    <row r="31" spans="1:16" ht="16.5" customHeight="1">
      <c r="A31" s="58" t="s">
        <v>12</v>
      </c>
      <c r="B31" s="60"/>
      <c r="C31" s="65"/>
      <c r="D31" s="50"/>
      <c r="E31" s="51"/>
      <c r="F31" s="60"/>
      <c r="G31" s="65"/>
      <c r="H31" s="50"/>
      <c r="I31" s="51"/>
      <c r="J31" s="60"/>
      <c r="K31" s="65"/>
      <c r="L31" s="50"/>
      <c r="M31" s="52"/>
      <c r="N31" s="157"/>
      <c r="O31" s="158"/>
      <c r="P31" s="66" t="s">
        <v>44</v>
      </c>
    </row>
    <row r="32" spans="1:16" ht="16.5" customHeight="1">
      <c r="A32" s="58" t="s">
        <v>36</v>
      </c>
      <c r="B32" s="60"/>
      <c r="C32" s="67"/>
      <c r="D32" s="50"/>
      <c r="E32" s="51"/>
      <c r="F32" s="60"/>
      <c r="G32" s="67"/>
      <c r="H32" s="50"/>
      <c r="I32" s="51"/>
      <c r="J32" s="60"/>
      <c r="K32" s="67"/>
      <c r="L32" s="50"/>
      <c r="M32" s="52"/>
      <c r="N32" s="152"/>
      <c r="O32" s="153"/>
      <c r="P32" s="53"/>
    </row>
    <row r="33" spans="1:16" ht="16.5" customHeight="1">
      <c r="A33" s="58" t="s">
        <v>37</v>
      </c>
      <c r="B33" s="60"/>
      <c r="C33" s="67"/>
      <c r="D33" s="50"/>
      <c r="E33" s="51"/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 t="s">
        <v>406</v>
      </c>
      <c r="C34" s="67">
        <v>2900</v>
      </c>
      <c r="D34" s="50" t="s">
        <v>116</v>
      </c>
      <c r="E34" s="51">
        <v>30</v>
      </c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2900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mergeCells count="39">
    <mergeCell ref="A1:D5"/>
    <mergeCell ref="A6:A7"/>
    <mergeCell ref="A8:A9"/>
    <mergeCell ref="O8:O9"/>
    <mergeCell ref="K8:K9"/>
    <mergeCell ref="L8:L9"/>
    <mergeCell ref="N8:N9"/>
    <mergeCell ref="F4:K4"/>
    <mergeCell ref="B8:B9"/>
    <mergeCell ref="C8:C9"/>
    <mergeCell ref="M8:M9"/>
    <mergeCell ref="I8:I9"/>
    <mergeCell ref="N36:P36"/>
    <mergeCell ref="E1:P1"/>
    <mergeCell ref="P8:P9"/>
    <mergeCell ref="B29:E29"/>
    <mergeCell ref="F29:I29"/>
    <mergeCell ref="B6:D7"/>
    <mergeCell ref="N35:O35"/>
    <mergeCell ref="N32:O32"/>
    <mergeCell ref="F2:K3"/>
    <mergeCell ref="O2:P3"/>
    <mergeCell ref="O4:P4"/>
    <mergeCell ref="E6:G7"/>
    <mergeCell ref="H6:J7"/>
    <mergeCell ref="G8:G9"/>
    <mergeCell ref="H8:H9"/>
    <mergeCell ref="D8:D9"/>
    <mergeCell ref="E8:E9"/>
    <mergeCell ref="N33:O33"/>
    <mergeCell ref="N30:O31"/>
    <mergeCell ref="J29:M29"/>
    <mergeCell ref="K6:M7"/>
    <mergeCell ref="N6:P7"/>
    <mergeCell ref="N28:P28"/>
    <mergeCell ref="N29:O29"/>
    <mergeCell ref="A18:P18"/>
    <mergeCell ref="J8:J9"/>
    <mergeCell ref="F8:F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Zeros="0" zoomScalePageLayoutView="0" workbookViewId="0" topLeftCell="A7">
      <selection activeCell="V33" sqref="V33"/>
    </sheetView>
  </sheetViews>
  <sheetFormatPr defaultColWidth="9.140625" defaultRowHeight="12.75"/>
  <cols>
    <col min="4" max="4" width="9.00390625" style="0" customWidth="1"/>
    <col min="16" max="16" width="10.8515625" style="0" bestFit="1" customWidth="1"/>
    <col min="17" max="17" width="3.57421875" style="0" customWidth="1"/>
    <col min="18" max="18" width="3.7109375" style="0" customWidth="1"/>
    <col min="19" max="19" width="3.28125" style="0" customWidth="1"/>
    <col min="20" max="20" width="2.8515625" style="0" customWidth="1"/>
    <col min="21" max="21" width="3.57421875" style="0" customWidth="1"/>
    <col min="22" max="22" width="3.00390625" style="0" customWidth="1"/>
  </cols>
  <sheetData>
    <row r="1" spans="1:16" ht="30.75" customHeight="1">
      <c r="A1" s="136"/>
      <c r="B1" s="137"/>
      <c r="C1" s="137"/>
      <c r="D1" s="137"/>
      <c r="E1" s="148" t="s">
        <v>100</v>
      </c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24.75" customHeight="1">
      <c r="A2" s="137"/>
      <c r="B2" s="137"/>
      <c r="C2" s="137"/>
      <c r="D2" s="137"/>
      <c r="F2" s="154" t="s">
        <v>186</v>
      </c>
      <c r="G2" s="154"/>
      <c r="H2" s="154"/>
      <c r="I2" s="154"/>
      <c r="J2" s="154"/>
      <c r="K2" s="154"/>
      <c r="O2" s="144" t="s">
        <v>41</v>
      </c>
      <c r="P2" s="144"/>
    </row>
    <row r="3" spans="1:16" ht="24.75" customHeight="1">
      <c r="A3" s="137"/>
      <c r="B3" s="137"/>
      <c r="C3" s="137"/>
      <c r="D3" s="137"/>
      <c r="F3" s="154"/>
      <c r="G3" s="154"/>
      <c r="H3" s="154"/>
      <c r="I3" s="154"/>
      <c r="J3" s="154"/>
      <c r="K3" s="154"/>
      <c r="L3" s="4"/>
      <c r="M3" s="4"/>
      <c r="N3" s="4"/>
      <c r="O3" s="144"/>
      <c r="P3" s="144"/>
    </row>
    <row r="4" spans="1:16" ht="24.75" customHeight="1">
      <c r="A4" s="137"/>
      <c r="B4" s="137"/>
      <c r="C4" s="137"/>
      <c r="D4" s="137"/>
      <c r="F4" s="144" t="s">
        <v>40</v>
      </c>
      <c r="G4" s="144"/>
      <c r="H4" s="144"/>
      <c r="I4" s="144"/>
      <c r="J4" s="144"/>
      <c r="K4" s="144"/>
      <c r="O4" s="124">
        <v>2011</v>
      </c>
      <c r="P4" s="124"/>
    </row>
    <row r="5" spans="1:4" ht="24.75" customHeight="1">
      <c r="A5" s="138"/>
      <c r="B5" s="138"/>
      <c r="C5" s="138"/>
      <c r="D5" s="138"/>
    </row>
    <row r="6" spans="1:16" ht="12.75">
      <c r="A6" s="139" t="s">
        <v>8</v>
      </c>
      <c r="B6" s="149" t="s">
        <v>3</v>
      </c>
      <c r="C6" s="149"/>
      <c r="D6" s="149"/>
      <c r="E6" s="149" t="s">
        <v>4</v>
      </c>
      <c r="F6" s="149"/>
      <c r="G6" s="149"/>
      <c r="H6" s="149" t="s">
        <v>5</v>
      </c>
      <c r="I6" s="149"/>
      <c r="J6" s="149"/>
      <c r="K6" s="149" t="s">
        <v>6</v>
      </c>
      <c r="L6" s="149"/>
      <c r="M6" s="149"/>
      <c r="N6" s="149" t="s">
        <v>33</v>
      </c>
      <c r="O6" s="149"/>
      <c r="P6" s="149"/>
    </row>
    <row r="7" spans="1:16" ht="12.75">
      <c r="A7" s="140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ht="12.75">
      <c r="A8" s="141" t="s">
        <v>34</v>
      </c>
      <c r="B8" s="143" t="s">
        <v>0</v>
      </c>
      <c r="C8" s="143" t="s">
        <v>1</v>
      </c>
      <c r="D8" s="143" t="s">
        <v>28</v>
      </c>
      <c r="E8" s="143" t="s">
        <v>0</v>
      </c>
      <c r="F8" s="143" t="s">
        <v>1</v>
      </c>
      <c r="G8" s="143" t="s">
        <v>28</v>
      </c>
      <c r="H8" s="143" t="s">
        <v>0</v>
      </c>
      <c r="I8" s="143" t="s">
        <v>1</v>
      </c>
      <c r="J8" s="143" t="s">
        <v>28</v>
      </c>
      <c r="K8" s="143" t="s">
        <v>0</v>
      </c>
      <c r="L8" s="143" t="s">
        <v>1</v>
      </c>
      <c r="M8" s="143" t="s">
        <v>28</v>
      </c>
      <c r="N8" s="143" t="s">
        <v>0</v>
      </c>
      <c r="O8" s="143" t="s">
        <v>1</v>
      </c>
      <c r="P8" s="143" t="s">
        <v>28</v>
      </c>
    </row>
    <row r="9" spans="1:16" ht="12.75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</row>
    <row r="10" spans="1:17" ht="16.5" customHeight="1">
      <c r="A10" s="58" t="s">
        <v>7</v>
      </c>
      <c r="B10" s="60" t="s">
        <v>185</v>
      </c>
      <c r="C10" s="55">
        <v>0.004581944444444445</v>
      </c>
      <c r="D10" s="39" t="s">
        <v>116</v>
      </c>
      <c r="E10" s="60" t="s">
        <v>193</v>
      </c>
      <c r="F10" s="56">
        <v>0.005839583333333335</v>
      </c>
      <c r="G10" s="39" t="s">
        <v>116</v>
      </c>
      <c r="H10" s="60" t="s">
        <v>185</v>
      </c>
      <c r="I10" s="65">
        <v>0.00534525462962963</v>
      </c>
      <c r="J10" s="39" t="s">
        <v>116</v>
      </c>
      <c r="K10" s="60"/>
      <c r="L10" s="65"/>
      <c r="M10" s="39"/>
      <c r="N10" s="60" t="s">
        <v>211</v>
      </c>
      <c r="O10" s="65">
        <v>0.005394907407407407</v>
      </c>
      <c r="P10" s="39" t="s">
        <v>116</v>
      </c>
      <c r="Q10" t="s">
        <v>8</v>
      </c>
    </row>
    <row r="11" spans="1:16" ht="16.5" customHeight="1">
      <c r="A11" s="58" t="s">
        <v>7</v>
      </c>
      <c r="B11" s="60" t="s">
        <v>211</v>
      </c>
      <c r="C11" s="55">
        <v>0.004580439814814815</v>
      </c>
      <c r="D11" s="39" t="s">
        <v>116</v>
      </c>
      <c r="E11" s="60" t="s">
        <v>224</v>
      </c>
      <c r="F11" s="56">
        <v>0.005965393518518518</v>
      </c>
      <c r="G11" s="39" t="s">
        <v>116</v>
      </c>
      <c r="H11" s="60" t="s">
        <v>224</v>
      </c>
      <c r="I11" s="65">
        <v>0.005327662037037037</v>
      </c>
      <c r="J11" s="39" t="s">
        <v>116</v>
      </c>
      <c r="K11" s="60"/>
      <c r="L11" s="65"/>
      <c r="M11" s="39"/>
      <c r="N11" s="60" t="s">
        <v>286</v>
      </c>
      <c r="O11" s="65">
        <v>0.005361574074074074</v>
      </c>
      <c r="P11" s="39" t="s">
        <v>116</v>
      </c>
    </row>
    <row r="12" spans="1:16" ht="16.5" customHeight="1">
      <c r="A12" s="58" t="s">
        <v>7</v>
      </c>
      <c r="B12" s="60" t="s">
        <v>256</v>
      </c>
      <c r="C12" s="55">
        <v>0.0045321759259259265</v>
      </c>
      <c r="D12" s="39" t="s">
        <v>116</v>
      </c>
      <c r="E12" s="60" t="s">
        <v>232</v>
      </c>
      <c r="F12" s="56">
        <v>0.006259953703703704</v>
      </c>
      <c r="G12" s="39" t="s">
        <v>127</v>
      </c>
      <c r="H12" s="60" t="s">
        <v>232</v>
      </c>
      <c r="I12" s="65">
        <v>0.005779513888888889</v>
      </c>
      <c r="J12" s="39" t="s">
        <v>127</v>
      </c>
      <c r="K12" s="60"/>
      <c r="L12" s="65"/>
      <c r="M12" s="39"/>
      <c r="N12" s="60" t="s">
        <v>336</v>
      </c>
      <c r="O12" s="65">
        <v>0.005434953703703703</v>
      </c>
      <c r="P12" s="39" t="s">
        <v>116</v>
      </c>
    </row>
    <row r="13" spans="1:16" ht="16.5" customHeight="1">
      <c r="A13" s="58" t="s">
        <v>7</v>
      </c>
      <c r="B13" s="60" t="s">
        <v>307</v>
      </c>
      <c r="C13" s="55">
        <v>0.004605439814814815</v>
      </c>
      <c r="D13" s="39" t="s">
        <v>116</v>
      </c>
      <c r="E13" s="60" t="s">
        <v>306</v>
      </c>
      <c r="F13" s="56">
        <v>0.005945370370370371</v>
      </c>
      <c r="G13" s="39" t="s">
        <v>116</v>
      </c>
      <c r="H13" s="60" t="s">
        <v>336</v>
      </c>
      <c r="I13" s="65">
        <v>0.005346527777777777</v>
      </c>
      <c r="J13" s="39" t="s">
        <v>116</v>
      </c>
      <c r="K13" s="60"/>
      <c r="L13" s="65"/>
      <c r="M13" s="39"/>
      <c r="N13" s="60" t="s">
        <v>388</v>
      </c>
      <c r="O13" s="65">
        <v>0.005337037037037037</v>
      </c>
      <c r="P13" s="39" t="s">
        <v>116</v>
      </c>
    </row>
    <row r="14" spans="1:16" ht="16.5" customHeight="1">
      <c r="A14" s="58" t="s">
        <v>7</v>
      </c>
      <c r="B14" s="60" t="s">
        <v>395</v>
      </c>
      <c r="C14" s="55">
        <v>0.004502546296296296</v>
      </c>
      <c r="D14" s="39" t="s">
        <v>116</v>
      </c>
      <c r="E14" s="60" t="s">
        <v>395</v>
      </c>
      <c r="F14" s="56">
        <v>0.005869328703703703</v>
      </c>
      <c r="G14" s="39" t="s">
        <v>116</v>
      </c>
      <c r="H14" s="60" t="s">
        <v>407</v>
      </c>
      <c r="I14" s="65">
        <v>0.005321527777777778</v>
      </c>
      <c r="J14" s="39" t="s">
        <v>116</v>
      </c>
      <c r="K14" s="60"/>
      <c r="L14" s="65"/>
      <c r="M14" s="39"/>
      <c r="N14" s="60" t="s">
        <v>430</v>
      </c>
      <c r="O14" s="65">
        <v>0.0054787037037037035</v>
      </c>
      <c r="P14" s="39" t="s">
        <v>116</v>
      </c>
    </row>
    <row r="15" spans="1:16" ht="16.5" customHeight="1">
      <c r="A15" s="58" t="s">
        <v>9</v>
      </c>
      <c r="B15" s="40" t="s">
        <v>8</v>
      </c>
      <c r="C15" s="55">
        <f>IF(C10="","",SUM(C10:C14)/COUNTA(C10:C14))</f>
        <v>0.004560509259259259</v>
      </c>
      <c r="D15" s="41"/>
      <c r="E15" s="42" t="s">
        <v>8</v>
      </c>
      <c r="F15" s="55">
        <f>IF(F10="","",SUM(F10:F14)/COUNTA(F10:F14))</f>
        <v>0.005975925925925926</v>
      </c>
      <c r="G15" s="42"/>
      <c r="H15" s="42" t="s">
        <v>8</v>
      </c>
      <c r="I15" s="55">
        <f>IF(I10="","",SUM(I10:I14)/COUNTA(I10:I14))</f>
        <v>0.0054240972222222225</v>
      </c>
      <c r="J15" s="42"/>
      <c r="K15" s="42" t="s">
        <v>8</v>
      </c>
      <c r="L15" s="55">
        <f>IF(L10="","",SUM(L10:L14)/COUNTA(L10:L14))</f>
      </c>
      <c r="M15" s="42"/>
      <c r="N15" s="42" t="s">
        <v>8</v>
      </c>
      <c r="O15" s="55">
        <f>IF(O10="","",SUM(O10:O14)/COUNTA(O10:O14))</f>
        <v>0.0054014351851851845</v>
      </c>
      <c r="P15" s="42"/>
    </row>
    <row r="16" spans="1:16" ht="16.5" customHeight="1">
      <c r="A16" s="57" t="s">
        <v>10</v>
      </c>
      <c r="B16" s="47" t="s">
        <v>8</v>
      </c>
      <c r="C16" s="51">
        <v>10</v>
      </c>
      <c r="D16" s="47"/>
      <c r="E16" s="47" t="s">
        <v>8</v>
      </c>
      <c r="F16" s="51">
        <v>10</v>
      </c>
      <c r="G16" s="47"/>
      <c r="H16" s="47" t="s">
        <v>8</v>
      </c>
      <c r="I16" s="51">
        <v>10</v>
      </c>
      <c r="J16" s="47"/>
      <c r="K16" s="47" t="s">
        <v>8</v>
      </c>
      <c r="L16" s="51"/>
      <c r="M16" s="47"/>
      <c r="N16" s="47" t="s">
        <v>8</v>
      </c>
      <c r="O16" s="51">
        <v>10</v>
      </c>
      <c r="P16" s="47"/>
    </row>
    <row r="17" spans="1:16" ht="16.5" customHeight="1">
      <c r="A17" s="57" t="s">
        <v>2</v>
      </c>
      <c r="B17" s="43"/>
      <c r="C17" s="61">
        <f>400*(COUNTA(C10:C14))</f>
        <v>2000</v>
      </c>
      <c r="D17" s="44"/>
      <c r="E17" s="45"/>
      <c r="F17" s="61">
        <f>400*(COUNTA(F10:F14))</f>
        <v>2000</v>
      </c>
      <c r="G17" s="45"/>
      <c r="H17" s="45"/>
      <c r="I17" s="61">
        <f>400*(COUNTA(I10:I14))</f>
        <v>2000</v>
      </c>
      <c r="J17" s="45"/>
      <c r="K17" s="45"/>
      <c r="L17" s="61">
        <f>400*(COUNTA(L10:L14))</f>
        <v>0</v>
      </c>
      <c r="M17" s="45"/>
      <c r="N17" s="45"/>
      <c r="O17" s="61">
        <f>400*(COUNTA(O10:O14))</f>
        <v>2000</v>
      </c>
      <c r="P17" s="45"/>
    </row>
    <row r="18" spans="1:16" ht="16.5" customHeight="1">
      <c r="A18" s="162"/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16.5" customHeight="1">
      <c r="A19" s="59" t="s">
        <v>11</v>
      </c>
      <c r="B19" s="60" t="s">
        <v>193</v>
      </c>
      <c r="C19" s="56">
        <v>0.009311226851851852</v>
      </c>
      <c r="D19" s="46" t="s">
        <v>116</v>
      </c>
      <c r="E19" s="60" t="s">
        <v>232</v>
      </c>
      <c r="F19" s="56">
        <v>0.01245127314814815</v>
      </c>
      <c r="G19" s="46" t="s">
        <v>127</v>
      </c>
      <c r="H19" s="60" t="s">
        <v>193</v>
      </c>
      <c r="I19" s="56">
        <v>0.011213194444444442</v>
      </c>
      <c r="J19" s="46" t="s">
        <v>116</v>
      </c>
      <c r="K19" s="60"/>
      <c r="L19" s="56"/>
      <c r="M19" s="46"/>
      <c r="N19" s="60"/>
      <c r="O19" s="56"/>
      <c r="P19" s="46"/>
    </row>
    <row r="20" spans="1:16" ht="16.5" customHeight="1">
      <c r="A20" s="58" t="s">
        <v>11</v>
      </c>
      <c r="B20" s="60" t="s">
        <v>286</v>
      </c>
      <c r="C20" s="56">
        <v>0.009204166666666666</v>
      </c>
      <c r="D20" s="46" t="s">
        <v>116</v>
      </c>
      <c r="E20" s="60"/>
      <c r="F20" s="56"/>
      <c r="G20" s="39"/>
      <c r="H20" s="60" t="s">
        <v>232</v>
      </c>
      <c r="I20" s="56">
        <v>0.012339351851851853</v>
      </c>
      <c r="J20" s="39" t="s">
        <v>127</v>
      </c>
      <c r="K20" s="60"/>
      <c r="L20" s="56"/>
      <c r="M20" s="39"/>
      <c r="N20" s="60"/>
      <c r="O20" s="56"/>
      <c r="P20" s="39"/>
    </row>
    <row r="21" spans="1:16" ht="16.5" customHeight="1">
      <c r="A21" s="58" t="s">
        <v>11</v>
      </c>
      <c r="B21" s="60" t="s">
        <v>379</v>
      </c>
      <c r="C21" s="56">
        <v>0.009334606481481482</v>
      </c>
      <c r="D21" s="46" t="s">
        <v>116</v>
      </c>
      <c r="E21" s="60"/>
      <c r="F21" s="56"/>
      <c r="G21" s="39"/>
      <c r="H21" s="60" t="s">
        <v>370</v>
      </c>
      <c r="I21" s="56">
        <v>0.010879976851851852</v>
      </c>
      <c r="J21" s="39" t="s">
        <v>116</v>
      </c>
      <c r="K21" s="60"/>
      <c r="L21" s="56"/>
      <c r="M21" s="39"/>
      <c r="N21" s="60"/>
      <c r="O21" s="56"/>
      <c r="P21" s="39"/>
    </row>
    <row r="22" spans="1:16" ht="16.5" customHeight="1">
      <c r="A22" s="58" t="s">
        <v>11</v>
      </c>
      <c r="B22" s="60" t="s">
        <v>396</v>
      </c>
      <c r="C22" s="56">
        <v>0.009215972222222223</v>
      </c>
      <c r="D22" s="46" t="s">
        <v>116</v>
      </c>
      <c r="E22" s="60"/>
      <c r="F22" s="56"/>
      <c r="G22" s="39"/>
      <c r="H22" s="60" t="s">
        <v>388</v>
      </c>
      <c r="I22" s="56">
        <v>0.01084386574074074</v>
      </c>
      <c r="J22" s="39" t="s">
        <v>116</v>
      </c>
      <c r="K22" s="60"/>
      <c r="L22" s="56"/>
      <c r="M22" s="39"/>
      <c r="N22" s="60"/>
      <c r="O22" s="56"/>
      <c r="P22" s="39"/>
    </row>
    <row r="23" spans="1:16" ht="16.5" customHeight="1">
      <c r="A23" s="58" t="s">
        <v>11</v>
      </c>
      <c r="B23" s="60" t="s">
        <v>429</v>
      </c>
      <c r="C23" s="56">
        <v>0.009364351851851853</v>
      </c>
      <c r="D23" s="46" t="s">
        <v>116</v>
      </c>
      <c r="E23" s="60"/>
      <c r="F23" s="56"/>
      <c r="G23" s="39"/>
      <c r="H23" s="60" t="s">
        <v>430</v>
      </c>
      <c r="I23" s="56">
        <v>0.01096886574074074</v>
      </c>
      <c r="J23" s="39" t="s">
        <v>116</v>
      </c>
      <c r="K23" s="60"/>
      <c r="L23" s="56"/>
      <c r="M23" s="39"/>
      <c r="N23" s="60"/>
      <c r="O23" s="56"/>
      <c r="P23" s="39"/>
    </row>
    <row r="24" spans="1:16" ht="16.5" customHeight="1">
      <c r="A24" s="58" t="s">
        <v>9</v>
      </c>
      <c r="B24" s="42" t="s">
        <v>8</v>
      </c>
      <c r="C24" s="55">
        <f>IF(C19="","",SUM(C19:C23)/COUNTA(C19:C23))</f>
        <v>0.009286064814814815</v>
      </c>
      <c r="D24" s="42"/>
      <c r="E24" s="42" t="s">
        <v>8</v>
      </c>
      <c r="F24" s="55">
        <f>IF(F19="","",SUM(F19:F23)/COUNTA(F19:F23))</f>
        <v>0.01245127314814815</v>
      </c>
      <c r="G24" s="42"/>
      <c r="H24" s="42" t="s">
        <v>8</v>
      </c>
      <c r="I24" s="55">
        <f>IF(I19="","",SUM(I19:I23)/COUNTA(I19:I23))</f>
        <v>0.011249050925925926</v>
      </c>
      <c r="J24" s="42"/>
      <c r="K24" s="42" t="s">
        <v>8</v>
      </c>
      <c r="L24" s="55">
        <f>IF(L19="","",SUM(L19:L23)/COUNTA(L19:L23))</f>
      </c>
      <c r="M24" s="42"/>
      <c r="N24" s="42" t="s">
        <v>8</v>
      </c>
      <c r="O24" s="55">
        <f>IF(O19="","",SUM(O19:O23)/COUNTA(O19:O23))</f>
      </c>
      <c r="P24" s="42"/>
    </row>
    <row r="25" spans="1:16" ht="16.5" customHeight="1">
      <c r="A25" s="58" t="s">
        <v>10</v>
      </c>
      <c r="B25" s="47" t="s">
        <v>8</v>
      </c>
      <c r="C25" s="51">
        <v>20</v>
      </c>
      <c r="D25" s="47"/>
      <c r="E25" s="47" t="s">
        <v>8</v>
      </c>
      <c r="F25" s="51"/>
      <c r="G25" s="47"/>
      <c r="H25" s="47" t="s">
        <v>8</v>
      </c>
      <c r="I25" s="51">
        <v>20</v>
      </c>
      <c r="J25" s="47"/>
      <c r="K25" s="47" t="s">
        <v>8</v>
      </c>
      <c r="L25" s="51"/>
      <c r="M25" s="47"/>
      <c r="N25" s="47" t="s">
        <v>8</v>
      </c>
      <c r="O25" s="51"/>
      <c r="P25" s="47"/>
    </row>
    <row r="26" spans="1:16" ht="16.5" customHeight="1">
      <c r="A26" s="58" t="s">
        <v>2</v>
      </c>
      <c r="B26" s="47" t="s">
        <v>8</v>
      </c>
      <c r="C26" s="61">
        <f>800*(COUNTA(C19:C23))</f>
        <v>4000</v>
      </c>
      <c r="D26" s="47"/>
      <c r="E26" s="47" t="s">
        <v>8</v>
      </c>
      <c r="F26" s="61">
        <f>800*(COUNTA(F19:F23))</f>
        <v>800</v>
      </c>
      <c r="G26" s="47"/>
      <c r="H26" s="47" t="s">
        <v>8</v>
      </c>
      <c r="I26" s="61">
        <f>800*(COUNTA(I19:I23))</f>
        <v>4000</v>
      </c>
      <c r="J26" s="47"/>
      <c r="K26" s="47" t="s">
        <v>8</v>
      </c>
      <c r="L26" s="61">
        <f>800*(COUNTA(L19:L23))</f>
        <v>0</v>
      </c>
      <c r="M26" s="47"/>
      <c r="N26" s="47" t="s">
        <v>8</v>
      </c>
      <c r="O26" s="61">
        <f>800*(COUNTA(O19:O23))</f>
        <v>0</v>
      </c>
      <c r="P26" s="47"/>
    </row>
    <row r="27" ht="12.75">
      <c r="A27" s="48"/>
    </row>
    <row r="28" spans="14:16" ht="12" customHeight="1">
      <c r="N28" s="160" t="s">
        <v>8</v>
      </c>
      <c r="O28" s="160"/>
      <c r="P28" s="161"/>
    </row>
    <row r="29" spans="1:16" ht="24" customHeight="1">
      <c r="A29" s="49" t="s">
        <v>8</v>
      </c>
      <c r="B29" s="149" t="s">
        <v>3</v>
      </c>
      <c r="C29" s="149"/>
      <c r="D29" s="149"/>
      <c r="E29" s="149"/>
      <c r="F29" s="149" t="s">
        <v>4</v>
      </c>
      <c r="G29" s="149"/>
      <c r="H29" s="149"/>
      <c r="I29" s="149"/>
      <c r="J29" s="149" t="s">
        <v>5</v>
      </c>
      <c r="K29" s="149"/>
      <c r="L29" s="149"/>
      <c r="M29" s="159"/>
      <c r="N29" s="155" t="s">
        <v>42</v>
      </c>
      <c r="O29" s="158"/>
      <c r="P29" s="62">
        <f>SUM(C16+F16+I16+L16+O16+C25+F25+I25+L25+O25+SUM(E31:E34)+SUM(I31:I34)+SUM(M31:M34))</f>
        <v>160</v>
      </c>
    </row>
    <row r="30" spans="1:16" ht="24" customHeight="1">
      <c r="A30" s="59" t="s">
        <v>34</v>
      </c>
      <c r="B30" s="58" t="s">
        <v>0</v>
      </c>
      <c r="C30" s="58" t="s">
        <v>35</v>
      </c>
      <c r="D30" s="58" t="s">
        <v>28</v>
      </c>
      <c r="E30" s="58" t="s">
        <v>10</v>
      </c>
      <c r="F30" s="58" t="s">
        <v>0</v>
      </c>
      <c r="G30" s="58" t="s">
        <v>35</v>
      </c>
      <c r="H30" s="58" t="s">
        <v>28</v>
      </c>
      <c r="I30" s="58" t="s">
        <v>10</v>
      </c>
      <c r="J30" s="58" t="s">
        <v>0</v>
      </c>
      <c r="K30" s="58" t="s">
        <v>35</v>
      </c>
      <c r="L30" s="58" t="s">
        <v>28</v>
      </c>
      <c r="M30" s="63" t="s">
        <v>10</v>
      </c>
      <c r="N30" s="155" t="s">
        <v>43</v>
      </c>
      <c r="O30" s="156"/>
      <c r="P30" s="64">
        <f>SUM((C17+F17+I17+L17+O17+C26+F26+I26+L26+O26+C35+G35+K35)/1000)</f>
        <v>25.475</v>
      </c>
    </row>
    <row r="31" spans="1:16" ht="16.5" customHeight="1">
      <c r="A31" s="58" t="s">
        <v>12</v>
      </c>
      <c r="B31" s="60" t="s">
        <v>232</v>
      </c>
      <c r="C31" s="65">
        <v>0.018530555555555557</v>
      </c>
      <c r="D31" s="50" t="s">
        <v>127</v>
      </c>
      <c r="E31" s="51">
        <v>15</v>
      </c>
      <c r="F31" s="60"/>
      <c r="G31" s="65"/>
      <c r="H31" s="50"/>
      <c r="I31" s="51"/>
      <c r="J31" s="60" t="s">
        <v>310</v>
      </c>
      <c r="K31" s="65">
        <v>0.021051851851851853</v>
      </c>
      <c r="L31" s="50" t="s">
        <v>116</v>
      </c>
      <c r="M31" s="52">
        <v>15</v>
      </c>
      <c r="N31" s="157"/>
      <c r="O31" s="158"/>
      <c r="P31" s="66" t="s">
        <v>44</v>
      </c>
    </row>
    <row r="32" spans="1:16" ht="16.5" customHeight="1">
      <c r="A32" s="58" t="s">
        <v>36</v>
      </c>
      <c r="B32" s="60" t="s">
        <v>232</v>
      </c>
      <c r="C32" s="67">
        <v>1600</v>
      </c>
      <c r="D32" s="50" t="s">
        <v>127</v>
      </c>
      <c r="E32" s="51">
        <v>15</v>
      </c>
      <c r="F32" s="60"/>
      <c r="G32" s="67"/>
      <c r="H32" s="50"/>
      <c r="I32" s="51"/>
      <c r="J32" s="60" t="s">
        <v>404</v>
      </c>
      <c r="K32" s="67">
        <v>1500</v>
      </c>
      <c r="L32" s="50" t="s">
        <v>116</v>
      </c>
      <c r="M32" s="52">
        <v>15</v>
      </c>
      <c r="N32" s="152"/>
      <c r="O32" s="153"/>
      <c r="P32" s="53"/>
    </row>
    <row r="33" spans="1:16" ht="16.5" customHeight="1">
      <c r="A33" s="58" t="s">
        <v>37</v>
      </c>
      <c r="B33" s="60" t="s">
        <v>420</v>
      </c>
      <c r="C33" s="67">
        <v>2575</v>
      </c>
      <c r="D33" s="50" t="s">
        <v>116</v>
      </c>
      <c r="E33" s="51">
        <v>20</v>
      </c>
      <c r="F33" s="60"/>
      <c r="G33" s="67"/>
      <c r="H33" s="50"/>
      <c r="I33" s="51"/>
      <c r="J33" s="60"/>
      <c r="K33" s="67"/>
      <c r="L33" s="50"/>
      <c r="M33" s="51"/>
      <c r="N33" s="152" t="s">
        <v>53</v>
      </c>
      <c r="O33" s="153"/>
      <c r="P33" s="53"/>
    </row>
    <row r="34" spans="1:16" ht="16.5" customHeight="1">
      <c r="A34" s="58" t="s">
        <v>39</v>
      </c>
      <c r="B34" s="60"/>
      <c r="C34" s="67"/>
      <c r="D34" s="50"/>
      <c r="E34" s="51"/>
      <c r="F34" s="60"/>
      <c r="G34" s="67"/>
      <c r="H34" s="50"/>
      <c r="I34" s="51"/>
      <c r="J34" s="60"/>
      <c r="K34" s="67"/>
      <c r="L34" s="50"/>
      <c r="M34" s="52"/>
      <c r="N34" s="54"/>
      <c r="O34" s="53"/>
      <c r="P34" s="53"/>
    </row>
    <row r="35" spans="1:16" ht="16.5" customHeight="1">
      <c r="A35" s="58" t="s">
        <v>2</v>
      </c>
      <c r="B35" s="60"/>
      <c r="C35" s="68">
        <f>SUM(C34+C33+C32+(IF(COUNTBLANK(C31),0,1500)))</f>
        <v>5675</v>
      </c>
      <c r="D35" s="50"/>
      <c r="E35" s="51"/>
      <c r="F35" s="68"/>
      <c r="G35" s="68">
        <f>SUM(G34+G33+G32+(IF(COUNTBLANK(G31),0,1500)))</f>
        <v>0</v>
      </c>
      <c r="H35" s="50"/>
      <c r="I35" s="68"/>
      <c r="J35" s="60"/>
      <c r="K35" s="68">
        <f>SUM(K34+K33+K32+(IF(COUNTBLANK(K31),0,1500)))</f>
        <v>3000</v>
      </c>
      <c r="L35" s="68"/>
      <c r="M35" s="51"/>
      <c r="N35" s="150" t="s">
        <v>38</v>
      </c>
      <c r="O35" s="151"/>
      <c r="P35" s="53"/>
    </row>
    <row r="36" spans="14:16" ht="12.75">
      <c r="N36" s="145"/>
      <c r="O36" s="146"/>
      <c r="P36" s="147"/>
    </row>
  </sheetData>
  <sheetProtection/>
  <mergeCells count="39">
    <mergeCell ref="B8:B9"/>
    <mergeCell ref="C8:C9"/>
    <mergeCell ref="N35:O35"/>
    <mergeCell ref="N32:O32"/>
    <mergeCell ref="M8:M9"/>
    <mergeCell ref="I8:I9"/>
    <mergeCell ref="A18:P18"/>
    <mergeCell ref="J8:J9"/>
    <mergeCell ref="F8:F9"/>
    <mergeCell ref="A1:D5"/>
    <mergeCell ref="A6:A7"/>
    <mergeCell ref="A8:A9"/>
    <mergeCell ref="O8:O9"/>
    <mergeCell ref="K8:K9"/>
    <mergeCell ref="L8:L9"/>
    <mergeCell ref="N8:N9"/>
    <mergeCell ref="F4:K4"/>
    <mergeCell ref="D8:D9"/>
    <mergeCell ref="E8:E9"/>
    <mergeCell ref="N36:P36"/>
    <mergeCell ref="E1:P1"/>
    <mergeCell ref="P8:P9"/>
    <mergeCell ref="B29:E29"/>
    <mergeCell ref="F29:I29"/>
    <mergeCell ref="B6:D7"/>
    <mergeCell ref="F2:K3"/>
    <mergeCell ref="O2:P3"/>
    <mergeCell ref="O4:P4"/>
    <mergeCell ref="E6:G7"/>
    <mergeCell ref="H6:J7"/>
    <mergeCell ref="G8:G9"/>
    <mergeCell ref="H8:H9"/>
    <mergeCell ref="N33:O33"/>
    <mergeCell ref="N30:O31"/>
    <mergeCell ref="J29:M29"/>
    <mergeCell ref="K6:M7"/>
    <mergeCell ref="N6:P7"/>
    <mergeCell ref="N28:P28"/>
    <mergeCell ref="N29:O29"/>
  </mergeCells>
  <printOptions/>
  <pageMargins left="0.7480314960629921" right="0.7480314960629921" top="0.3937007874015748" bottom="0.5905511811023623" header="0.1968503937007874" footer="0.3937007874015748"/>
  <pageSetup fitToHeight="1" fitToWidth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Lindsay</dc:creator>
  <cp:keywords/>
  <dc:description/>
  <cp:lastModifiedBy>Graeme Kruse</cp:lastModifiedBy>
  <cp:lastPrinted>2011-12-10T03:30:11Z</cp:lastPrinted>
  <dcterms:created xsi:type="dcterms:W3CDTF">2007-11-27T02:08:57Z</dcterms:created>
  <dcterms:modified xsi:type="dcterms:W3CDTF">2011-12-12T05:53:01Z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